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0" windowWidth="15390" windowHeight="7200" firstSheet="16" activeTab="21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分析" sheetId="20" r:id="rId13"/>
    <sheet name="4-13" sheetId="18" r:id="rId14"/>
    <sheet name="4-14" sheetId="19" r:id="rId15"/>
    <sheet name="4-15" sheetId="21" r:id="rId16"/>
    <sheet name="4-16" sheetId="22" r:id="rId17"/>
    <sheet name="4-17" sheetId="23" r:id="rId18"/>
    <sheet name="4-18" sheetId="24" r:id="rId19"/>
    <sheet name="4-19" sheetId="26" r:id="rId20"/>
    <sheet name="4-20" sheetId="27" r:id="rId21"/>
    <sheet name="4-21" sheetId="28" r:id="rId22"/>
    <sheet name="ch" sheetId="3" r:id="rId23"/>
    <sheet name="分析图" sheetId="13" r:id="rId24"/>
    <sheet name="汇总明细" sheetId="9" r:id="rId25"/>
    <sheet name="Sheet1" sheetId="25" r:id="rId26"/>
  </sheets>
  <externalReferences>
    <externalReference r:id="rId27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3" hidden="1">'4-13'!$A$1:$P$22</definedName>
    <definedName name="_xlnm._FilterDatabase" localSheetId="14" hidden="1">'4-14'!$A$1:$P$33</definedName>
    <definedName name="_xlnm._FilterDatabase" localSheetId="15" hidden="1">'4-15'!$A$1:$P$23</definedName>
    <definedName name="_xlnm._FilterDatabase" localSheetId="16" hidden="1">'4-16'!$A$1:$O$45</definedName>
    <definedName name="_xlnm._FilterDatabase" localSheetId="17" hidden="1">'4-17'!$A$1:$P$28</definedName>
    <definedName name="_xlnm._FilterDatabase" localSheetId="18" hidden="1">'4-18'!$A$1:$N$19</definedName>
    <definedName name="_xlnm._FilterDatabase" localSheetId="19" hidden="1">'4-19'!$A$1:$O$24</definedName>
    <definedName name="_xlnm._FilterDatabase" localSheetId="1" hidden="1">'4-2'!$A$1:$P$36</definedName>
    <definedName name="_xlnm._FilterDatabase" localSheetId="20" hidden="1">'4-20'!$A$1:$O$29</definedName>
    <definedName name="_xlnm._FilterDatabase" localSheetId="21" hidden="1">'4-21'!$A$1:$O$26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25725"/>
  <pivotCaches>
    <pivotCache cacheId="0" r:id="rId28"/>
    <pivotCache cacheId="1" r:id="rId29"/>
  </pivotCaches>
</workbook>
</file>

<file path=xl/calcChain.xml><?xml version="1.0" encoding="utf-8"?>
<calcChain xmlns="http://schemas.openxmlformats.org/spreadsheetml/2006/main">
  <c r="J28" i="28"/>
  <c r="N28"/>
  <c r="O28"/>
  <c r="J27"/>
  <c r="N27"/>
  <c r="O27"/>
  <c r="J26"/>
  <c r="N26"/>
  <c r="O26"/>
  <c r="J25"/>
  <c r="N25"/>
  <c r="O25"/>
  <c r="J24"/>
  <c r="N24"/>
  <c r="O24"/>
  <c r="J23"/>
  <c r="N23"/>
  <c r="O23"/>
  <c r="J22"/>
  <c r="N22"/>
  <c r="O22"/>
  <c r="J21"/>
  <c r="N21"/>
  <c r="O21"/>
  <c r="J20"/>
  <c r="N20"/>
  <c r="O20"/>
  <c r="N19"/>
  <c r="O19"/>
  <c r="J18"/>
  <c r="N18"/>
  <c r="O18"/>
  <c r="J17"/>
  <c r="N17"/>
  <c r="O17"/>
  <c r="J16"/>
  <c r="N16"/>
  <c r="O16"/>
  <c r="J15"/>
  <c r="N15"/>
  <c r="O15"/>
  <c r="J14"/>
  <c r="N14"/>
  <c r="O14"/>
  <c r="J13"/>
  <c r="N13"/>
  <c r="O13"/>
  <c r="J12"/>
  <c r="N12"/>
  <c r="O12"/>
  <c r="J11"/>
  <c r="N11"/>
  <c r="O11"/>
  <c r="J10"/>
  <c r="N10"/>
  <c r="O10"/>
  <c r="J9"/>
  <c r="N9"/>
  <c r="O9"/>
  <c r="J8"/>
  <c r="N8"/>
  <c r="O8"/>
  <c r="J7"/>
  <c r="N7"/>
  <c r="O7"/>
  <c r="J6"/>
  <c r="N6"/>
  <c r="O6"/>
  <c r="J5"/>
  <c r="N5"/>
  <c r="O5"/>
  <c r="J4"/>
  <c r="N4"/>
  <c r="O4"/>
  <c r="J3"/>
  <c r="N3"/>
  <c r="O3"/>
  <c r="J2"/>
  <c r="N2"/>
  <c r="O2"/>
  <c r="H93" i="9" l="1"/>
  <c r="H94"/>
  <c r="H124"/>
  <c r="N3"/>
  <c r="N4"/>
  <c r="N5"/>
  <c r="N6"/>
  <c r="N7"/>
  <c r="N8"/>
  <c r="N9"/>
  <c r="N2"/>
  <c r="O27" i="27"/>
  <c r="N27"/>
  <c r="O26"/>
  <c r="N26"/>
  <c r="N25" l="1"/>
  <c r="O25"/>
  <c r="N24"/>
  <c r="O24"/>
  <c r="N23"/>
  <c r="O23"/>
  <c r="N22" l="1"/>
  <c r="O22"/>
  <c r="N29"/>
  <c r="O29"/>
  <c r="N21"/>
  <c r="O21"/>
  <c r="N20"/>
  <c r="O20"/>
  <c r="N19"/>
  <c r="O19"/>
  <c r="N18"/>
  <c r="O18"/>
  <c r="N28" l="1"/>
  <c r="O28"/>
  <c r="N17" l="1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24" i="26" l="1"/>
  <c r="O24"/>
  <c r="N23"/>
  <c r="O23"/>
  <c r="N22"/>
  <c r="O22"/>
  <c r="N21"/>
  <c r="O21"/>
  <c r="O20"/>
  <c r="N20"/>
  <c r="N19"/>
  <c r="O19"/>
  <c r="O18"/>
  <c r="N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1" i="25"/>
  <c r="M1"/>
  <c r="M19" i="24"/>
  <c r="N19"/>
  <c r="M18"/>
  <c r="N18"/>
  <c r="M17"/>
  <c r="N17"/>
  <c r="M16"/>
  <c r="N16"/>
  <c r="M15"/>
  <c r="N15"/>
  <c r="M14"/>
  <c r="N14"/>
  <c r="M13"/>
  <c r="N13"/>
  <c r="M12"/>
  <c r="N12"/>
  <c r="M11"/>
  <c r="N11"/>
  <c r="M10"/>
  <c r="N10"/>
  <c r="M9"/>
  <c r="N9"/>
  <c r="M8"/>
  <c r="N8"/>
  <c r="M7"/>
  <c r="N7"/>
  <c r="M6"/>
  <c r="N6"/>
  <c r="M5"/>
  <c r="N5"/>
  <c r="M4"/>
  <c r="N4"/>
  <c r="M3"/>
  <c r="N3"/>
  <c r="M2"/>
  <c r="N2"/>
  <c r="P25" i="23"/>
  <c r="P26"/>
  <c r="P27"/>
  <c r="O17"/>
  <c r="O18"/>
  <c r="O19"/>
  <c r="O20"/>
  <c r="O21"/>
  <c r="O22"/>
  <c r="O23"/>
  <c r="O24"/>
  <c r="O25"/>
  <c r="O26"/>
  <c r="O27"/>
  <c r="P14"/>
  <c r="P15"/>
  <c r="P16"/>
  <c r="P17"/>
  <c r="P18"/>
  <c r="P19"/>
  <c r="P20"/>
  <c r="P21"/>
  <c r="P22"/>
  <c r="P23"/>
  <c r="P24"/>
  <c r="P28"/>
  <c r="O13"/>
  <c r="P13"/>
  <c r="O12"/>
  <c r="P12"/>
  <c r="O11"/>
  <c r="P11"/>
  <c r="O10"/>
  <c r="P10"/>
  <c r="O9"/>
  <c r="P9"/>
  <c r="O8"/>
  <c r="P8"/>
  <c r="O7"/>
  <c r="P7"/>
  <c r="O6"/>
  <c r="O5"/>
  <c r="P3"/>
  <c r="P4"/>
  <c r="P5"/>
  <c r="P6"/>
  <c r="O4"/>
  <c r="O3"/>
  <c r="P2"/>
  <c r="O16"/>
  <c r="O15"/>
  <c r="O14"/>
  <c r="O28"/>
  <c r="O2"/>
  <c r="J24" i="22"/>
  <c r="J23"/>
  <c r="J25"/>
  <c r="J26"/>
  <c r="J27"/>
  <c r="J11"/>
  <c r="J12"/>
  <c r="J13"/>
  <c r="J14"/>
  <c r="J15"/>
  <c r="J16"/>
  <c r="J17"/>
  <c r="J18"/>
  <c r="J19"/>
  <c r="J20"/>
  <c r="J21"/>
  <c r="J22"/>
  <c r="O27"/>
  <c r="O26"/>
  <c r="N25"/>
  <c r="O25"/>
  <c r="N24"/>
  <c r="O24"/>
  <c r="J4"/>
  <c r="J5"/>
  <c r="J6"/>
  <c r="J7"/>
  <c r="J8"/>
  <c r="J9"/>
  <c r="J10"/>
  <c r="J3"/>
  <c r="J2"/>
  <c r="N169" i="9"/>
  <c r="M169"/>
  <c r="K169"/>
  <c r="I169"/>
  <c r="H169"/>
  <c r="N168"/>
  <c r="M168"/>
  <c r="K168"/>
  <c r="I168"/>
  <c r="H168"/>
  <c r="N167"/>
  <c r="M167"/>
  <c r="K167"/>
  <c r="I167"/>
  <c r="H167"/>
  <c r="N166"/>
  <c r="M166"/>
  <c r="K166"/>
  <c r="I166"/>
  <c r="H166"/>
  <c r="N165"/>
  <c r="M165"/>
  <c r="K165"/>
  <c r="I165"/>
  <c r="H165"/>
  <c r="N164"/>
  <c r="M164"/>
  <c r="K164"/>
  <c r="I164"/>
  <c r="H164"/>
  <c r="N163"/>
  <c r="M163"/>
  <c r="K163"/>
  <c r="H163"/>
  <c r="N162"/>
  <c r="M162"/>
  <c r="K162"/>
  <c r="H162"/>
  <c r="N161"/>
  <c r="M161"/>
  <c r="K161"/>
  <c r="H161"/>
  <c r="N160"/>
  <c r="M160"/>
  <c r="K160"/>
  <c r="I160"/>
  <c r="H160"/>
  <c r="N159"/>
  <c r="M159"/>
  <c r="K159"/>
  <c r="I159"/>
  <c r="H159"/>
  <c r="N158"/>
  <c r="M158"/>
  <c r="K158"/>
  <c r="I158"/>
  <c r="H158"/>
  <c r="N157"/>
  <c r="M157"/>
  <c r="K157"/>
  <c r="I157"/>
  <c r="H157"/>
  <c r="N156"/>
  <c r="M156"/>
  <c r="K156"/>
  <c r="I156"/>
  <c r="H156"/>
  <c r="N155"/>
  <c r="M155"/>
  <c r="K155"/>
  <c r="I155"/>
  <c r="H155"/>
  <c r="N154"/>
  <c r="M154"/>
  <c r="K154"/>
  <c r="I154"/>
  <c r="H154"/>
  <c r="N153"/>
  <c r="M153"/>
  <c r="K153"/>
  <c r="I153"/>
  <c r="H153"/>
  <c r="N152"/>
  <c r="M152"/>
  <c r="K152"/>
  <c r="I152"/>
  <c r="H152"/>
  <c r="N151"/>
  <c r="M151"/>
  <c r="K151"/>
  <c r="I151"/>
  <c r="H151"/>
  <c r="N150"/>
  <c r="M150"/>
  <c r="K150"/>
  <c r="H150"/>
  <c r="N149"/>
  <c r="M149"/>
  <c r="K149"/>
  <c r="I149"/>
  <c r="H149"/>
  <c r="N148"/>
  <c r="M148"/>
  <c r="K148"/>
  <c r="H148"/>
  <c r="O23" i="22"/>
  <c r="N9"/>
  <c r="O9"/>
  <c r="N4"/>
  <c r="O3"/>
  <c r="O20"/>
  <c r="O4"/>
  <c r="O14"/>
  <c r="O15"/>
  <c r="O16"/>
  <c r="O17"/>
  <c r="O18"/>
  <c r="O19"/>
  <c r="O5"/>
  <c r="O10"/>
  <c r="O11"/>
  <c r="O12"/>
  <c r="O6"/>
  <c r="O7"/>
  <c r="O8"/>
  <c r="O13"/>
  <c r="O21"/>
  <c r="O22"/>
  <c r="O2"/>
  <c r="N3"/>
  <c r="N20"/>
  <c r="N14"/>
  <c r="N15"/>
  <c r="N16"/>
  <c r="N17"/>
  <c r="N18"/>
  <c r="N19"/>
  <c r="N5"/>
  <c r="N10"/>
  <c r="N11"/>
  <c r="N12"/>
  <c r="N6"/>
  <c r="N7"/>
  <c r="N8"/>
  <c r="N13"/>
  <c r="N21"/>
  <c r="N22"/>
  <c r="N23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2"/>
  <c r="P3" i="21"/>
  <c r="P4"/>
  <c r="P5"/>
  <c r="P6"/>
  <c r="P7"/>
  <c r="P8"/>
  <c r="P9"/>
  <c r="P10"/>
  <c r="P11"/>
  <c r="P12"/>
  <c r="P13"/>
  <c r="P14"/>
  <c r="P15"/>
  <c r="P16"/>
  <c r="P17"/>
  <c r="P18"/>
  <c r="P19"/>
  <c r="P20"/>
  <c r="P22"/>
  <c r="P23"/>
  <c r="P2"/>
  <c r="O23"/>
  <c r="J18"/>
  <c r="J19"/>
  <c r="J20"/>
  <c r="J21"/>
  <c r="J2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"/>
  <c r="J8"/>
  <c r="J9"/>
  <c r="J10"/>
  <c r="J11"/>
  <c r="J12"/>
  <c r="J13"/>
  <c r="J14"/>
  <c r="J15"/>
  <c r="J16"/>
  <c r="J17"/>
  <c r="J3"/>
  <c r="J4"/>
  <c r="J5"/>
  <c r="J6"/>
  <c r="J7"/>
  <c r="J2"/>
  <c r="P35" i="19"/>
  <c r="O35"/>
  <c r="M35"/>
  <c r="J35"/>
  <c r="I35"/>
  <c r="J34"/>
  <c r="M34"/>
  <c r="I34"/>
  <c r="O34"/>
  <c r="P34"/>
  <c r="P28"/>
  <c r="O28"/>
  <c r="M28"/>
  <c r="J28"/>
  <c r="I28"/>
  <c r="I27"/>
  <c r="P27"/>
  <c r="O27"/>
  <c r="J27"/>
  <c r="M27"/>
  <c r="M26"/>
  <c r="J26"/>
  <c r="I26"/>
  <c r="O26"/>
  <c r="P26"/>
  <c r="I33"/>
  <c r="J33"/>
  <c r="M33"/>
  <c r="O33"/>
  <c r="P33"/>
  <c r="P32"/>
  <c r="O32"/>
  <c r="M32"/>
  <c r="J32"/>
  <c r="I32"/>
  <c r="P31"/>
  <c r="O31"/>
  <c r="M31"/>
  <c r="J31"/>
  <c r="I31"/>
  <c r="P30"/>
  <c r="O30"/>
  <c r="M30"/>
  <c r="J30"/>
  <c r="I30"/>
  <c r="M29"/>
  <c r="J29"/>
  <c r="I29"/>
  <c r="O29"/>
  <c r="P29"/>
  <c r="I25"/>
  <c r="J25"/>
  <c r="M25"/>
  <c r="O25"/>
  <c r="P25"/>
  <c r="I24"/>
  <c r="J24"/>
  <c r="M24"/>
  <c r="O24"/>
  <c r="P24"/>
  <c r="I23"/>
  <c r="J23"/>
  <c r="M23"/>
  <c r="O23"/>
  <c r="P23"/>
  <c r="I22"/>
  <c r="J22"/>
  <c r="M22"/>
  <c r="O22"/>
  <c r="P22"/>
  <c r="I21"/>
  <c r="J21"/>
  <c r="M21"/>
  <c r="O21"/>
  <c r="P21"/>
  <c r="I20"/>
  <c r="J20"/>
  <c r="M20"/>
  <c r="O20"/>
  <c r="P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M7" i="18"/>
  <c r="I7"/>
  <c r="O7"/>
  <c r="P7"/>
  <c r="P6"/>
  <c r="O6"/>
  <c r="M6"/>
  <c r="J6"/>
  <c r="I6"/>
  <c r="M5" l="1"/>
  <c r="I5"/>
  <c r="O5"/>
  <c r="P5"/>
  <c r="I4"/>
  <c r="J4"/>
  <c r="M4"/>
  <c r="O4"/>
  <c r="P4"/>
  <c r="P3"/>
  <c r="O3"/>
  <c r="M3"/>
  <c r="J3"/>
  <c r="I3"/>
  <c r="I22"/>
  <c r="J22"/>
  <c r="M22"/>
  <c r="O22"/>
  <c r="P22"/>
  <c r="I21"/>
  <c r="J21"/>
  <c r="M21"/>
  <c r="O21"/>
  <c r="P21"/>
  <c r="I20"/>
  <c r="J20"/>
  <c r="M20"/>
  <c r="O20"/>
  <c r="P20"/>
  <c r="M19"/>
  <c r="J19"/>
  <c r="I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M8"/>
  <c r="J8"/>
  <c r="I8"/>
  <c r="O8"/>
  <c r="P8"/>
  <c r="J2" l="1"/>
  <c r="O2"/>
  <c r="P2"/>
  <c r="I2"/>
  <c r="M2"/>
  <c r="P29" i="16" l="1"/>
  <c r="O29"/>
  <c r="M29"/>
  <c r="I29"/>
  <c r="M24" l="1"/>
  <c r="I24"/>
  <c r="O24"/>
  <c r="P24"/>
  <c r="M23" l="1"/>
  <c r="J23"/>
  <c r="I23"/>
  <c r="O23"/>
  <c r="P23"/>
  <c r="M28"/>
  <c r="J28"/>
  <c r="I28"/>
  <c r="O28"/>
  <c r="P28"/>
  <c r="I22" l="1"/>
  <c r="J22"/>
  <c r="M22"/>
  <c r="O22"/>
  <c r="P22"/>
  <c r="M21"/>
  <c r="J21"/>
  <c r="I21"/>
  <c r="O21"/>
  <c r="P21"/>
  <c r="M20"/>
  <c r="J20"/>
  <c r="I20"/>
  <c r="O20"/>
  <c r="P20"/>
  <c r="M19"/>
  <c r="J19"/>
  <c r="I19"/>
  <c r="O19"/>
  <c r="P19"/>
  <c r="P18"/>
  <c r="O18"/>
  <c r="M18"/>
  <c r="J18"/>
  <c r="I18"/>
  <c r="P27"/>
  <c r="O27"/>
  <c r="M27"/>
  <c r="J27"/>
  <c r="I27"/>
  <c r="P26"/>
  <c r="O26"/>
  <c r="M26"/>
  <c r="J26"/>
  <c r="I26"/>
  <c r="P25"/>
  <c r="O25"/>
  <c r="M25"/>
  <c r="J25"/>
  <c r="I25"/>
  <c r="P16"/>
  <c r="P17"/>
  <c r="O16"/>
  <c r="O17"/>
  <c r="M16"/>
  <c r="M17"/>
  <c r="J16"/>
  <c r="J17"/>
  <c r="I16"/>
  <c r="I17"/>
  <c r="P15"/>
  <c r="O15"/>
  <c r="M15"/>
  <c r="J15"/>
  <c r="I15"/>
  <c r="I14" l="1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I34" i="15" l="1"/>
  <c r="J34"/>
  <c r="M34"/>
  <c r="O34"/>
  <c r="P34"/>
  <c r="I32"/>
  <c r="J32"/>
  <c r="M32"/>
  <c r="O32"/>
  <c r="P32"/>
  <c r="I33"/>
  <c r="J33"/>
  <c r="M33"/>
  <c r="O33"/>
  <c r="P33"/>
  <c r="I31"/>
  <c r="J31"/>
  <c r="M31"/>
  <c r="O31"/>
  <c r="P31"/>
  <c r="P29"/>
  <c r="P30"/>
  <c r="O30"/>
  <c r="M30"/>
  <c r="J30"/>
  <c r="I30"/>
  <c r="O29"/>
  <c r="M29"/>
  <c r="J29"/>
  <c r="I29"/>
  <c r="P28"/>
  <c r="O28"/>
  <c r="M28"/>
  <c r="J28"/>
  <c r="I28"/>
  <c r="I27"/>
  <c r="J27"/>
  <c r="M27"/>
  <c r="O27"/>
  <c r="P27"/>
  <c r="I26"/>
  <c r="J26"/>
  <c r="M26"/>
  <c r="O26"/>
  <c r="P26"/>
  <c r="M25"/>
  <c r="J25"/>
  <c r="I25"/>
  <c r="O25"/>
  <c r="P25"/>
  <c r="M2"/>
  <c r="J2"/>
  <c r="I2"/>
  <c r="O2"/>
  <c r="P2"/>
  <c r="I21"/>
  <c r="J21"/>
  <c r="M21"/>
  <c r="O21"/>
  <c r="P21"/>
  <c r="I22"/>
  <c r="J22"/>
  <c r="M22"/>
  <c r="O22"/>
  <c r="P22"/>
  <c r="I20"/>
  <c r="J20"/>
  <c r="M20"/>
  <c r="O20"/>
  <c r="P20"/>
  <c r="I23"/>
  <c r="J23"/>
  <c r="M23"/>
  <c r="O23"/>
  <c r="P23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M3"/>
  <c r="J3"/>
  <c r="I3"/>
  <c r="O3"/>
  <c r="P3"/>
  <c r="J24"/>
  <c r="O24"/>
  <c r="P24"/>
  <c r="I24"/>
  <c r="M24"/>
  <c r="M21" i="12"/>
  <c r="J21"/>
  <c r="I21"/>
  <c r="O21"/>
  <c r="P21"/>
  <c r="P20"/>
  <c r="O20"/>
  <c r="M20"/>
  <c r="J3"/>
  <c r="J4"/>
  <c r="J5"/>
  <c r="J6"/>
  <c r="J7"/>
  <c r="J8"/>
  <c r="J9"/>
  <c r="J10"/>
  <c r="J11"/>
  <c r="J12"/>
  <c r="J13"/>
  <c r="J14"/>
  <c r="J15"/>
  <c r="J16"/>
  <c r="J17"/>
  <c r="J18"/>
  <c r="J19"/>
  <c r="J20"/>
  <c r="I20"/>
  <c r="J2"/>
  <c r="M19"/>
  <c r="I19"/>
  <c r="O19"/>
  <c r="P19"/>
  <c r="P16"/>
  <c r="O16"/>
  <c r="M16"/>
  <c r="I16"/>
  <c r="M15"/>
  <c r="I15"/>
  <c r="O15"/>
  <c r="P15"/>
  <c r="I14"/>
  <c r="M14"/>
  <c r="O14"/>
  <c r="P14"/>
  <c r="I13"/>
  <c r="M13"/>
  <c r="O13"/>
  <c r="P13"/>
  <c r="I12"/>
  <c r="M12"/>
  <c r="O12"/>
  <c r="P12"/>
  <c r="I11"/>
  <c r="M11"/>
  <c r="O11"/>
  <c r="P11"/>
  <c r="I10"/>
  <c r="M10"/>
  <c r="O10"/>
  <c r="P10"/>
  <c r="I9"/>
  <c r="M9"/>
  <c r="O9"/>
  <c r="P9"/>
  <c r="I8"/>
  <c r="M8"/>
  <c r="O8"/>
  <c r="P8"/>
  <c r="I18"/>
  <c r="M18"/>
  <c r="O18"/>
  <c r="P18"/>
  <c r="I17"/>
  <c r="M17"/>
  <c r="O17"/>
  <c r="P17"/>
  <c r="I7"/>
  <c r="M7"/>
  <c r="O7"/>
  <c r="P7"/>
  <c r="I6"/>
  <c r="M6"/>
  <c r="O6"/>
  <c r="P6"/>
  <c r="I5"/>
  <c r="M5"/>
  <c r="O5"/>
  <c r="P5"/>
  <c r="I4"/>
  <c r="M4"/>
  <c r="O4"/>
  <c r="P4"/>
  <c r="I3"/>
  <c r="M3"/>
  <c r="O3"/>
  <c r="P3"/>
  <c r="O2"/>
  <c r="P2"/>
  <c r="I2"/>
  <c r="M2"/>
  <c r="P3" i="14" l="1"/>
  <c r="P4"/>
  <c r="P5"/>
  <c r="P6"/>
  <c r="P7"/>
  <c r="P8"/>
  <c r="P9"/>
  <c r="P10"/>
  <c r="P11"/>
  <c r="P12"/>
  <c r="P13"/>
  <c r="P14"/>
  <c r="P15"/>
  <c r="P16"/>
  <c r="P17"/>
  <c r="P2"/>
  <c r="O17"/>
  <c r="M17"/>
  <c r="I17"/>
  <c r="J17"/>
  <c r="M16" l="1"/>
  <c r="J16"/>
  <c r="I16"/>
  <c r="O16"/>
  <c r="M15"/>
  <c r="J15"/>
  <c r="I15"/>
  <c r="O15"/>
  <c r="I14" l="1"/>
  <c r="J14"/>
  <c r="M14"/>
  <c r="O14"/>
  <c r="I13"/>
  <c r="J13"/>
  <c r="M13"/>
  <c r="O13"/>
  <c r="O12"/>
  <c r="M12"/>
  <c r="J12"/>
  <c r="I12"/>
  <c r="M11"/>
  <c r="J11"/>
  <c r="I11"/>
  <c r="O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"/>
  <c r="O2"/>
  <c r="I2"/>
  <c r="M2"/>
  <c r="P22" i="11" l="1"/>
  <c r="O22"/>
  <c r="M22"/>
  <c r="J22"/>
  <c r="I22"/>
  <c r="O21"/>
  <c r="O20"/>
  <c r="O19"/>
  <c r="O18"/>
  <c r="I4"/>
  <c r="J4"/>
  <c r="M4"/>
  <c r="O4"/>
  <c r="P4"/>
  <c r="P3" l="1"/>
  <c r="P5"/>
  <c r="P6"/>
  <c r="P7"/>
  <c r="P8"/>
  <c r="P9"/>
  <c r="P10"/>
  <c r="P2"/>
  <c r="P3" i="10"/>
  <c r="P4"/>
  <c r="P5"/>
  <c r="P6"/>
  <c r="P7"/>
  <c r="P8"/>
  <c r="P9"/>
  <c r="P2"/>
  <c r="I17" i="11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O5"/>
  <c r="O3" l="1"/>
  <c r="O2"/>
  <c r="P21"/>
  <c r="M21"/>
  <c r="J21"/>
  <c r="I21"/>
  <c r="P20"/>
  <c r="M20"/>
  <c r="J20"/>
  <c r="I20"/>
  <c r="P19"/>
  <c r="M19"/>
  <c r="J19"/>
  <c r="I19"/>
  <c r="P18"/>
  <c r="M18"/>
  <c r="J18"/>
  <c r="I18"/>
  <c r="M5"/>
  <c r="J5"/>
  <c r="I5"/>
  <c r="M3"/>
  <c r="J3"/>
  <c r="I3"/>
  <c r="M2"/>
  <c r="J2"/>
  <c r="I2"/>
  <c r="J23" i="10"/>
  <c r="I23"/>
  <c r="M23"/>
  <c r="O23"/>
  <c r="P23"/>
  <c r="I22"/>
  <c r="J22"/>
  <c r="M22"/>
  <c r="O22"/>
  <c r="P22"/>
  <c r="I21"/>
  <c r="J21"/>
  <c r="M21"/>
  <c r="O21"/>
  <c r="P21"/>
  <c r="O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I20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P20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M20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J20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O2"/>
  <c r="I2"/>
  <c r="M2"/>
  <c r="N142" i="9" l="1"/>
  <c r="M142"/>
  <c r="K142"/>
  <c r="H142"/>
  <c r="N147"/>
  <c r="M147"/>
  <c r="K147"/>
  <c r="H147"/>
  <c r="N146"/>
  <c r="M146"/>
  <c r="K146"/>
  <c r="H146"/>
  <c r="N145"/>
  <c r="M145"/>
  <c r="K145"/>
  <c r="H145"/>
  <c r="N144"/>
  <c r="M144"/>
  <c r="K144"/>
  <c r="H144"/>
  <c r="N143"/>
  <c r="M143"/>
  <c r="K143"/>
  <c r="H143"/>
  <c r="N141"/>
  <c r="M141"/>
  <c r="K141"/>
  <c r="H141"/>
  <c r="N140"/>
  <c r="M140"/>
  <c r="K140"/>
  <c r="H140"/>
  <c r="N139"/>
  <c r="M139"/>
  <c r="K139"/>
  <c r="H139"/>
  <c r="N138"/>
  <c r="M138"/>
  <c r="K138"/>
  <c r="H138"/>
  <c r="N137"/>
  <c r="M137"/>
  <c r="K137"/>
  <c r="H137"/>
  <c r="N136"/>
  <c r="M136"/>
  <c r="K136"/>
  <c r="H136"/>
  <c r="N135"/>
  <c r="M135"/>
  <c r="K135"/>
  <c r="H135"/>
  <c r="N134"/>
  <c r="M134"/>
  <c r="K134"/>
  <c r="H134"/>
  <c r="N133"/>
  <c r="M133"/>
  <c r="K133"/>
  <c r="H133"/>
  <c r="N132"/>
  <c r="M132"/>
  <c r="K132"/>
  <c r="H132"/>
  <c r="N131"/>
  <c r="M131"/>
  <c r="K131"/>
  <c r="H131"/>
  <c r="N130"/>
  <c r="M130"/>
  <c r="K130"/>
  <c r="H130"/>
  <c r="N129"/>
  <c r="M129"/>
  <c r="K129"/>
  <c r="H129"/>
  <c r="N128"/>
  <c r="M128"/>
  <c r="K128"/>
  <c r="H128"/>
  <c r="N127"/>
  <c r="M127"/>
  <c r="K127"/>
  <c r="H127"/>
  <c r="N126"/>
  <c r="M126"/>
  <c r="K126"/>
  <c r="H126"/>
  <c r="N125"/>
  <c r="M125"/>
  <c r="K125"/>
  <c r="H125"/>
  <c r="N120"/>
  <c r="M120"/>
  <c r="K120"/>
  <c r="H120"/>
  <c r="N119"/>
  <c r="M119"/>
  <c r="K119"/>
  <c r="H119"/>
  <c r="N124"/>
  <c r="M124"/>
  <c r="K124"/>
  <c r="N118"/>
  <c r="M118"/>
  <c r="K118"/>
  <c r="H118"/>
  <c r="N123"/>
  <c r="M123"/>
  <c r="K123"/>
  <c r="H123"/>
  <c r="N122"/>
  <c r="M122"/>
  <c r="K122"/>
  <c r="H122"/>
  <c r="N121"/>
  <c r="M121"/>
  <c r="K121"/>
  <c r="H121"/>
  <c r="N117"/>
  <c r="M117"/>
  <c r="K117"/>
  <c r="H117"/>
  <c r="N116"/>
  <c r="M116"/>
  <c r="K116"/>
  <c r="H116"/>
  <c r="N115"/>
  <c r="M115"/>
  <c r="K115"/>
  <c r="H115"/>
  <c r="N114"/>
  <c r="M114"/>
  <c r="K114"/>
  <c r="H114"/>
  <c r="N113"/>
  <c r="M113"/>
  <c r="K113"/>
  <c r="H113"/>
  <c r="N112"/>
  <c r="M112"/>
  <c r="K112"/>
  <c r="H112"/>
  <c r="N111"/>
  <c r="M111"/>
  <c r="K111"/>
  <c r="H111"/>
  <c r="N110"/>
  <c r="M110"/>
  <c r="K110"/>
  <c r="H110"/>
  <c r="N109"/>
  <c r="M109"/>
  <c r="K109"/>
  <c r="H109"/>
  <c r="N108"/>
  <c r="M108"/>
  <c r="K108"/>
  <c r="H108"/>
  <c r="N107"/>
  <c r="M107"/>
  <c r="K107"/>
  <c r="H107"/>
  <c r="N106"/>
  <c r="M106"/>
  <c r="K106"/>
  <c r="H106"/>
  <c r="N105"/>
  <c r="M105"/>
  <c r="K105"/>
  <c r="H105"/>
  <c r="N104"/>
  <c r="M104"/>
  <c r="K104"/>
  <c r="H104"/>
  <c r="N103"/>
  <c r="M103"/>
  <c r="K103"/>
  <c r="H103"/>
  <c r="N102"/>
  <c r="M102"/>
  <c r="K102"/>
  <c r="H102"/>
  <c r="N101"/>
  <c r="M101"/>
  <c r="K101"/>
  <c r="H101"/>
  <c r="N100"/>
  <c r="M100"/>
  <c r="K100"/>
  <c r="H100"/>
  <c r="N99"/>
  <c r="M99"/>
  <c r="K99"/>
  <c r="H99"/>
  <c r="N98"/>
  <c r="M98"/>
  <c r="K98"/>
  <c r="H98"/>
  <c r="N97"/>
  <c r="M97"/>
  <c r="K97"/>
  <c r="H97"/>
  <c r="N96"/>
  <c r="M96"/>
  <c r="K96"/>
  <c r="H96"/>
  <c r="N95"/>
  <c r="M95"/>
  <c r="K95"/>
  <c r="H95"/>
  <c r="N94"/>
  <c r="M94"/>
  <c r="K94"/>
  <c r="N93"/>
  <c r="M93"/>
  <c r="K93"/>
  <c r="N92"/>
  <c r="M92"/>
  <c r="K92"/>
  <c r="N91"/>
  <c r="M91"/>
  <c r="K91"/>
  <c r="N90"/>
  <c r="M90"/>
  <c r="K90"/>
  <c r="N89"/>
  <c r="M89"/>
  <c r="K89"/>
  <c r="N88"/>
  <c r="M88"/>
  <c r="K88"/>
  <c r="N87"/>
  <c r="M87"/>
  <c r="K87"/>
  <c r="N86"/>
  <c r="M86"/>
  <c r="K86"/>
  <c r="N85"/>
  <c r="M85"/>
  <c r="K85"/>
  <c r="N84"/>
  <c r="M84"/>
  <c r="K84"/>
  <c r="N83"/>
  <c r="M83"/>
  <c r="K83"/>
  <c r="N82"/>
  <c r="M82"/>
  <c r="K82"/>
  <c r="N81"/>
  <c r="M81"/>
  <c r="K81"/>
  <c r="N80"/>
  <c r="M80"/>
  <c r="K80"/>
  <c r="N79"/>
  <c r="M79"/>
  <c r="K79"/>
  <c r="N78"/>
  <c r="M78"/>
  <c r="K78"/>
  <c r="N77"/>
  <c r="M77"/>
  <c r="K77"/>
  <c r="H77"/>
  <c r="N76"/>
  <c r="M76"/>
  <c r="K76"/>
  <c r="H76"/>
  <c r="N75"/>
  <c r="M75"/>
  <c r="K75"/>
  <c r="H75"/>
  <c r="N74"/>
  <c r="M74"/>
  <c r="K74"/>
  <c r="H74"/>
  <c r="N73"/>
  <c r="M73"/>
  <c r="K73"/>
  <c r="H73"/>
  <c r="N72"/>
  <c r="M72"/>
  <c r="K72"/>
  <c r="H72"/>
  <c r="N71"/>
  <c r="M71"/>
  <c r="K71"/>
  <c r="H71"/>
  <c r="N70"/>
  <c r="M70"/>
  <c r="K70"/>
  <c r="H70"/>
  <c r="N69"/>
  <c r="M69"/>
  <c r="K69"/>
  <c r="H69"/>
  <c r="N68"/>
  <c r="M68"/>
  <c r="K68"/>
  <c r="H68"/>
  <c r="N67"/>
  <c r="M67"/>
  <c r="K67"/>
  <c r="H67"/>
  <c r="N66"/>
  <c r="M66"/>
  <c r="K66"/>
  <c r="H66"/>
  <c r="N65"/>
  <c r="M65"/>
  <c r="K65"/>
  <c r="H65"/>
  <c r="N64"/>
  <c r="M64"/>
  <c r="K64"/>
  <c r="H64"/>
  <c r="N63"/>
  <c r="M63"/>
  <c r="K63"/>
  <c r="H63"/>
  <c r="N62"/>
  <c r="M62"/>
  <c r="K62"/>
  <c r="H62"/>
  <c r="N61"/>
  <c r="M61"/>
  <c r="K61"/>
  <c r="H61"/>
  <c r="N60"/>
  <c r="M60"/>
  <c r="K60"/>
  <c r="H60"/>
  <c r="N59"/>
  <c r="M59"/>
  <c r="K59"/>
  <c r="H59"/>
  <c r="N58"/>
  <c r="M58"/>
  <c r="K58"/>
  <c r="H58"/>
  <c r="N57"/>
  <c r="M57"/>
  <c r="K57"/>
  <c r="H57"/>
  <c r="N56"/>
  <c r="M56"/>
  <c r="K56"/>
  <c r="H56"/>
  <c r="N55"/>
  <c r="M55"/>
  <c r="K55"/>
  <c r="H55"/>
  <c r="N54"/>
  <c r="M54"/>
  <c r="K54"/>
  <c r="H54"/>
  <c r="N53"/>
  <c r="M53"/>
  <c r="K53"/>
  <c r="H53"/>
  <c r="N52"/>
  <c r="M52"/>
  <c r="K52"/>
  <c r="H52"/>
  <c r="N51"/>
  <c r="M51"/>
  <c r="K51"/>
  <c r="H51"/>
  <c r="N50"/>
  <c r="M50"/>
  <c r="K50"/>
  <c r="H50"/>
  <c r="N49"/>
  <c r="M49"/>
  <c r="K49"/>
  <c r="H49"/>
  <c r="N48"/>
  <c r="M48"/>
  <c r="K48"/>
  <c r="H48"/>
  <c r="N47"/>
  <c r="M47"/>
  <c r="K47"/>
  <c r="H47"/>
  <c r="N46"/>
  <c r="M46"/>
  <c r="K46"/>
  <c r="H46"/>
  <c r="N45"/>
  <c r="M45"/>
  <c r="K45"/>
  <c r="H45"/>
  <c r="N44"/>
  <c r="M44"/>
  <c r="K44"/>
  <c r="H44"/>
  <c r="N43"/>
  <c r="M43"/>
  <c r="K43"/>
  <c r="H43"/>
  <c r="N42"/>
  <c r="M42"/>
  <c r="K42"/>
  <c r="H42"/>
  <c r="N41"/>
  <c r="M41"/>
  <c r="K41"/>
  <c r="H41"/>
  <c r="N40"/>
  <c r="M40"/>
  <c r="K40"/>
  <c r="H40"/>
  <c r="N39"/>
  <c r="M39"/>
  <c r="K39"/>
  <c r="H39"/>
  <c r="N38"/>
  <c r="M38"/>
  <c r="K38"/>
  <c r="H38"/>
  <c r="N37"/>
  <c r="M37"/>
  <c r="K37"/>
  <c r="H37"/>
  <c r="N36"/>
  <c r="M36"/>
  <c r="K36"/>
  <c r="H36"/>
  <c r="N35"/>
  <c r="M35"/>
  <c r="K35"/>
  <c r="H35"/>
  <c r="N34"/>
  <c r="M34"/>
  <c r="K34"/>
  <c r="H34"/>
  <c r="N33"/>
  <c r="M33"/>
  <c r="K33"/>
  <c r="H33"/>
  <c r="N32"/>
  <c r="M32"/>
  <c r="K32"/>
  <c r="H32"/>
  <c r="N31"/>
  <c r="M31"/>
  <c r="K31"/>
  <c r="H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M9"/>
  <c r="M8"/>
  <c r="M7"/>
  <c r="M6"/>
  <c r="M5"/>
  <c r="M4"/>
  <c r="M3"/>
  <c r="M2"/>
  <c r="P31" i="8"/>
  <c r="O31"/>
  <c r="M31"/>
  <c r="J31"/>
  <c r="I31"/>
  <c r="P30"/>
  <c r="O30"/>
  <c r="M30"/>
  <c r="J30"/>
  <c r="I30"/>
  <c r="P29"/>
  <c r="O29"/>
  <c r="M29"/>
  <c r="J29"/>
  <c r="I29"/>
  <c r="P28"/>
  <c r="O28"/>
  <c r="M28"/>
  <c r="J28"/>
  <c r="I28"/>
  <c r="P27"/>
  <c r="O27"/>
  <c r="M27"/>
  <c r="J27"/>
  <c r="I27"/>
  <c r="P26"/>
  <c r="O26"/>
  <c r="M26"/>
  <c r="J26"/>
  <c r="I26"/>
  <c r="P25"/>
  <c r="O25"/>
  <c r="M25"/>
  <c r="J25"/>
  <c r="I25"/>
  <c r="P24"/>
  <c r="O24"/>
  <c r="M24"/>
  <c r="J24"/>
  <c r="I24"/>
  <c r="P23"/>
  <c r="O23"/>
  <c r="M23"/>
  <c r="J23"/>
  <c r="I23"/>
  <c r="P22"/>
  <c r="O22"/>
  <c r="M22"/>
  <c r="J22"/>
  <c r="I22"/>
  <c r="P21"/>
  <c r="O21"/>
  <c r="M21"/>
  <c r="J21"/>
  <c r="I21"/>
  <c r="P20"/>
  <c r="O20"/>
  <c r="M20"/>
  <c r="J20"/>
  <c r="I20"/>
  <c r="P19"/>
  <c r="O19"/>
  <c r="M19"/>
  <c r="J19"/>
  <c r="I19"/>
  <c r="P18"/>
  <c r="O18"/>
  <c r="M18"/>
  <c r="J18"/>
  <c r="I18"/>
  <c r="P17"/>
  <c r="O17"/>
  <c r="M17"/>
  <c r="J17"/>
  <c r="I17"/>
  <c r="P16"/>
  <c r="O16"/>
  <c r="M16"/>
  <c r="J16"/>
  <c r="I16"/>
  <c r="P15"/>
  <c r="O15"/>
  <c r="M15"/>
  <c r="J15"/>
  <c r="I15"/>
  <c r="P14"/>
  <c r="O14"/>
  <c r="M14"/>
  <c r="J14"/>
  <c r="I14"/>
  <c r="P13"/>
  <c r="O13"/>
  <c r="M13"/>
  <c r="J13"/>
  <c r="I13"/>
  <c r="P12"/>
  <c r="O12"/>
  <c r="M12"/>
  <c r="J12"/>
  <c r="I12"/>
  <c r="P11"/>
  <c r="O11"/>
  <c r="M11"/>
  <c r="J11"/>
  <c r="I11"/>
  <c r="P10"/>
  <c r="O10"/>
  <c r="M10"/>
  <c r="J10"/>
  <c r="I10"/>
  <c r="P9"/>
  <c r="O9"/>
  <c r="M9"/>
  <c r="J9"/>
  <c r="I9"/>
  <c r="P8"/>
  <c r="O8"/>
  <c r="M8"/>
  <c r="J8"/>
  <c r="I8"/>
  <c r="P7"/>
  <c r="O7"/>
  <c r="M7"/>
  <c r="J7"/>
  <c r="I7"/>
  <c r="P6"/>
  <c r="O6"/>
  <c r="M6"/>
  <c r="J6"/>
  <c r="I6"/>
  <c r="P5"/>
  <c r="O5"/>
  <c r="M5"/>
  <c r="J5"/>
  <c r="I5"/>
  <c r="P4"/>
  <c r="O4"/>
  <c r="M4"/>
  <c r="J4"/>
  <c r="I4"/>
  <c r="P3"/>
  <c r="O3"/>
  <c r="M3"/>
  <c r="J3"/>
  <c r="I3"/>
  <c r="P2"/>
  <c r="O2"/>
  <c r="M2"/>
  <c r="J2"/>
  <c r="I2"/>
  <c r="P24" i="7" l="1"/>
  <c r="M24"/>
  <c r="O24"/>
  <c r="I24"/>
  <c r="P3" l="1"/>
  <c r="P4"/>
  <c r="P5"/>
  <c r="P6"/>
  <c r="P7"/>
  <c r="P8"/>
  <c r="P9"/>
  <c r="P10"/>
  <c r="P2"/>
  <c r="I23"/>
  <c r="J23"/>
  <c r="M23"/>
  <c r="O23"/>
  <c r="P23"/>
  <c r="P21"/>
  <c r="P22"/>
  <c r="I22"/>
  <c r="J22"/>
  <c r="M22"/>
  <c r="O22"/>
  <c r="O21"/>
  <c r="P20" l="1"/>
  <c r="O20"/>
  <c r="M20"/>
  <c r="J20"/>
  <c r="I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O10"/>
  <c r="O11"/>
  <c r="I11"/>
  <c r="J11"/>
  <c r="M11"/>
  <c r="P11"/>
  <c r="I10"/>
  <c r="J10"/>
  <c r="M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1"/>
  <c r="J2"/>
  <c r="O2"/>
  <c r="I2"/>
  <c r="M2"/>
  <c r="M21" l="1"/>
  <c r="I21"/>
  <c r="Q3" i="6"/>
  <c r="Q4"/>
  <c r="Q5"/>
  <c r="Q6"/>
  <c r="Q7"/>
  <c r="Q8"/>
  <c r="Q9"/>
  <c r="Q2"/>
  <c r="J18"/>
  <c r="K18"/>
  <c r="N18"/>
  <c r="P18"/>
  <c r="Q18"/>
  <c r="N7"/>
  <c r="N6"/>
  <c r="N5"/>
  <c r="N4"/>
  <c r="P4"/>
  <c r="P5"/>
  <c r="P6"/>
  <c r="P7"/>
  <c r="P8"/>
  <c r="P9"/>
  <c r="P10"/>
  <c r="P11"/>
  <c r="P12"/>
  <c r="P13"/>
  <c r="P14"/>
  <c r="P15"/>
  <c r="P16"/>
  <c r="P17"/>
  <c r="P3"/>
  <c r="N3"/>
  <c r="J4"/>
  <c r="J5"/>
  <c r="J6"/>
  <c r="J7"/>
  <c r="J8"/>
  <c r="J3"/>
  <c r="K3"/>
  <c r="K4"/>
  <c r="K5"/>
  <c r="K6"/>
  <c r="K7"/>
  <c r="K8"/>
  <c r="K9"/>
  <c r="K2"/>
  <c r="P2"/>
  <c r="J2"/>
  <c r="N2"/>
  <c r="Q17"/>
  <c r="N17"/>
  <c r="K17"/>
  <c r="J17"/>
  <c r="Q16"/>
  <c r="N16"/>
  <c r="K16"/>
  <c r="J16"/>
  <c r="Q15"/>
  <c r="N15"/>
  <c r="K15"/>
  <c r="J15"/>
  <c r="Q14"/>
  <c r="N14"/>
  <c r="K14"/>
  <c r="J14"/>
  <c r="Q13"/>
  <c r="N13"/>
  <c r="K13"/>
  <c r="J13"/>
  <c r="Q12"/>
  <c r="N12"/>
  <c r="K12"/>
  <c r="J12"/>
  <c r="Q11"/>
  <c r="N11"/>
  <c r="K11"/>
  <c r="J11"/>
  <c r="Q10"/>
  <c r="N10"/>
  <c r="K10"/>
  <c r="J10"/>
  <c r="N9"/>
  <c r="J9"/>
  <c r="N8"/>
  <c r="P3" i="5"/>
  <c r="P4"/>
  <c r="P5"/>
  <c r="P6"/>
  <c r="P7"/>
  <c r="P8"/>
  <c r="P2"/>
  <c r="O24"/>
  <c r="O23"/>
  <c r="M31"/>
  <c r="M32"/>
  <c r="M33"/>
  <c r="M34"/>
  <c r="M35"/>
  <c r="M36"/>
  <c r="M37"/>
  <c r="M38"/>
  <c r="M39"/>
  <c r="M40"/>
  <c r="M41"/>
  <c r="M42"/>
  <c r="M43"/>
  <c r="M44"/>
  <c r="M45"/>
  <c r="I31"/>
  <c r="I32"/>
  <c r="I33"/>
  <c r="I34"/>
  <c r="I35"/>
  <c r="I36"/>
  <c r="I37"/>
  <c r="I38"/>
  <c r="I39"/>
  <c r="I40"/>
  <c r="I41"/>
  <c r="I42"/>
  <c r="I43"/>
  <c r="I44"/>
  <c r="I45"/>
  <c r="O22"/>
  <c r="O21"/>
  <c r="O20"/>
  <c r="O19"/>
  <c r="O18"/>
  <c r="O17"/>
  <c r="O16"/>
  <c r="O15"/>
  <c r="M15"/>
  <c r="M16"/>
  <c r="M17"/>
  <c r="M18"/>
  <c r="M19"/>
  <c r="M20"/>
  <c r="M21"/>
  <c r="M22"/>
  <c r="M23"/>
  <c r="M24"/>
  <c r="I15"/>
  <c r="I16"/>
  <c r="I17"/>
  <c r="I18"/>
  <c r="I19"/>
  <c r="I20"/>
  <c r="I21"/>
  <c r="I22"/>
  <c r="I23"/>
  <c r="I24"/>
  <c r="M14"/>
  <c r="I14"/>
  <c r="O14"/>
  <c r="M13"/>
  <c r="I13"/>
  <c r="O13"/>
  <c r="P9"/>
  <c r="P10"/>
  <c r="P11"/>
  <c r="P12"/>
  <c r="P13"/>
  <c r="P14"/>
  <c r="P15"/>
  <c r="P16"/>
  <c r="P17"/>
  <c r="P18"/>
  <c r="P19"/>
  <c r="P20"/>
  <c r="P21"/>
  <c r="P22"/>
  <c r="P23"/>
  <c r="P24"/>
  <c r="P31"/>
  <c r="P32"/>
  <c r="P33"/>
  <c r="P34"/>
  <c r="P35"/>
  <c r="P36"/>
  <c r="P37"/>
  <c r="P38"/>
  <c r="P39"/>
  <c r="P40"/>
  <c r="P41"/>
  <c r="P42"/>
  <c r="P43"/>
  <c r="P44"/>
  <c r="P4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1"/>
  <c r="J32"/>
  <c r="J33"/>
  <c r="J34"/>
  <c r="J35"/>
  <c r="J36"/>
  <c r="J37"/>
  <c r="J38"/>
  <c r="J39"/>
  <c r="J40"/>
  <c r="J41"/>
  <c r="J42"/>
  <c r="J43"/>
  <c r="J44"/>
  <c r="J45"/>
  <c r="O12"/>
  <c r="M12"/>
  <c r="I12"/>
  <c r="O11"/>
  <c r="M11"/>
  <c r="I11"/>
  <c r="O10"/>
  <c r="M10"/>
  <c r="I10"/>
  <c r="O9"/>
  <c r="M9"/>
  <c r="I9"/>
  <c r="O8"/>
  <c r="M8"/>
  <c r="I8"/>
  <c r="O7"/>
  <c r="M7"/>
  <c r="I7"/>
  <c r="O6"/>
  <c r="M6"/>
  <c r="I6"/>
  <c r="O5"/>
  <c r="M5"/>
  <c r="I5"/>
  <c r="O4"/>
  <c r="M4"/>
  <c r="I4"/>
  <c r="O3"/>
  <c r="M3"/>
  <c r="I3"/>
  <c r="O2"/>
  <c r="M2"/>
  <c r="I2"/>
  <c r="P10" i="2"/>
  <c r="P11"/>
  <c r="P12"/>
  <c r="P13"/>
  <c r="P14"/>
  <c r="P15"/>
  <c r="P16"/>
  <c r="P17"/>
  <c r="P18"/>
  <c r="P19"/>
  <c r="P20"/>
  <c r="P21"/>
  <c r="P22"/>
  <c r="P23"/>
  <c r="P24"/>
  <c r="P25"/>
  <c r="P9"/>
  <c r="P3"/>
  <c r="P4"/>
  <c r="P5"/>
  <c r="P6"/>
  <c r="P7"/>
  <c r="P8"/>
  <c r="P2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11"/>
  <c r="O10"/>
  <c r="O9"/>
  <c r="O8"/>
  <c r="O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2"/>
  <c r="J2"/>
  <c r="O6"/>
  <c r="O5"/>
  <c r="O4"/>
  <c r="O3"/>
  <c r="O2"/>
  <c r="N27" i="1"/>
  <c r="N28"/>
  <c r="N29"/>
  <c r="N30"/>
  <c r="N26"/>
  <c r="N25"/>
  <c r="N24"/>
  <c r="N14"/>
  <c r="N15"/>
  <c r="N16"/>
  <c r="N17"/>
  <c r="N18"/>
  <c r="N19"/>
  <c r="N20"/>
  <c r="N21"/>
  <c r="N22"/>
  <c r="N23"/>
  <c r="N13"/>
  <c r="N3"/>
  <c r="N4"/>
  <c r="N5"/>
  <c r="N6"/>
  <c r="N7"/>
  <c r="N8"/>
  <c r="N9"/>
  <c r="N10"/>
  <c r="N11"/>
  <c r="N1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</calcChain>
</file>

<file path=xl/sharedStrings.xml><?xml version="1.0" encoding="utf-8"?>
<sst xmlns="http://schemas.openxmlformats.org/spreadsheetml/2006/main" count="6398" uniqueCount="1356">
  <si>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</si>
  <si>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</si>
  <si>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</si>
  <si>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</si>
  <si>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</si>
  <si>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</si>
  <si>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</si>
  <si>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</si>
  <si>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</si>
  <si>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</si>
  <si>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</si>
  <si>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</si>
  <si>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</si>
  <si>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</si>
  <si>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</si>
  <si>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</si>
  <si>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</si>
  <si>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</si>
  <si>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</si>
  <si>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</si>
  <si>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</si>
  <si>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</si>
  <si>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</si>
  <si>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</si>
  <si>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</si>
  <si>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</si>
  <si>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</si>
  <si>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</si>
  <si>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</si>
  <si>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</si>
  <si>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</si>
  <si>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</si>
  <si>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</si>
  <si>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</si>
  <si>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</si>
  <si>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</si>
  <si>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</si>
  <si>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</si>
  <si>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</si>
  <si>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</si>
  <si>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</si>
  <si>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</si>
  <si>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</si>
  <si>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</si>
  <si>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</si>
  <si>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</si>
  <si>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</si>
  <si>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</si>
  <si>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</si>
  <si>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</si>
  <si>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</si>
  <si>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</si>
  <si>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</si>
  <si>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</si>
  <si>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</si>
  <si>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</si>
  <si>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</si>
  <si>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</si>
  <si>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</si>
  <si>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</si>
  <si>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</si>
  <si>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</si>
  <si>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</si>
  <si>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</si>
  <si>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</si>
  <si>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</si>
  <si>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</si>
  <si>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</si>
  <si>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</si>
  <si>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</si>
  <si>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</si>
  <si>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</si>
  <si>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</si>
  <si>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</si>
  <si>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</si>
  <si>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</si>
  <si>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</si>
  <si>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</si>
  <si>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</si>
  <si>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</si>
  <si>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</si>
  <si>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</si>
  <si>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</si>
  <si>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</si>
  <si>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</si>
  <si>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</si>
  <si>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</si>
  <si>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</si>
  <si>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</si>
  <si>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</si>
  <si>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</si>
  <si>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</si>
  <si>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</si>
  <si>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</si>
  <si>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</si>
  <si>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</si>
  <si>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</si>
  <si>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</si>
  <si>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</si>
  <si>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</si>
  <si>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</si>
  <si>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</si>
  <si>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</si>
  <si>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</si>
  <si>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</si>
  <si>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</si>
  <si>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</si>
  <si>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</si>
  <si>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</si>
  <si>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</si>
  <si>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</si>
  <si>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</si>
  <si>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</si>
  <si>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</si>
  <si>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</si>
  <si>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</si>
  <si>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</si>
  <si>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</si>
  <si>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</si>
  <si>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</si>
  <si>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</si>
  <si>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</si>
  <si>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</si>
  <si>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</si>
  <si>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</si>
  <si>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</si>
  <si>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</si>
  <si>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</si>
  <si>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</si>
  <si>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</si>
  <si>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</si>
  <si>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</si>
  <si>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</si>
  <si>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</si>
  <si>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</si>
  <si>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</si>
  <si>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</si>
  <si>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</si>
  <si>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</si>
  <si>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</si>
  <si>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</si>
  <si>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</si>
  <si>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</si>
  <si>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</si>
  <si>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</si>
  <si>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</si>
  <si>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</si>
  <si>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</si>
  <si>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</si>
  <si>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</si>
  <si>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</si>
  <si>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</si>
  <si>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</si>
  <si>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</si>
  <si>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</si>
  <si>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</si>
  <si>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</si>
  <si>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</si>
  <si>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</si>
  <si>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</si>
  <si>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</si>
  <si>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</si>
  <si>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</si>
  <si>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</si>
  <si>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</si>
  <si>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</si>
  <si>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</si>
  <si>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</si>
  <si>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</si>
  <si>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</si>
  <si>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</si>
  <si>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</si>
  <si>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</si>
  <si>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</si>
  <si>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</si>
  <si>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</si>
  <si>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</si>
  <si>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</si>
  <si>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</si>
  <si>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</si>
  <si>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</si>
  <si>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</si>
  <si>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</si>
  <si>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</si>
  <si>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</si>
  <si>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</si>
  <si>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</si>
  <si>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</si>
  <si>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</si>
  <si>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</si>
  <si>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</si>
  <si>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</si>
  <si>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</si>
  <si>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</si>
  <si>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</si>
  <si>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</si>
  <si>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</si>
  <si>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</si>
  <si>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</si>
  <si>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</si>
  <si>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</si>
  <si>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</si>
  <si>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</si>
  <si>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</si>
  <si>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</si>
  <si>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</si>
  <si>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</si>
  <si>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</si>
  <si>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</si>
  <si>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</si>
  <si>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</si>
  <si>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</si>
  <si>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</si>
  <si>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</si>
  <si>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</si>
  <si>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</si>
  <si>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</si>
  <si>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</si>
  <si>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</si>
  <si>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</si>
  <si>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</si>
  <si>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</si>
  <si>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</si>
  <si>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</si>
  <si>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</si>
  <si>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</si>
  <si>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</si>
  <si>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</si>
  <si>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</si>
  <si>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</si>
  <si>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</si>
  <si>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</si>
  <si>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</si>
  <si>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</si>
  <si>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</si>
  <si>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</si>
  <si>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</si>
  <si>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</si>
  <si>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</si>
  <si>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</si>
  <si>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</si>
  <si>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</si>
  <si>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</si>
  <si>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</si>
  <si>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</si>
  <si>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</si>
  <si>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</si>
  <si>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</si>
  <si>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</si>
  <si>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</si>
  <si>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</si>
  <si>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</si>
  <si>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</si>
  <si>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</si>
  <si>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</si>
  <si>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</si>
  <si>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</si>
  <si>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</si>
  <si>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</si>
  <si>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</si>
  <si>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</si>
  <si>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</si>
  <si>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</si>
  <si>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</si>
  <si>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</si>
  <si>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</si>
  <si>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</si>
  <si>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</si>
  <si>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</si>
  <si>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</si>
  <si>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</si>
  <si>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</si>
  <si>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</si>
  <si>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</si>
  <si>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</si>
  <si>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</si>
  <si>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</si>
  <si>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</si>
  <si>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</si>
  <si>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</si>
  <si>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</si>
  <si>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</si>
  <si>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</si>
  <si>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</si>
  <si>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</si>
  <si>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</si>
  <si>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</si>
  <si>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</si>
  <si>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</si>
  <si>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</si>
  <si>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</si>
  <si>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</si>
  <si>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</si>
  <si>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</si>
  <si>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</si>
  <si>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</si>
  <si>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</si>
  <si>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</si>
  <si>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</si>
  <si>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</si>
  <si>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</si>
  <si>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</si>
  <si>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</si>
  <si>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</si>
  <si>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</si>
  <si>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</si>
  <si>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</si>
  <si>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</si>
  <si>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</si>
  <si>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</si>
  <si>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</si>
  <si>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</si>
  <si>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</si>
  <si>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</si>
  <si>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</si>
  <si>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</si>
  <si>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</si>
  <si>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</si>
  <si>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</si>
  <si>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</si>
  <si>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</si>
  <si>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</si>
  <si>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</si>
  <si>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</si>
  <si>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</si>
  <si>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</si>
  <si>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</si>
  <si>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</si>
  <si>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</si>
  <si>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</si>
  <si>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</si>
  <si>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</si>
  <si>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</si>
  <si>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</si>
  <si>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</si>
  <si>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</si>
  <si>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</si>
  <si>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</si>
  <si>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</si>
  <si>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</si>
  <si>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</si>
  <si>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</si>
  <si>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</si>
  <si>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</si>
  <si>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</si>
  <si>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</si>
  <si>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</si>
  <si>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</si>
  <si>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</si>
  <si>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</si>
  <si>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</si>
  <si>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</si>
  <si>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</si>
  <si>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</si>
  <si>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</si>
  <si>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</si>
  <si>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</si>
  <si>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</si>
  <si>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</si>
  <si>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</si>
  <si>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</si>
  <si>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</si>
  <si>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</si>
  <si>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</si>
  <si>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</si>
  <si>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</si>
  <si>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</si>
  <si>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</si>
  <si>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</si>
  <si>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</si>
  <si>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</si>
  <si>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</si>
  <si>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</si>
  <si>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</si>
  <si>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</si>
  <si>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</si>
  <si>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</si>
  <si>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</si>
  <si>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</si>
  <si>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</si>
  <si>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</si>
  <si>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</si>
  <si>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</si>
  <si>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</si>
  <si>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</si>
  <si>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</si>
  <si>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</si>
  <si>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</si>
  <si>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</si>
  <si>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</si>
  <si>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</si>
  <si>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</si>
  <si>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</si>
  <si>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</si>
  <si>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</si>
  <si>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</si>
  <si>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</si>
  <si>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</si>
  <si>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</si>
  <si>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</si>
  <si>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</si>
  <si>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</si>
  <si>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</si>
  <si>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</si>
  <si>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</si>
  <si>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</si>
  <si>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</si>
  <si>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</si>
  <si>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</si>
  <si>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</si>
  <si>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</si>
  <si>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</si>
  <si>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</si>
  <si>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</si>
  <si>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</si>
  <si>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</si>
  <si>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</si>
  <si>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</si>
  <si>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</si>
  <si>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</si>
  <si>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</si>
  <si>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</si>
  <si>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</si>
  <si>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</si>
  <si>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</si>
  <si>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</si>
  <si>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</si>
  <si>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</si>
  <si>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</si>
  <si>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</si>
  <si>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</si>
  <si>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</si>
  <si>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</si>
  <si>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</si>
  <si>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</si>
  <si>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</si>
  <si>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</si>
  <si>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</si>
  <si>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</si>
  <si>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</si>
  <si>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</si>
  <si>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</si>
  <si>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</si>
  <si>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</si>
  <si>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</si>
  <si>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</si>
  <si>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</si>
  <si>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</si>
  <si>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</si>
  <si>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</si>
  <si>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</si>
  <si>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</si>
  <si>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</si>
  <si>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</si>
  <si>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</si>
  <si>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</si>
  <si>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</si>
  <si>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</si>
  <si>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</si>
  <si>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</si>
  <si>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</si>
  <si>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</si>
  <si>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</si>
  <si>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</si>
  <si>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</si>
  <si>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</si>
  <si>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</si>
  <si>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</si>
  <si>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</si>
  <si>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</si>
  <si>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</si>
  <si>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</si>
  <si>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</si>
  <si>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</si>
  <si>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</si>
  <si>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</si>
  <si>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</si>
  <si>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</si>
  <si>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</si>
  <si>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</si>
  <si>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</si>
  <si>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</si>
  <si>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</si>
  <si>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</si>
  <si>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</si>
  <si>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</si>
  <si>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</si>
  <si>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</si>
  <si>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</si>
  <si>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</si>
  <si>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</si>
  <si>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</si>
  <si>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</si>
  <si>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</si>
  <si>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</si>
  <si>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</si>
  <si>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</si>
  <si>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</si>
  <si>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</si>
  <si>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</si>
  <si>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</si>
  <si>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</si>
  <si>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</si>
  <si>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</si>
  <si>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</si>
  <si>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</si>
  <si>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</si>
  <si>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</si>
  <si>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</si>
  <si>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</si>
  <si>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</si>
  <si>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</si>
  <si>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</si>
  <si>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</si>
  <si>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</si>
  <si>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</si>
  <si>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</si>
  <si>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</si>
  <si>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</si>
  <si>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</si>
  <si>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</si>
  <si>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</si>
  <si>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</si>
  <si>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</si>
  <si>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</si>
  <si>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</si>
  <si>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</si>
  <si>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</si>
  <si>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</si>
  <si>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</si>
  <si>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</si>
  <si>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</si>
  <si>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</si>
  <si>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</si>
  <si>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</si>
  <si>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</si>
  <si>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</si>
  <si>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</si>
  <si>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</si>
  <si>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</si>
  <si>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</si>
  <si>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</si>
  <si>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</si>
  <si>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</si>
  <si>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</si>
  <si>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</si>
  <si>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</si>
  <si>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</si>
  <si>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</si>
  <si>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</si>
  <si>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</si>
  <si>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</si>
  <si>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</si>
  <si>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</si>
  <si>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</si>
  <si>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</si>
  <si>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</si>
  <si>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</si>
  <si>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</si>
  <si>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</si>
  <si>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</si>
  <si>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</si>
  <si>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</si>
  <si>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</si>
  <si>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</si>
  <si>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</si>
  <si>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</si>
  <si>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</si>
  <si>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</si>
  <si>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</si>
  <si>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</si>
  <si>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</si>
  <si>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</si>
  <si>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</si>
  <si>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</si>
  <si>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</si>
  <si>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</si>
  <si>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</si>
  <si>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</si>
  <si>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</si>
  <si>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</si>
  <si>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</si>
  <si>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</si>
  <si>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</si>
  <si>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</si>
  <si>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</si>
  <si>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</si>
  <si>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</si>
  <si>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</si>
  <si>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</si>
  <si>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</si>
  <si>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</si>
  <si>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</si>
  <si>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</si>
  <si>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</si>
  <si>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</si>
  <si>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</si>
  <si>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</si>
  <si>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</si>
  <si>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</si>
  <si>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</si>
  <si>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</si>
  <si>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</si>
  <si>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</si>
  <si>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</si>
  <si>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</si>
  <si>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</si>
  <si>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</si>
  <si>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</si>
  <si>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</si>
  <si>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</si>
  <si>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</si>
  <si>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</si>
  <si>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</si>
  <si>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</si>
  <si>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</si>
  <si>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</si>
  <si>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</si>
  <si>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</si>
  <si>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</si>
  <si>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</si>
  <si>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</si>
  <si>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</si>
  <si>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</si>
  <si>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</si>
  <si>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</si>
  <si>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</si>
  <si>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</si>
  <si>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</si>
  <si>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</si>
  <si>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</si>
  <si>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</si>
  <si>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</si>
  <si>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危志坤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</si>
  <si>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</si>
  <si>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</si>
  <si>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</si>
  <si>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</si>
  <si>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</si>
  <si>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</si>
  <si>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</si>
  <si>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</si>
  <si>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</si>
  <si>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</si>
  <si>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</si>
  <si>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</si>
  <si>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</si>
  <si>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</si>
  <si>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</si>
  <si>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</si>
  <si>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</si>
  <si>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</si>
  <si>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</si>
  <si>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</si>
  <si>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</si>
  <si>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</si>
  <si>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</si>
  <si>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</si>
  <si>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</si>
  <si>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</si>
  <si>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</si>
  <si>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</si>
  <si>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</si>
  <si>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</si>
  <si>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</si>
  <si>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</si>
  <si>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</si>
  <si>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</si>
  <si>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</si>
  <si>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</si>
  <si>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</si>
  <si>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</si>
  <si>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</si>
  <si>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</si>
  <si>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</si>
  <si>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</si>
  <si>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</si>
  <si>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</si>
  <si>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</si>
  <si>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</si>
  <si>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</si>
  <si>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</si>
  <si>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</si>
  <si>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</si>
  <si>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</si>
  <si>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</si>
  <si>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</si>
  <si>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</si>
  <si>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</si>
  <si>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</si>
  <si>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</si>
  <si>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</si>
  <si>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</si>
  <si>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</si>
  <si>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</si>
  <si>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</si>
  <si>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</si>
  <si>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</si>
  <si>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</si>
  <si>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</si>
  <si>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</si>
  <si>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</si>
  <si>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</si>
  <si>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</si>
  <si>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</si>
  <si>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</si>
  <si>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</si>
  <si>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</si>
  <si>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</si>
  <si>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</si>
  <si>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</si>
  <si>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</si>
  <si>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</si>
  <si>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</si>
  <si>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</si>
  <si>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</si>
  <si>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</si>
  <si>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</si>
  <si>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</si>
  <si>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</si>
  <si>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</si>
  <si>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</si>
  <si>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</si>
  <si>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</si>
  <si>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</si>
  <si>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</si>
  <si>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</si>
  <si>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</si>
  <si>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</si>
  <si>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</si>
  <si>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</si>
  <si>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</si>
  <si>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</si>
  <si>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</si>
  <si>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</si>
  <si>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</si>
  <si>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</si>
  <si>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</si>
  <si>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</si>
  <si>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</si>
  <si>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</si>
  <si>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</si>
  <si>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</si>
  <si>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</si>
  <si>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</si>
  <si>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</si>
  <si>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</si>
  <si>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</si>
  <si>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</si>
  <si>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</si>
  <si>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</si>
  <si>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</si>
  <si>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</si>
  <si>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</si>
  <si>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</si>
  <si>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</si>
  <si>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</si>
  <si>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</si>
  <si>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</si>
  <si>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</si>
  <si>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</si>
  <si>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</si>
  <si>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</si>
  <si>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</si>
  <si>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</si>
  <si>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</si>
  <si>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</si>
  <si>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</si>
  <si>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</si>
  <si>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</si>
  <si>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</si>
  <si>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</si>
  <si>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</si>
  <si>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</si>
  <si>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</si>
  <si>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</si>
  <si>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</si>
  <si>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</si>
  <si>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</si>
  <si>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</si>
  <si>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</si>
  <si>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</si>
  <si>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</si>
  <si>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</si>
  <si>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</si>
  <si>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</si>
  <si>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</si>
  <si>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</si>
  <si>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</si>
  <si>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</si>
  <si>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</si>
  <si>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</si>
  <si>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</si>
  <si>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</si>
  <si>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</si>
  <si>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</si>
  <si>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</si>
  <si>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</si>
  <si>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</si>
  <si>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</si>
  <si>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</si>
  <si>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</si>
  <si>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</si>
  <si>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</si>
  <si>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</si>
  <si>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</si>
  <si>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</si>
  <si>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</si>
  <si>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</si>
  <si>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</si>
  <si>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</si>
  <si>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</si>
  <si>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</si>
  <si>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</si>
  <si>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</si>
  <si>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</si>
  <si>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</si>
  <si>
    <t>18687</t>
    <phoneticPr fontId="7" type="noConversion"/>
  </si>
  <si>
    <t>鄂AFE237</t>
    <phoneticPr fontId="7" type="noConversion"/>
  </si>
  <si>
    <t>16914</t>
    <phoneticPr fontId="7" type="noConversion"/>
  </si>
  <si>
    <t>18176</t>
    <phoneticPr fontId="7" type="noConversion"/>
  </si>
  <si>
    <t>18177</t>
    <phoneticPr fontId="7" type="noConversion"/>
  </si>
  <si>
    <t>17924</t>
    <phoneticPr fontId="7" type="noConversion"/>
  </si>
  <si>
    <t>武汉百货B家居日用仓2号库</t>
    <phoneticPr fontId="7" type="noConversion"/>
  </si>
  <si>
    <t>17921</t>
    <phoneticPr fontId="7" type="noConversion"/>
  </si>
  <si>
    <t>18071</t>
    <phoneticPr fontId="7" type="noConversion"/>
  </si>
  <si>
    <t>17963</t>
    <phoneticPr fontId="7" type="noConversion"/>
  </si>
  <si>
    <t>17920</t>
    <phoneticPr fontId="7" type="noConversion"/>
  </si>
  <si>
    <t>19758</t>
    <phoneticPr fontId="7" type="noConversion"/>
  </si>
  <si>
    <t>19759</t>
    <phoneticPr fontId="7" type="noConversion"/>
  </si>
  <si>
    <t>17962</t>
    <phoneticPr fontId="7" type="noConversion"/>
  </si>
  <si>
    <t>19760</t>
    <phoneticPr fontId="7" type="noConversion"/>
  </si>
  <si>
    <t>18078</t>
    <phoneticPr fontId="7" type="noConversion"/>
  </si>
  <si>
    <t>18688</t>
    <phoneticPr fontId="7" type="noConversion"/>
  </si>
  <si>
    <t>17085</t>
    <phoneticPr fontId="7" type="noConversion"/>
  </si>
  <si>
    <t>李枫</t>
    <phoneticPr fontId="7" type="noConversion"/>
  </si>
  <si>
    <t>17084</t>
    <phoneticPr fontId="7" type="noConversion"/>
  </si>
  <si>
    <t>17572</t>
    <phoneticPr fontId="7" type="noConversion"/>
  </si>
  <si>
    <t>16735</t>
    <phoneticPr fontId="7" type="noConversion"/>
  </si>
  <si>
    <t>17768</t>
    <phoneticPr fontId="7" type="noConversion"/>
  </si>
  <si>
    <t>欧文艺</t>
    <phoneticPr fontId="7" type="noConversion"/>
  </si>
  <si>
    <t>欧文艺</t>
    <phoneticPr fontId="7" type="noConversion"/>
  </si>
  <si>
    <t>周华安</t>
    <phoneticPr fontId="7" type="noConversion"/>
  </si>
  <si>
    <t>16854</t>
    <phoneticPr fontId="7" type="noConversion"/>
  </si>
  <si>
    <t>喻海涛</t>
    <phoneticPr fontId="7" type="noConversion"/>
  </si>
  <si>
    <t>TC库房(B-6)</t>
    <phoneticPr fontId="7" type="noConversion"/>
  </si>
  <si>
    <t>TC库房(B-15)</t>
    <phoneticPr fontId="7" type="noConversion"/>
  </si>
  <si>
    <t>TC库房(B-6)</t>
    <phoneticPr fontId="7" type="noConversion"/>
  </si>
  <si>
    <t>TC库房(B-5)</t>
    <phoneticPr fontId="7" type="noConversion"/>
  </si>
  <si>
    <t>TC库房（B-16)</t>
    <phoneticPr fontId="7" type="noConversion"/>
  </si>
  <si>
    <t>TC库房(B-13)</t>
    <phoneticPr fontId="7" type="noConversion"/>
  </si>
  <si>
    <t>TC库房(B-5)</t>
    <phoneticPr fontId="7" type="noConversion"/>
  </si>
  <si>
    <t>TC库房(B-14)</t>
    <phoneticPr fontId="7" type="noConversion"/>
  </si>
  <si>
    <t>TC库房(B-13）</t>
    <phoneticPr fontId="7" type="noConversion"/>
  </si>
  <si>
    <t>TC库房(B-12）</t>
    <phoneticPr fontId="7" type="noConversion"/>
  </si>
  <si>
    <t>TC库房(B-13）</t>
    <phoneticPr fontId="7" type="noConversion"/>
  </si>
  <si>
    <t>17082</t>
    <phoneticPr fontId="7" type="noConversion"/>
  </si>
  <si>
    <t>计数项:运单号</t>
  </si>
  <si>
    <t>方志刚</t>
    <phoneticPr fontId="7" type="noConversion"/>
  </si>
  <si>
    <t>TC库房(B-13)</t>
  </si>
  <si>
    <t>TC库房(B-14)</t>
  </si>
  <si>
    <t>TC库房（B-16)</t>
  </si>
  <si>
    <t>TC库房(B-15)</t>
  </si>
  <si>
    <t>孙明宏</t>
    <phoneticPr fontId="7" type="noConversion"/>
  </si>
  <si>
    <t>洪家国</t>
    <phoneticPr fontId="7" type="noConversion"/>
  </si>
  <si>
    <t>吕文杰</t>
    <phoneticPr fontId="7" type="noConversion"/>
  </si>
  <si>
    <t>TC库房(B-6)</t>
  </si>
  <si>
    <t>武汉百货B家居日用仓2号库</t>
    <phoneticPr fontId="7" type="noConversion"/>
  </si>
  <si>
    <t>代永华</t>
    <phoneticPr fontId="7" type="noConversion"/>
  </si>
  <si>
    <t>武汉百货B家具建材仓</t>
    <phoneticPr fontId="7" type="noConversion"/>
  </si>
  <si>
    <t>童红兵</t>
    <phoneticPr fontId="7" type="noConversion"/>
  </si>
  <si>
    <t>欧文艺</t>
    <phoneticPr fontId="7" type="noConversion"/>
  </si>
  <si>
    <t>武汉亚一百货B家居日用仓1号库</t>
    <phoneticPr fontId="7" type="noConversion"/>
  </si>
  <si>
    <t>TC库房(B-12）</t>
  </si>
  <si>
    <t>TC库房</t>
    <phoneticPr fontId="7" type="noConversion"/>
  </si>
  <si>
    <t>周华安</t>
    <phoneticPr fontId="7" type="noConversion"/>
  </si>
  <si>
    <t>余兵</t>
    <phoneticPr fontId="7" type="noConversion"/>
  </si>
  <si>
    <t>丁鹏</t>
    <phoneticPr fontId="7" type="noConversion"/>
  </si>
  <si>
    <t>杨柳</t>
    <phoneticPr fontId="7" type="noConversion"/>
  </si>
  <si>
    <t>祝利超</t>
    <phoneticPr fontId="7" type="noConversion"/>
  </si>
  <si>
    <t>潘伟</t>
    <phoneticPr fontId="7" type="noConversion"/>
  </si>
  <si>
    <t>武汉亚一3CB电脑办公仓</t>
    <phoneticPr fontId="7" type="noConversion"/>
  </si>
  <si>
    <t>TC库房(B-16）</t>
    <phoneticPr fontId="7" type="noConversion"/>
  </si>
  <si>
    <t>综合仓</t>
    <phoneticPr fontId="7" type="noConversion"/>
  </si>
  <si>
    <t>WW0017971</t>
  </si>
  <si>
    <t>WW0017972</t>
  </si>
  <si>
    <t>WW0018691</t>
  </si>
  <si>
    <t>WW0018690</t>
  </si>
  <si>
    <t>WW0017771</t>
  </si>
  <si>
    <t>WW0017772</t>
  </si>
  <si>
    <t>WW0017091</t>
  </si>
  <si>
    <t>WW0017092</t>
  </si>
  <si>
    <t>WW0017093</t>
  </si>
  <si>
    <t>WW0018184</t>
  </si>
  <si>
    <t>WW0019764</t>
  </si>
  <si>
    <t>WW0019765</t>
  </si>
  <si>
    <t>WW0017229</t>
  </si>
  <si>
    <t>WW0017228</t>
  </si>
  <si>
    <t>WW0017226</t>
  </si>
  <si>
    <t>WW0016919</t>
  </si>
  <si>
    <t>WW0016922</t>
  </si>
  <si>
    <t>WW0018692</t>
  </si>
  <si>
    <t>WW0017973</t>
  </si>
  <si>
    <t>WW0016920</t>
  </si>
  <si>
    <t>WW0016921</t>
  </si>
  <si>
    <t>WW0019769</t>
  </si>
  <si>
    <t>WW0017774</t>
  </si>
  <si>
    <t>WW0016925</t>
  </si>
  <si>
    <t>WW0017096</t>
  </si>
  <si>
    <t>WW0017097</t>
  </si>
  <si>
    <t>WW0017575</t>
  </si>
  <si>
    <t>WW0018082</t>
  </si>
  <si>
    <t>WW0018895</t>
  </si>
  <si>
    <t>WW0019995</t>
  </si>
  <si>
    <t>WW0016186</t>
  </si>
  <si>
    <t>WW0016856</t>
  </si>
  <si>
    <t>运单号1</t>
    <phoneticPr fontId="7" type="noConversion"/>
  </si>
  <si>
    <t>运单号</t>
    <phoneticPr fontId="7" type="noConversion"/>
  </si>
  <si>
    <t>鄂AMR731</t>
  </si>
  <si>
    <t>宋辉</t>
    <phoneticPr fontId="7" type="noConversion"/>
  </si>
  <si>
    <t>WW0017863</t>
    <phoneticPr fontId="7" type="noConversion"/>
  </si>
  <si>
    <t>陶佳谱</t>
  </si>
  <si>
    <t xml:space="preserve"> 新地园区</t>
  </si>
  <si>
    <t>TC库房（B-14）</t>
  </si>
  <si>
    <t>武汉商超A个护清洁仓2号库</t>
  </si>
  <si>
    <t>WW0017781</t>
  </si>
  <si>
    <t xml:space="preserve">  9.6米</t>
  </si>
  <si>
    <t>戴道成</t>
  </si>
  <si>
    <t>WW0018900</t>
  </si>
  <si>
    <t>张亚军</t>
  </si>
  <si>
    <t xml:space="preserve"> 亚洲一号园区</t>
  </si>
  <si>
    <t>武汉亚一图书音像仓</t>
  </si>
  <si>
    <t>WW0017488</t>
  </si>
  <si>
    <t>姚建国</t>
  </si>
  <si>
    <t>武汉亚一家居日用仓1号库</t>
  </si>
  <si>
    <t>WW0017487</t>
  </si>
  <si>
    <t>TC库房（B-13)</t>
  </si>
  <si>
    <t>WW0017155</t>
  </si>
  <si>
    <t>舒继生</t>
  </si>
  <si>
    <t>武汉商超B母婴玩具仓2号库</t>
  </si>
  <si>
    <t>武汉商超B个护清洁仓1号库</t>
  </si>
  <si>
    <t>WW0017780</t>
  </si>
  <si>
    <t>欧文艺</t>
  </si>
  <si>
    <t>黄燕平</t>
  </si>
  <si>
    <t>TC库房（B-15）</t>
  </si>
  <si>
    <t>武汉亚一百货A家居日用仓1号库</t>
  </si>
  <si>
    <t>WW0016740</t>
  </si>
  <si>
    <t>毛向飞</t>
  </si>
  <si>
    <t>孙明宏</t>
  </si>
  <si>
    <t>武汉商超B米面粮油仓2号库</t>
  </si>
  <si>
    <t>WW0016737</t>
  </si>
  <si>
    <t>方双红</t>
  </si>
  <si>
    <t>武汉亚一3CA数码通讯仓1号库</t>
  </si>
  <si>
    <t>WW0018087</t>
  </si>
  <si>
    <t>WW0018085</t>
  </si>
  <si>
    <t>TC库房（B-6）</t>
  </si>
  <si>
    <t>武汉公共平台5号库</t>
  </si>
  <si>
    <t>WW0016801</t>
  </si>
  <si>
    <t>方志刚</t>
  </si>
  <si>
    <t>李耀</t>
    <phoneticPr fontId="7" type="noConversion"/>
  </si>
  <si>
    <t>欧文艺</t>
    <phoneticPr fontId="7" type="noConversion"/>
  </si>
  <si>
    <t>李明华</t>
    <phoneticPr fontId="7" type="noConversion"/>
  </si>
  <si>
    <t>邓军</t>
    <phoneticPr fontId="7" type="noConversion"/>
  </si>
  <si>
    <t>WW0018083</t>
    <phoneticPr fontId="7" type="noConversion"/>
  </si>
  <si>
    <t>WW0018194</t>
    <phoneticPr fontId="7" type="noConversion"/>
  </si>
  <si>
    <t>陈和敏</t>
    <phoneticPr fontId="7" type="noConversion"/>
  </si>
  <si>
    <t>孙明宏</t>
    <phoneticPr fontId="7" type="noConversion"/>
  </si>
  <si>
    <t>WW0018192</t>
    <phoneticPr fontId="7" type="noConversion"/>
  </si>
  <si>
    <t>周丹</t>
    <phoneticPr fontId="7" type="noConversion"/>
  </si>
  <si>
    <t>亚洲一号园区</t>
    <phoneticPr fontId="7" type="noConversion"/>
  </si>
  <si>
    <t>新地园区</t>
    <phoneticPr fontId="7" type="noConversion"/>
  </si>
  <si>
    <t>WW0017158</t>
    <phoneticPr fontId="7" type="noConversion"/>
  </si>
  <si>
    <t xml:space="preserve"> TC库房</t>
    <phoneticPr fontId="7" type="noConversion"/>
  </si>
  <si>
    <t>武汉商超B个护清洁仓1号库</t>
    <phoneticPr fontId="7" type="noConversion"/>
  </si>
  <si>
    <t>TC库房（B-5)</t>
    <phoneticPr fontId="7" type="noConversion"/>
  </si>
  <si>
    <t>武汉亚一百货B家居日用仓1号库</t>
    <phoneticPr fontId="7" type="noConversion"/>
  </si>
  <si>
    <t>胡元文</t>
    <phoneticPr fontId="7" type="noConversion"/>
  </si>
  <si>
    <t>常福园区</t>
    <phoneticPr fontId="7" type="noConversion"/>
  </si>
  <si>
    <t>弗兰西蒂分拣</t>
    <phoneticPr fontId="7" type="noConversion"/>
  </si>
  <si>
    <t>WW0017231</t>
    <phoneticPr fontId="7" type="noConversion"/>
  </si>
  <si>
    <t>武汉威伟机械</t>
    <phoneticPr fontId="7" type="noConversion"/>
  </si>
  <si>
    <t>吕文杰</t>
    <phoneticPr fontId="7" type="noConversion"/>
  </si>
  <si>
    <t>TC库房（B-5）</t>
    <phoneticPr fontId="7" type="noConversion"/>
  </si>
  <si>
    <t>WW0017775</t>
    <phoneticPr fontId="7" type="noConversion"/>
  </si>
  <si>
    <t>周华安</t>
    <phoneticPr fontId="7" type="noConversion"/>
  </si>
  <si>
    <t>弗兰西蒂</t>
    <phoneticPr fontId="7" type="noConversion"/>
  </si>
  <si>
    <t>A2</t>
    <phoneticPr fontId="7" type="noConversion"/>
  </si>
  <si>
    <t>WW0018693</t>
    <phoneticPr fontId="7" type="noConversion"/>
  </si>
  <si>
    <t>童红兵</t>
    <phoneticPr fontId="7" type="noConversion"/>
  </si>
  <si>
    <t>黄鑫</t>
    <phoneticPr fontId="7" type="noConversion"/>
  </si>
  <si>
    <t>武汉商超B牛奶水饮仓1号库</t>
    <phoneticPr fontId="7" type="noConversion"/>
  </si>
  <si>
    <t>WW0019726</t>
    <phoneticPr fontId="7" type="noConversion"/>
  </si>
  <si>
    <t>洪家国</t>
    <phoneticPr fontId="7" type="noConversion"/>
  </si>
  <si>
    <t>张晓红</t>
    <phoneticPr fontId="7" type="noConversion"/>
  </si>
  <si>
    <t>WW0016927</t>
    <phoneticPr fontId="7" type="noConversion"/>
  </si>
  <si>
    <t>代永华</t>
    <phoneticPr fontId="7" type="noConversion"/>
  </si>
  <si>
    <t>TC库房（B-5）</t>
  </si>
  <si>
    <t>WW0017098</t>
    <phoneticPr fontId="7" type="noConversion"/>
  </si>
  <si>
    <t>鄂AZR992</t>
    <phoneticPr fontId="7" type="noConversion"/>
  </si>
  <si>
    <t>潘涛</t>
    <phoneticPr fontId="7" type="noConversion"/>
  </si>
  <si>
    <t>武汉分销配送中心安利KA仓1号库</t>
    <phoneticPr fontId="7" type="noConversion"/>
  </si>
  <si>
    <t>武汉商超B米面粮油仓1号库</t>
    <phoneticPr fontId="7" type="noConversion"/>
  </si>
  <si>
    <t xml:space="preserve"> </t>
    <phoneticPr fontId="7" type="noConversion"/>
  </si>
  <si>
    <t>TC库房（B-13）</t>
    <phoneticPr fontId="7" type="noConversion"/>
  </si>
  <si>
    <t>WW0019736</t>
    <phoneticPr fontId="7" type="noConversion"/>
  </si>
  <si>
    <t>武汉威伟机械</t>
    <phoneticPr fontId="7" type="noConversion"/>
  </si>
  <si>
    <t>9.6米</t>
    <phoneticPr fontId="7" type="noConversion"/>
  </si>
  <si>
    <t>WW0017108</t>
    <phoneticPr fontId="7" type="noConversion"/>
  </si>
  <si>
    <t>武汉公共平台2号库</t>
    <phoneticPr fontId="7" type="noConversion"/>
  </si>
  <si>
    <t>WW0018697</t>
    <phoneticPr fontId="7" type="noConversion"/>
  </si>
  <si>
    <t>蔡定操</t>
    <phoneticPr fontId="7" type="noConversion"/>
  </si>
  <si>
    <t>WW0018695</t>
    <phoneticPr fontId="7" type="noConversion"/>
  </si>
  <si>
    <t>TC库房(B-16）</t>
    <phoneticPr fontId="7" type="noConversion"/>
  </si>
  <si>
    <t>WW0016930</t>
    <phoneticPr fontId="7" type="noConversion"/>
  </si>
  <si>
    <t>TC库房(B-15）</t>
    <phoneticPr fontId="7" type="noConversion"/>
  </si>
  <si>
    <t>武汉亚一百货A家居日用仓1号库</t>
    <phoneticPr fontId="7" type="noConversion"/>
  </si>
  <si>
    <t>WW0016931</t>
    <phoneticPr fontId="7" type="noConversion"/>
  </si>
  <si>
    <t>WW0016932</t>
    <phoneticPr fontId="7" type="noConversion"/>
  </si>
  <si>
    <t>武汉商超B米面粮油2号库</t>
    <phoneticPr fontId="7" type="noConversion"/>
  </si>
  <si>
    <t>WW0017105</t>
    <phoneticPr fontId="7" type="noConversion"/>
  </si>
  <si>
    <t>戴道成</t>
    <phoneticPr fontId="7" type="noConversion"/>
  </si>
  <si>
    <t>TC库房(B-14）</t>
    <phoneticPr fontId="7" type="noConversion"/>
  </si>
  <si>
    <t>武汉亚一百货B家具建材仓2号库</t>
    <phoneticPr fontId="7" type="noConversion"/>
  </si>
  <si>
    <t>WW0017106</t>
    <phoneticPr fontId="7" type="noConversion"/>
  </si>
  <si>
    <t>WW0019729</t>
    <phoneticPr fontId="7" type="noConversion"/>
  </si>
  <si>
    <t>WW0019731</t>
    <phoneticPr fontId="7" type="noConversion"/>
  </si>
  <si>
    <t>孙元義</t>
    <phoneticPr fontId="7" type="noConversion"/>
  </si>
  <si>
    <t>WW0017236</t>
    <phoneticPr fontId="7" type="noConversion"/>
  </si>
  <si>
    <t>武汉亚一百货B家居日用仓2号库</t>
    <phoneticPr fontId="7" type="noConversion"/>
  </si>
  <si>
    <t>WW0017234</t>
    <phoneticPr fontId="7" type="noConversion"/>
  </si>
  <si>
    <t>武汉服装1号库</t>
    <phoneticPr fontId="7" type="noConversion"/>
  </si>
  <si>
    <t>WW0016804</t>
    <phoneticPr fontId="7" type="noConversion"/>
  </si>
  <si>
    <t>WW0016805</t>
    <phoneticPr fontId="7" type="noConversion"/>
  </si>
  <si>
    <t>WW0017278</t>
    <phoneticPr fontId="7" type="noConversion"/>
  </si>
  <si>
    <t>14板11件</t>
    <phoneticPr fontId="7" type="noConversion"/>
  </si>
  <si>
    <t>WW0017165</t>
    <phoneticPr fontId="7" type="noConversion"/>
  </si>
  <si>
    <t>WW0017233</t>
    <phoneticPr fontId="7" type="noConversion"/>
  </si>
  <si>
    <t>WW0017104</t>
    <phoneticPr fontId="7" type="noConversion"/>
  </si>
  <si>
    <t>WW0018777</t>
  </si>
  <si>
    <t>WW0016997</t>
  </si>
  <si>
    <t>WW0018922</t>
  </si>
  <si>
    <t>WW0016996</t>
  </si>
  <si>
    <t>WW0017936</t>
  </si>
  <si>
    <t>WW0018920</t>
  </si>
  <si>
    <t>WW0011664</t>
  </si>
  <si>
    <t>WW0017546</t>
  </si>
  <si>
    <t>WW0017547</t>
  </si>
  <si>
    <t>WW0016579</t>
  </si>
  <si>
    <t>WW0018679</t>
  </si>
  <si>
    <t>WW0018919</t>
  </si>
  <si>
    <t>WW0018888</t>
  </si>
  <si>
    <t>WW0017937</t>
  </si>
  <si>
    <t>WW0017157</t>
  </si>
  <si>
    <t>WW0017158</t>
  </si>
  <si>
    <t>WW0017159</t>
  </si>
  <si>
    <t>WW0016577</t>
  </si>
  <si>
    <t>WW0016578</t>
  </si>
  <si>
    <t>WW0017856</t>
  </si>
  <si>
    <t>WW0019830</t>
  </si>
  <si>
    <t>WW0018055</t>
  </si>
  <si>
    <t>WW0018779</t>
  </si>
  <si>
    <t>WW0017490</t>
    <phoneticPr fontId="7" type="noConversion"/>
  </si>
  <si>
    <t>TC库房</t>
    <phoneticPr fontId="7" type="noConversion"/>
  </si>
  <si>
    <t>WW0016858</t>
    <phoneticPr fontId="7" type="noConversion"/>
  </si>
  <si>
    <t>张晓红</t>
    <phoneticPr fontId="7" type="noConversion"/>
  </si>
  <si>
    <t>TC库房(B-13）</t>
  </si>
  <si>
    <t>WW0018093</t>
    <phoneticPr fontId="7" type="noConversion"/>
  </si>
  <si>
    <t>毛向飞</t>
    <phoneticPr fontId="7" type="noConversion"/>
  </si>
  <si>
    <t>陶加咏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</si>
  <si>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</si>
  <si>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</si>
  <si>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TC库房（B-13）</t>
  </si>
  <si>
    <t>弗兰西蒂</t>
    <phoneticPr fontId="7" type="noConversion"/>
  </si>
  <si>
    <t>武汉商超A个护清洁仓1号库</t>
    <phoneticPr fontId="7" type="noConversion"/>
  </si>
  <si>
    <t>WW0016741</t>
    <phoneticPr fontId="7" type="noConversion"/>
  </si>
  <si>
    <t>WW0019737</t>
    <phoneticPr fontId="7" type="noConversion"/>
  </si>
  <si>
    <t>武汉商超B米面粮油2号库</t>
    <phoneticPr fontId="7" type="noConversion"/>
  </si>
  <si>
    <t>WW0018094</t>
    <phoneticPr fontId="7" type="noConversion"/>
  </si>
  <si>
    <t>TC库房(B-14）</t>
  </si>
  <si>
    <t>WW0015878</t>
    <phoneticPr fontId="7" type="noConversion"/>
  </si>
  <si>
    <t>WW0017241</t>
    <phoneticPr fontId="7" type="noConversion"/>
  </si>
  <si>
    <t>TC库房(B-5)</t>
  </si>
  <si>
    <t>武汉公共平台5号库</t>
    <phoneticPr fontId="7" type="noConversion"/>
  </si>
  <si>
    <t>WW0017240</t>
    <phoneticPr fontId="7" type="noConversion"/>
  </si>
  <si>
    <t>黄燕平</t>
    <phoneticPr fontId="7" type="noConversion"/>
  </si>
  <si>
    <t>TC库房(B-15）</t>
  </si>
  <si>
    <t>武汉亚一百货B家具建材仓2号库</t>
    <phoneticPr fontId="7" type="noConversion"/>
  </si>
  <si>
    <t>WW0017788</t>
    <phoneticPr fontId="7" type="noConversion"/>
  </si>
  <si>
    <t>TC库房(B-16）</t>
  </si>
  <si>
    <t>WW0017789</t>
    <phoneticPr fontId="7" type="noConversion"/>
  </si>
  <si>
    <t>邵金海</t>
    <phoneticPr fontId="7" type="noConversion"/>
  </si>
  <si>
    <t>WW0017170</t>
    <phoneticPr fontId="7" type="noConversion"/>
  </si>
  <si>
    <t>鄂ADU616</t>
    <phoneticPr fontId="7" type="noConversion"/>
  </si>
  <si>
    <t>程斌</t>
    <phoneticPr fontId="7" type="noConversion"/>
  </si>
  <si>
    <t>程斌</t>
    <phoneticPr fontId="7" type="noConversion"/>
  </si>
  <si>
    <t>方志刚</t>
    <phoneticPr fontId="7" type="noConversion"/>
  </si>
  <si>
    <t>WW0017169</t>
    <phoneticPr fontId="7" type="noConversion"/>
  </si>
  <si>
    <t>WW0017127</t>
    <phoneticPr fontId="7" type="noConversion"/>
  </si>
  <si>
    <t>邓军</t>
    <phoneticPr fontId="7" type="noConversion"/>
  </si>
  <si>
    <t>WW0017128</t>
    <phoneticPr fontId="7" type="noConversion"/>
  </si>
  <si>
    <t>武汉公共平台1号库</t>
    <phoneticPr fontId="7" type="noConversion"/>
  </si>
  <si>
    <t>WW0016809</t>
    <phoneticPr fontId="7" type="noConversion"/>
  </si>
  <si>
    <t>WW0016806</t>
    <phoneticPr fontId="7" type="noConversion"/>
  </si>
  <si>
    <t>弗兰西蒂分拣</t>
    <phoneticPr fontId="7" type="noConversion"/>
  </si>
  <si>
    <t>WW0017280</t>
    <phoneticPr fontId="7" type="noConversion"/>
  </si>
  <si>
    <t>WW0016808</t>
    <phoneticPr fontId="7" type="noConversion"/>
  </si>
  <si>
    <t>武汉亚一3C电脑办公仓1号库</t>
    <phoneticPr fontId="7" type="noConversion"/>
  </si>
  <si>
    <t>WW0016807</t>
    <phoneticPr fontId="7" type="noConversion"/>
  </si>
  <si>
    <t>WW0018095</t>
    <phoneticPr fontId="7" type="noConversion"/>
  </si>
  <si>
    <t>鄂AHB101</t>
    <phoneticPr fontId="7" type="noConversion"/>
  </si>
  <si>
    <t>武汉服装1号库</t>
    <phoneticPr fontId="7" type="noConversion"/>
  </si>
  <si>
    <t>宋保平</t>
    <phoneticPr fontId="7" type="noConversion"/>
  </si>
  <si>
    <t>WW0017792</t>
    <phoneticPr fontId="7" type="noConversion"/>
  </si>
  <si>
    <t>鄂AMT870</t>
    <phoneticPr fontId="7" type="noConversion"/>
  </si>
  <si>
    <t>鄂ADU616</t>
    <phoneticPr fontId="7" type="noConversion"/>
  </si>
  <si>
    <t>鄂ANH299</t>
    <phoneticPr fontId="7" type="noConversion"/>
  </si>
  <si>
    <t>弗兰西蒂分拣</t>
    <phoneticPr fontId="7" type="noConversion"/>
  </si>
  <si>
    <t>武汉公共平台仓4号库</t>
    <phoneticPr fontId="7" type="noConversion"/>
  </si>
  <si>
    <t>弗兰西蒂</t>
    <phoneticPr fontId="7" type="noConversion"/>
  </si>
  <si>
    <t>鄂AZR992</t>
    <phoneticPr fontId="7" type="noConversion"/>
  </si>
  <si>
    <t>潘涛</t>
    <phoneticPr fontId="7" type="noConversion"/>
  </si>
  <si>
    <t>鄂AZV373</t>
    <phoneticPr fontId="7" type="noConversion"/>
  </si>
  <si>
    <t>宋辉</t>
    <phoneticPr fontId="7" type="noConversion"/>
  </si>
  <si>
    <t>武汉商超A休闲食品仓2号库</t>
    <phoneticPr fontId="7" type="noConversion"/>
  </si>
  <si>
    <t>鄂ABY256</t>
    <phoneticPr fontId="7" type="noConversion"/>
  </si>
  <si>
    <t>洪家国</t>
    <phoneticPr fontId="7" type="noConversion"/>
  </si>
  <si>
    <t>武汉商超B母婴玩具仓号库</t>
    <phoneticPr fontId="7" type="noConversion"/>
  </si>
  <si>
    <t>鄂AZV377</t>
    <phoneticPr fontId="7" type="noConversion"/>
  </si>
  <si>
    <t>喻海涛</t>
    <phoneticPr fontId="7" type="noConversion"/>
  </si>
  <si>
    <t>鄂AQQ353</t>
    <phoneticPr fontId="7" type="noConversion"/>
  </si>
  <si>
    <t>丁鹏</t>
    <phoneticPr fontId="7" type="noConversion"/>
  </si>
  <si>
    <t>鄂ADU616</t>
  </si>
  <si>
    <t>WW0017112</t>
    <phoneticPr fontId="7" type="noConversion"/>
  </si>
  <si>
    <t>WW0017171</t>
    <phoneticPr fontId="7" type="noConversion"/>
  </si>
  <si>
    <t>WW0018782</t>
    <phoneticPr fontId="7" type="noConversion"/>
  </si>
  <si>
    <t>WW0017110</t>
    <phoneticPr fontId="7" type="noConversion"/>
  </si>
  <si>
    <t>WW0017866</t>
    <phoneticPr fontId="7" type="noConversion"/>
  </si>
  <si>
    <t>WW0019738</t>
    <phoneticPr fontId="7" type="noConversion"/>
  </si>
  <si>
    <t>WW0016933</t>
    <phoneticPr fontId="7" type="noConversion"/>
  </si>
  <si>
    <t>WW0016860</t>
    <phoneticPr fontId="7" type="noConversion"/>
  </si>
  <si>
    <t>WW0016189</t>
    <phoneticPr fontId="7" type="noConversion"/>
  </si>
  <si>
    <t>WW0017242</t>
    <phoneticPr fontId="7" type="noConversion"/>
  </si>
  <si>
    <t>TC库房（B-10)</t>
    <phoneticPr fontId="7" type="noConversion"/>
  </si>
  <si>
    <t>黄燕来</t>
    <phoneticPr fontId="7" type="noConversion"/>
  </si>
  <si>
    <t>TC库房(B-7)</t>
    <phoneticPr fontId="7" type="noConversion"/>
  </si>
  <si>
    <t>张晓红</t>
    <phoneticPr fontId="7" type="noConversion"/>
  </si>
  <si>
    <t>弗兰西蒂</t>
    <phoneticPr fontId="7" type="noConversion"/>
  </si>
  <si>
    <t>武汉商超B母婴玩具仓1号库</t>
    <phoneticPr fontId="7" type="noConversion"/>
  </si>
  <si>
    <t>A3服装2号库</t>
    <phoneticPr fontId="7" type="noConversion"/>
  </si>
  <si>
    <t>李耀</t>
    <phoneticPr fontId="7" type="noConversion"/>
  </si>
  <si>
    <t>方金良</t>
    <phoneticPr fontId="7" type="noConversion"/>
  </si>
  <si>
    <t>武汉服装1号库</t>
    <phoneticPr fontId="7" type="noConversion"/>
  </si>
  <si>
    <t>欧文艺</t>
    <phoneticPr fontId="7" type="noConversion"/>
  </si>
  <si>
    <t>TC库房(B-7)</t>
  </si>
  <si>
    <t>周华安</t>
    <phoneticPr fontId="7" type="noConversion"/>
  </si>
  <si>
    <t>余兵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</si>
  <si>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</si>
  <si>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</si>
  <si>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TC库房(B-12)</t>
    <phoneticPr fontId="7" type="noConversion"/>
  </si>
  <si>
    <t>武汉亚一3CB电脑办公仓1号库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</si>
  <si>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</si>
  <si>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</si>
  <si>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武汉亚一百货B家居日用1号库</t>
    <phoneticPr fontId="7" type="noConversion"/>
  </si>
  <si>
    <t>秦琴</t>
    <phoneticPr fontId="7" type="noConversion"/>
  </si>
  <si>
    <t>武汉亚一图书音像仓</t>
    <phoneticPr fontId="7" type="noConversion"/>
  </si>
  <si>
    <t>夏樊</t>
    <phoneticPr fontId="7" type="noConversion"/>
  </si>
  <si>
    <t>武汉亚一六号库</t>
    <phoneticPr fontId="7" type="noConversion"/>
  </si>
  <si>
    <t>武汉丰树外单分拣</t>
    <phoneticPr fontId="7" type="noConversion"/>
  </si>
  <si>
    <t>鄂ANH299</t>
    <phoneticPr fontId="7" type="noConversion"/>
  </si>
  <si>
    <t>WW0017172</t>
  </si>
  <si>
    <t>WW0017799</t>
  </si>
  <si>
    <t>WW0017494</t>
  </si>
  <si>
    <t>WW0018106</t>
  </si>
  <si>
    <t>WW0018107</t>
  </si>
  <si>
    <t>WW0018698</t>
  </si>
  <si>
    <t>WW0016937</t>
  </si>
  <si>
    <t>WW0015887</t>
  </si>
  <si>
    <t>WW0017243</t>
  </si>
  <si>
    <t>WW0017281</t>
  </si>
  <si>
    <t>WW0019741</t>
  </si>
  <si>
    <t>WW0017114</t>
  </si>
  <si>
    <t>WW0016811</t>
  </si>
  <si>
    <t>WW0017402</t>
  </si>
  <si>
    <t>WW0016938</t>
  </si>
  <si>
    <t>WW0017282</t>
  </si>
  <si>
    <t>WW0017283</t>
  </si>
  <si>
    <t>WW0017284</t>
  </si>
  <si>
    <t>WW0017250</t>
  </si>
  <si>
    <t>黄燕平</t>
    <phoneticPr fontId="7" type="noConversion"/>
  </si>
  <si>
    <t>武汉亚一百货B家具建材仓1号库</t>
    <phoneticPr fontId="7" type="noConversion"/>
  </si>
  <si>
    <t>蔡定操</t>
    <phoneticPr fontId="7" type="noConversion"/>
  </si>
  <si>
    <t>武汉百货B家居日用仓2号库</t>
    <phoneticPr fontId="7" type="noConversion"/>
  </si>
  <si>
    <t>武汉亚一百货Ｂ家居日用仓号库</t>
    <phoneticPr fontId="7" type="noConversion"/>
  </si>
  <si>
    <t>吕文杰</t>
    <phoneticPr fontId="7" type="noConversion"/>
  </si>
  <si>
    <t>孙金刚</t>
    <phoneticPr fontId="7" type="noConversion"/>
  </si>
  <si>
    <t>武汉亚一百货A家居日用仓1号库</t>
    <phoneticPr fontId="7" type="noConversion"/>
  </si>
  <si>
    <t>武汉分拣配送中心安利KA仓1号库</t>
    <phoneticPr fontId="7" type="noConversion"/>
  </si>
  <si>
    <t>洪家国</t>
    <phoneticPr fontId="7" type="noConversion"/>
  </si>
  <si>
    <t>程斌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</si>
  <si>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</si>
  <si>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</si>
  <si>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武汉亚一百货B家居日用仓1号库</t>
    <phoneticPr fontId="7" type="noConversion"/>
  </si>
  <si>
    <t>TC库房（B-13)</t>
    <phoneticPr fontId="7" type="noConversion"/>
  </si>
  <si>
    <t>胡元文</t>
    <phoneticPr fontId="7" type="noConversion"/>
  </si>
  <si>
    <t>电1，电2</t>
    <phoneticPr fontId="7" type="noConversion"/>
  </si>
  <si>
    <t>李耀</t>
    <phoneticPr fontId="7" type="noConversion"/>
  </si>
  <si>
    <t>16板22托盘</t>
    <phoneticPr fontId="7" type="noConversion"/>
  </si>
  <si>
    <t>TC库房(B-5)</t>
    <phoneticPr fontId="7" type="noConversion"/>
  </si>
  <si>
    <t>常福园区</t>
    <phoneticPr fontId="7" type="noConversion"/>
  </si>
  <si>
    <t>弗兰本蒂</t>
    <phoneticPr fontId="7" type="noConversion"/>
  </si>
  <si>
    <t>代永华</t>
    <phoneticPr fontId="7" type="noConversion"/>
  </si>
  <si>
    <t>宋辉</t>
    <phoneticPr fontId="7" type="noConversion"/>
  </si>
  <si>
    <t>武汉生活小家电1号库</t>
    <phoneticPr fontId="7" type="noConversion"/>
  </si>
  <si>
    <t>邓军</t>
    <phoneticPr fontId="7" type="noConversion"/>
  </si>
  <si>
    <t>童红兵</t>
    <phoneticPr fontId="7" type="noConversion"/>
  </si>
  <si>
    <t>14板加多件</t>
    <phoneticPr fontId="7" type="noConversion"/>
  </si>
  <si>
    <t>李威</t>
    <phoneticPr fontId="7" type="noConversion"/>
  </si>
  <si>
    <t>武汉亚一3CB电脑办公仓1号库</t>
    <phoneticPr fontId="7" type="noConversion"/>
  </si>
  <si>
    <t>TC库房（B-13)</t>
    <phoneticPr fontId="7" type="noConversion"/>
  </si>
  <si>
    <t>陈和敏</t>
    <phoneticPr fontId="7" type="noConversion"/>
  </si>
  <si>
    <t>夏洋</t>
    <phoneticPr fontId="7" type="noConversion"/>
  </si>
  <si>
    <t>万纬园区</t>
    <phoneticPr fontId="7" type="noConversion"/>
  </si>
  <si>
    <t>武汉商超B个护清洁仓1号库</t>
    <phoneticPr fontId="7" type="noConversion"/>
  </si>
  <si>
    <t>TC库房（B-3)</t>
    <phoneticPr fontId="7" type="noConversion"/>
  </si>
  <si>
    <t>程斌</t>
    <phoneticPr fontId="7" type="noConversion"/>
  </si>
  <si>
    <t>陈力</t>
    <phoneticPr fontId="7" type="noConversion"/>
  </si>
  <si>
    <t>武汉公共平台1号库</t>
    <phoneticPr fontId="7" type="noConversion"/>
  </si>
  <si>
    <t>TC库房（B-5)</t>
    <phoneticPr fontId="7" type="noConversion"/>
  </si>
  <si>
    <t>WW0016747</t>
  </si>
  <si>
    <t>WW0017288</t>
  </si>
  <si>
    <t>WW0019745</t>
  </si>
  <si>
    <t>WW0019746</t>
  </si>
  <si>
    <t>WW0018118</t>
  </si>
  <si>
    <t>WW0018116</t>
  </si>
  <si>
    <t>WW0017252</t>
  </si>
  <si>
    <t>WW0017407</t>
  </si>
  <si>
    <t>WW0019747</t>
  </si>
  <si>
    <t>WW0017254</t>
  </si>
  <si>
    <t>WW0017251</t>
  </si>
  <si>
    <t>WW0017175</t>
  </si>
  <si>
    <t>WW0017406</t>
  </si>
  <si>
    <t>WW0019749</t>
  </si>
  <si>
    <t>WW0016814</t>
  </si>
  <si>
    <t>WW0016939</t>
  </si>
  <si>
    <t>WW0017872</t>
  </si>
  <si>
    <t>WW0017133</t>
  </si>
  <si>
    <t>WW0018699</t>
  </si>
  <si>
    <t>WW0015853</t>
  </si>
  <si>
    <t>WW0018251</t>
  </si>
  <si>
    <t>WW0018252</t>
  </si>
  <si>
    <t>WW0018253</t>
  </si>
  <si>
    <t>补单号（原单）</t>
    <phoneticPr fontId="7" type="noConversion"/>
  </si>
  <si>
    <t>WW0018774</t>
    <phoneticPr fontId="7" type="noConversion"/>
  </si>
  <si>
    <t xml:space="preserve">邵金海 </t>
    <phoneticPr fontId="7" type="noConversion"/>
  </si>
  <si>
    <t>毕玉霞</t>
    <phoneticPr fontId="7" type="noConversion"/>
  </si>
  <si>
    <t>万纬园区</t>
    <phoneticPr fontId="7" type="noConversion"/>
  </si>
  <si>
    <t xml:space="preserve"> 武汉服装1号库</t>
    <phoneticPr fontId="7" type="noConversion"/>
  </si>
  <si>
    <t xml:space="preserve">TC库房 </t>
    <phoneticPr fontId="7" type="noConversion"/>
  </si>
  <si>
    <t>李耀</t>
    <phoneticPr fontId="7" type="noConversion"/>
  </si>
  <si>
    <t>代永华</t>
    <phoneticPr fontId="7" type="noConversion"/>
  </si>
  <si>
    <t>武汉商超B母婴玩具仓2号库</t>
    <phoneticPr fontId="7" type="noConversion"/>
  </si>
  <si>
    <t>毛向飞</t>
    <phoneticPr fontId="7" type="noConversion"/>
  </si>
  <si>
    <t>弗兰西蒂</t>
    <phoneticPr fontId="7" type="noConversion"/>
  </si>
  <si>
    <t>杨柳</t>
    <phoneticPr fontId="7" type="noConversion"/>
  </si>
  <si>
    <t>亚洲一号园区</t>
    <phoneticPr fontId="7" type="noConversion"/>
  </si>
  <si>
    <t>武汉亚一3CA数码通讯仓1号库</t>
    <phoneticPr fontId="7" type="noConversion"/>
  </si>
  <si>
    <t>TC库房 （B-13）</t>
    <phoneticPr fontId="7" type="noConversion"/>
  </si>
  <si>
    <t>李威</t>
    <phoneticPr fontId="7" type="noConversion"/>
  </si>
  <si>
    <t>武汉亚3CB电脑办公仓1号库</t>
    <phoneticPr fontId="7" type="noConversion"/>
  </si>
  <si>
    <t>TC库房 （B-11）</t>
    <phoneticPr fontId="7" type="noConversion"/>
  </si>
  <si>
    <t>邓军</t>
    <phoneticPr fontId="7" type="noConversion"/>
  </si>
  <si>
    <t>周丹</t>
    <phoneticPr fontId="7" type="noConversion"/>
  </si>
  <si>
    <t>武汉亚一百货B家居日用仓1号库</t>
    <phoneticPr fontId="7" type="noConversion"/>
  </si>
  <si>
    <t>TC库房 （B-12）</t>
  </si>
  <si>
    <t>TC库房</t>
    <phoneticPr fontId="7" type="noConversion"/>
  </si>
  <si>
    <t>吕文杰</t>
    <phoneticPr fontId="7" type="noConversion"/>
  </si>
  <si>
    <t>武汉公共平台6号库</t>
    <phoneticPr fontId="7" type="noConversion"/>
  </si>
  <si>
    <t>王加先</t>
    <phoneticPr fontId="7" type="noConversion"/>
  </si>
  <si>
    <t>鄂ANH992</t>
    <phoneticPr fontId="7" type="noConversion"/>
  </si>
  <si>
    <t>武汉百货B家具建材仓1号库</t>
    <phoneticPr fontId="7" type="noConversion"/>
  </si>
  <si>
    <t>李明华</t>
    <phoneticPr fontId="7" type="noConversion"/>
  </si>
  <si>
    <t>鄂ALU151</t>
    <phoneticPr fontId="7" type="noConversion"/>
  </si>
  <si>
    <t>WW0015859</t>
  </si>
  <si>
    <t>WW0017417</t>
  </si>
  <si>
    <t>WW0017418</t>
  </si>
  <si>
    <t>WW0017981</t>
  </si>
  <si>
    <t>WW0017980</t>
  </si>
  <si>
    <t>WW0017979</t>
  </si>
  <si>
    <t>WW0015860</t>
  </si>
  <si>
    <t>WW0017135</t>
  </si>
  <si>
    <t>WW0017136</t>
  </si>
  <si>
    <t>WW0017121</t>
  </si>
  <si>
    <t>WW0017119</t>
  </si>
  <si>
    <t>WW0017426</t>
  </si>
  <si>
    <t>WW0017874</t>
  </si>
  <si>
    <t>WW0017427</t>
  </si>
  <si>
    <t>WW0018254</t>
  </si>
  <si>
    <t>WW0018255</t>
  </si>
  <si>
    <t>WW0018652</t>
  </si>
  <si>
    <t>WW0016817</t>
  </si>
  <si>
    <t>WW0016941</t>
  </si>
  <si>
    <t>WW0016942</t>
  </si>
  <si>
    <t>WW0016943</t>
  </si>
  <si>
    <t>WW0016749</t>
  </si>
  <si>
    <t>WW0017982</t>
  </si>
  <si>
    <t>WW0017137</t>
  </si>
  <si>
    <t>WW0018256</t>
  </si>
  <si>
    <t>WW0017257</t>
  </si>
  <si>
    <t>WW0018230</t>
  </si>
  <si>
    <t>WW0017500</t>
  </si>
  <si>
    <t>WW0017259</t>
    <phoneticPr fontId="7" type="noConversion"/>
  </si>
  <si>
    <t>17062</t>
    <phoneticPr fontId="7" type="noConversion"/>
  </si>
  <si>
    <t>潘涛</t>
    <phoneticPr fontId="7" type="noConversion"/>
  </si>
  <si>
    <t>18259</t>
    <phoneticPr fontId="7" type="noConversion"/>
  </si>
  <si>
    <t>18257</t>
    <phoneticPr fontId="7" type="noConversion"/>
  </si>
  <si>
    <t>18258</t>
    <phoneticPr fontId="7" type="noConversion"/>
  </si>
  <si>
    <t>17261</t>
    <phoneticPr fontId="7" type="noConversion"/>
  </si>
  <si>
    <t>17260</t>
    <phoneticPr fontId="7" type="noConversion"/>
  </si>
  <si>
    <t>张亚军</t>
    <phoneticPr fontId="7" type="noConversion"/>
  </si>
  <si>
    <t>17299</t>
    <phoneticPr fontId="7" type="noConversion"/>
  </si>
  <si>
    <t>17298</t>
    <phoneticPr fontId="7" type="noConversion"/>
  </si>
  <si>
    <t>17190</t>
    <phoneticPr fontId="7" type="noConversion"/>
  </si>
  <si>
    <t>17060</t>
    <phoneticPr fontId="7" type="noConversion"/>
  </si>
  <si>
    <t>17061</t>
    <phoneticPr fontId="7" type="noConversion"/>
  </si>
  <si>
    <t>15905</t>
    <phoneticPr fontId="7" type="noConversion"/>
  </si>
  <si>
    <t>姚建国</t>
    <phoneticPr fontId="7" type="noConversion"/>
  </si>
  <si>
    <t>15904</t>
    <phoneticPr fontId="7" type="noConversion"/>
  </si>
  <si>
    <t>TC库房(B-3)</t>
    <phoneticPr fontId="7" type="noConversion"/>
  </si>
  <si>
    <t>16819</t>
    <phoneticPr fontId="7" type="noConversion"/>
  </si>
  <si>
    <t>16818</t>
    <phoneticPr fontId="7" type="noConversion"/>
  </si>
  <si>
    <t>17296</t>
    <phoneticPr fontId="7" type="noConversion"/>
  </si>
  <si>
    <t>15979</t>
    <phoneticPr fontId="7" type="noConversion"/>
  </si>
  <si>
    <t>胡允源</t>
    <phoneticPr fontId="7" type="noConversion"/>
  </si>
  <si>
    <t>B2</t>
    <phoneticPr fontId="7" type="noConversion"/>
  </si>
  <si>
    <t>18700</t>
    <phoneticPr fontId="7" type="noConversion"/>
  </si>
  <si>
    <t>16946</t>
    <phoneticPr fontId="7" type="noConversion"/>
  </si>
  <si>
    <t>17430</t>
    <phoneticPr fontId="7" type="noConversion"/>
  </si>
  <si>
    <t>张祚红</t>
    <phoneticPr fontId="7" type="noConversion"/>
  </si>
  <si>
    <t>马广楠</t>
    <phoneticPr fontId="7" type="noConversion"/>
  </si>
  <si>
    <t>孙金刚</t>
    <phoneticPr fontId="7" type="noConversion"/>
  </si>
  <si>
    <t>武汉亚一百货A家居日用仓1号库</t>
    <phoneticPr fontId="7" type="noConversion"/>
  </si>
  <si>
    <t>TC库房</t>
  </si>
  <si>
    <t>陈娜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</si>
  <si>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</si>
  <si>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</si>
  <si>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TC库房（B-10)</t>
    <phoneticPr fontId="7" type="noConversion"/>
  </si>
  <si>
    <t>15977</t>
    <phoneticPr fontId="7" type="noConversion"/>
  </si>
  <si>
    <t>李威、周丹</t>
    <phoneticPr fontId="7" type="noConversion"/>
  </si>
  <si>
    <t>武汉亚一百货B家居日用仓1号库</t>
    <phoneticPr fontId="7" type="noConversion"/>
  </si>
  <si>
    <t>17063</t>
    <phoneticPr fontId="7" type="noConversion"/>
  </si>
  <si>
    <t>TC库房</t>
    <phoneticPr fontId="7" type="noConversion"/>
  </si>
  <si>
    <t>喻海涛</t>
    <phoneticPr fontId="7" type="noConversion"/>
  </si>
  <si>
    <t>17139</t>
    <phoneticPr fontId="7" type="noConversion"/>
  </si>
  <si>
    <t>16865</t>
    <phoneticPr fontId="7" type="noConversion"/>
  </si>
  <si>
    <t>19116</t>
    <phoneticPr fontId="7" type="noConversion"/>
  </si>
  <si>
    <t>19118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</si>
</sst>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&quot;鄂A&quot;@"/>
    <numFmt numFmtId="177" formatCode="&quot;WW00&quot;@"/>
    <numFmt numFmtId="178" formatCode="00&quot;：&quot;00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</cellXfs>
  <cellStyles count="27">
    <cellStyle name="常规" xfId="0" builtinId="0"/>
    <cellStyle name="常规 2" xfId="2"/>
    <cellStyle name="常规 2 2" xfId="5"/>
    <cellStyle name="常规 2 2 2" xfId="24"/>
    <cellStyle name="常规 2 2 3" xfId="21"/>
    <cellStyle name="常规 2 3" xfId="7"/>
    <cellStyle name="常规 2 3 2" xfId="17"/>
    <cellStyle name="常规 2 4" xfId="14"/>
    <cellStyle name="常规 3" xfId="3"/>
    <cellStyle name="常规 3 2" xfId="8"/>
    <cellStyle name="常规 3 2 2" xfId="18"/>
    <cellStyle name="常规 3 3" xfId="15"/>
    <cellStyle name="常规 4" xfId="4"/>
    <cellStyle name="常规 4 2" xfId="16"/>
    <cellStyle name="常规 5" xfId="6"/>
    <cellStyle name="常规 5 2" xfId="11"/>
    <cellStyle name="常规 6" xfId="1"/>
    <cellStyle name="常规 7" xfId="9"/>
    <cellStyle name="常规 7 2" xfId="25"/>
    <cellStyle name="常规 7 3" xfId="22"/>
    <cellStyle name="常规 8" xfId="10"/>
    <cellStyle name="常规 8 2" xfId="13"/>
    <cellStyle name="常规 8 3" xfId="19"/>
    <cellStyle name="常规 9" xfId="12"/>
    <cellStyle name="常规 9 2" xfId="20"/>
    <cellStyle name="常规 9 2 2" xfId="26"/>
    <cellStyle name="常规 9 2 3" xfId="23"/>
  </cellStyles>
  <dxfs count="217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[4月TC报表.xlsx]分析!数据透视表1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分析!$B$1</c:f>
              <c:strCache>
                <c:ptCount val="1"/>
                <c:pt idx="0">
                  <c:v>汇总</c:v>
                </c:pt>
              </c:strCache>
            </c:strRef>
          </c:tx>
          <c:cat>
            <c:multiLvlStrRef>
              <c:f>分析!$A$2:$A$14</c:f>
              <c:multiLvlStrCache>
                <c:ptCount val="8"/>
                <c:lvl>
                  <c:pt idx="0">
                    <c:v>新地园区</c:v>
                  </c:pt>
                  <c:pt idx="1">
                    <c:v>新地园区</c:v>
                  </c:pt>
                  <c:pt idx="2">
                    <c:v>常福园区</c:v>
                  </c:pt>
                  <c:pt idx="3">
                    <c:v>丰树园区</c:v>
                  </c:pt>
                  <c:pt idx="4">
                    <c:v>万纬园区</c:v>
                  </c:pt>
                  <c:pt idx="5">
                    <c:v>新地园区</c:v>
                  </c:pt>
                  <c:pt idx="6">
                    <c:v>亚洲一号园区</c:v>
                  </c:pt>
                  <c:pt idx="7">
                    <c:v>新地园区</c:v>
                  </c:pt>
                </c:lvl>
                <c:lvl>
                  <c:pt idx="0">
                    <c:v>丰树园区</c:v>
                  </c:pt>
                  <c:pt idx="1">
                    <c:v>万纬园区</c:v>
                  </c:pt>
                  <c:pt idx="2">
                    <c:v>新地园区</c:v>
                  </c:pt>
                  <c:pt idx="7">
                    <c:v>亚洲一号园区</c:v>
                  </c:pt>
                </c:lvl>
              </c:multiLvlStrCache>
            </c:multiLvlStrRef>
          </c:cat>
          <c:val>
            <c:numRef>
              <c:f>分析!$B$2:$B$14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B-49F5-9D0C-11070070240A}"/>
            </c:ext>
          </c:extLst>
        </c:ser>
        <c:axId val="96460160"/>
        <c:axId val="96470144"/>
      </c:barChart>
      <c:catAx>
        <c:axId val="96460160"/>
        <c:scaling>
          <c:orientation val="minMax"/>
        </c:scaling>
        <c:axPos val="b"/>
        <c:numFmt formatCode="General" sourceLinked="0"/>
        <c:tickLblPos val="nextTo"/>
        <c:crossAx val="96470144"/>
        <c:crosses val="autoZero"/>
        <c:auto val="1"/>
        <c:lblAlgn val="ctr"/>
        <c:lblOffset val="100"/>
      </c:catAx>
      <c:valAx>
        <c:axId val="96470144"/>
        <c:scaling>
          <c:orientation val="minMax"/>
        </c:scaling>
        <c:axPos val="l"/>
        <c:majorGridlines/>
        <c:numFmt formatCode="General" sourceLinked="1"/>
        <c:tickLblPos val="nextTo"/>
        <c:crossAx val="96460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[4月TC报表.xlsx]分析图!数据透视表1</c:name>
    <c:fmtId val="0"/>
  </c:pivotSource>
  <c:chart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763"/>
        </c:manualLayout>
      </c:layout>
      <c:barChart>
        <c:barDir val="bar"/>
        <c:grouping val="clustered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gapWidth val="219"/>
        <c:axId val="98697216"/>
        <c:axId val="98698752"/>
      </c:barChart>
      <c:catAx>
        <c:axId val="9869721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98752"/>
        <c:crosses val="autoZero"/>
        <c:auto val="1"/>
        <c:lblAlgn val="ctr"/>
        <c:lblOffset val="100"/>
      </c:catAx>
      <c:valAx>
        <c:axId val="986987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9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88957870367" createdVersion="6" refreshedVersion="6" minRefreshableVersion="3" recordCount="146">
  <cacheSource type="worksheet">
    <worksheetSource ref="A1:N129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o" refreshedDate="43204.839384143517" createdVersion="3" refreshedVersion="3" minRefreshableVersion="3" recordCount="21">
  <cacheSource type="worksheet">
    <worksheetSource ref="A1:P22" sheet="4-13"/>
  </cacheSource>
  <cacheFields count="16">
    <cacheField name="发车时间" numFmtId="14">
      <sharedItems containsSemiMixedTypes="0" containsNonDate="0" containsDate="1" containsString="0" minDate="2018-04-13T00:00:00" maxDate="2018-04-14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/>
    </cacheField>
    <cacheField name="目的园区" numFmtId="0">
      <sharedItems count="5">
        <s v="常福园区"/>
        <s v="亚洲一号园区"/>
        <s v="丰树园区"/>
        <s v="万纬园区"/>
        <s v="新地园区"/>
      </sharedItems>
    </cacheField>
    <cacheField name="目的地点" numFmtId="0">
      <sharedItems/>
    </cacheField>
    <cacheField name="运单号" numFmtId="177">
      <sharedItems/>
    </cacheField>
    <cacheField name="运单号公式" numFmtId="177">
      <sharedItems containsNonDate="0" containsString="0" containsBlank="1"/>
    </cacheField>
    <cacheField name="承运商" numFmtId="0">
      <sharedItems/>
    </cacheField>
    <cacheField name="车牌号（引用）" numFmtId="0">
      <sharedItems/>
    </cacheField>
    <cacheField name="车牌号" numFmtId="0">
      <sharedItems containsNonDate="0" containsString="0" containsBlank="1"/>
    </cacheField>
    <cacheField name="司机" numFmtId="0">
      <sharedItems/>
    </cacheField>
    <cacheField name="车型" numFmtId="0">
      <sharedItems/>
    </cacheField>
    <cacheField name="托/盘/板" numFmtId="0">
      <sharedItems containsSemiMixedTypes="0" containsString="0" containsNumber="1" containsInteger="1" minValue="11" maxValue="16"/>
    </cacheField>
    <cacheField name="线路" numFmtId="0">
      <sharedItems/>
    </cacheField>
    <cacheField name="金额" numFmtId="0">
      <sharedItems containsSemiMixedTypes="0" containsString="0" containsNumber="1" containsInteger="1" minValue="165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d v="2018-04-13T00:00:00"/>
    <s v="胡元文"/>
    <x v="0"/>
    <s v="TC库房(B-6)"/>
    <x v="0"/>
    <s v="弗兰西蒂分拣"/>
    <s v="16914"/>
    <m/>
    <s v="武汉威伟机械"/>
    <s v="鄂AZV377"/>
    <m/>
    <s v="代永华"/>
    <s v="9.6米"/>
    <n v="14"/>
    <s v="新地园区--常福园区"/>
    <n v="1250"/>
  </r>
  <r>
    <d v="2018-04-13T00:00:00"/>
    <s v="黄鑫"/>
    <x v="0"/>
    <s v="TC库房(B-15)"/>
    <x v="0"/>
    <s v="弗兰西蒂分拣"/>
    <s v="17572"/>
    <m/>
    <s v="武汉威伟机械"/>
    <s v="鄂ABY277"/>
    <m/>
    <s v="邓军"/>
    <s v="9.6米"/>
    <n v="14"/>
    <s v="新地园区--常福园区"/>
    <n v="1250"/>
  </r>
  <r>
    <d v="2018-04-13T00:00:00"/>
    <s v="胡元文"/>
    <x v="0"/>
    <s v="TC库房(B-6)"/>
    <x v="0"/>
    <s v="弗兰西蒂分拣"/>
    <s v="16735"/>
    <m/>
    <s v="武汉威伟机械"/>
    <s v="粤BES791"/>
    <m/>
    <s v="毛向飞"/>
    <s v="9.6米"/>
    <n v="16"/>
    <s v="新地园区--常福园区"/>
    <n v="1250"/>
  </r>
  <r>
    <d v="2018-04-13T00:00:00"/>
    <s v="胡元文"/>
    <x v="0"/>
    <s v="TC库房(B-6)"/>
    <x v="0"/>
    <s v="弗兰西蒂分拣"/>
    <s v="17768"/>
    <m/>
    <s v="武汉威伟机械"/>
    <s v="鄂AZR876"/>
    <m/>
    <s v="欧文科"/>
    <s v="9.6米"/>
    <n v="14"/>
    <s v="新地园区--常福园区"/>
    <n v="1250"/>
  </r>
  <r>
    <d v="2018-04-13T00:00:00"/>
    <s v="胡元文"/>
    <x v="0"/>
    <s v="TC库房(B-5)"/>
    <x v="0"/>
    <s v="弗兰西蒂分拣"/>
    <s v="17082"/>
    <m/>
    <s v="武汉威伟机械"/>
    <s v="鄂AZR992"/>
    <m/>
    <s v="潘涛"/>
    <s v="9.6米"/>
    <n v="15"/>
    <s v="新地园区--常福园区"/>
    <n v="1250"/>
  </r>
  <r>
    <d v="2018-04-13T00:00:00"/>
    <s v="胡元文"/>
    <x v="0"/>
    <s v="TC库房(B-5)"/>
    <x v="0"/>
    <s v="弗兰西蒂分拣"/>
    <s v="16854"/>
    <m/>
    <s v="武汉威伟机械"/>
    <s v="鄂AMR731"/>
    <m/>
    <s v="喻海涛"/>
    <s v="9.6米"/>
    <n v="16"/>
    <s v="新地园区--常福园区"/>
    <n v="1250"/>
  </r>
  <r>
    <d v="2018-04-13T00:00:00"/>
    <s v="李小威"/>
    <x v="0"/>
    <s v="TC库房（B-16)"/>
    <x v="1"/>
    <s v="武汉亚一百货B家居日用仓1号库"/>
    <s v="18176"/>
    <m/>
    <s v="武汉威伟机械"/>
    <s v="鄂AF1588"/>
    <m/>
    <s v="陈和敏"/>
    <s v="9.6米"/>
    <n v="14"/>
    <s v="新地园区--亚洲一号园区"/>
    <n v="165"/>
  </r>
  <r>
    <d v="2018-04-13T00:00:00"/>
    <s v="陶佳谱"/>
    <x v="0"/>
    <s v="TC库房(B-13)"/>
    <x v="2"/>
    <s v="武汉商超A个护清洁仓2号库"/>
    <s v="18177"/>
    <m/>
    <s v="武汉威伟机械"/>
    <s v="鄂AF1588"/>
    <m/>
    <s v="陈和敏"/>
    <s v="9.6米"/>
    <n v="14"/>
    <s v="新地园区--丰树园区"/>
    <n v="165"/>
  </r>
  <r>
    <d v="2018-04-13T00:00:00"/>
    <s v="高湘斌"/>
    <x v="0"/>
    <s v="TC库房(B-5)"/>
    <x v="3"/>
    <s v="武汉公共平台1号库"/>
    <s v="17924"/>
    <m/>
    <s v="武汉威伟机械"/>
    <s v="鄂AHB101"/>
    <m/>
    <s v="吕文杰"/>
    <s v="9.6米"/>
    <n v="16"/>
    <s v="新地园区--万纬园区"/>
    <n v="165"/>
  </r>
  <r>
    <d v="2018-04-13T00:00:00"/>
    <s v="孙元羲"/>
    <x v="0"/>
    <s v="TC库房(B-6)"/>
    <x v="4"/>
    <s v="武汉百货B家居日用仓2号库"/>
    <s v="17921"/>
    <m/>
    <s v="武汉威伟机械"/>
    <s v="鄂AHB101"/>
    <m/>
    <s v="吕文杰"/>
    <s v="9.6米"/>
    <n v="12"/>
    <s v="新地园区--新地园区"/>
    <n v="165"/>
  </r>
  <r>
    <d v="2018-04-13T00:00:00"/>
    <s v="方志刚"/>
    <x v="0"/>
    <s v="TC库房(B-13)"/>
    <x v="2"/>
    <s v="武汉商超B米面粮油仓2号库"/>
    <s v="18071"/>
    <m/>
    <s v="武汉威伟机械"/>
    <s v="鄂AAW309"/>
    <m/>
    <s v="姚东明"/>
    <s v="9.6米"/>
    <n v="14"/>
    <s v="新地园区--丰树园区"/>
    <n v="165"/>
  </r>
  <r>
    <d v="2018-04-13T00:00:00"/>
    <s v="蔡定操"/>
    <x v="0"/>
    <s v="TC库房(B-15)"/>
    <x v="1"/>
    <s v="武汉亚一3CB电脑办公仓1号库"/>
    <s v="17963"/>
    <m/>
    <s v="武汉威伟机械"/>
    <s v="鄂AMT870"/>
    <m/>
    <s v="欧文艺"/>
    <s v="9.6米"/>
    <n v="14"/>
    <s v="新地园区--亚洲一号园区"/>
    <n v="165"/>
  </r>
  <r>
    <d v="2018-04-13T00:00:00"/>
    <s v="孙元羲"/>
    <x v="0"/>
    <s v="TC库房(B-6)"/>
    <x v="4"/>
    <s v="武汉百货B家居日用仓2号库"/>
    <s v="17920"/>
    <m/>
    <s v="武汉威伟机械"/>
    <s v="鄂AHB101"/>
    <m/>
    <s v="吕文杰"/>
    <s v="9.6米"/>
    <n v="14"/>
    <s v="新地园区--新地园区"/>
    <n v="165"/>
  </r>
  <r>
    <d v="2018-04-13T00:00:00"/>
    <s v="黄燕平"/>
    <x v="0"/>
    <s v="TC库房(B-15)"/>
    <x v="1"/>
    <s v="武汉亚一百货B家具建材仓1号库"/>
    <s v="19758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5)"/>
    <x v="1"/>
    <s v="武汉亚一百货A家居日用仓1号库"/>
    <s v="19759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4)"/>
    <x v="2"/>
    <s v="武汉商超A个护清洁仓2号库"/>
    <s v="17962"/>
    <m/>
    <s v="武汉威伟机械"/>
    <s v="鄂AMT870"/>
    <m/>
    <s v="欧文艺"/>
    <s v="9.6米"/>
    <n v="14"/>
    <s v="新地园区--丰树园区"/>
    <n v="165"/>
  </r>
  <r>
    <d v="2018-04-13T00:00:00"/>
    <s v="陈力"/>
    <x v="1"/>
    <s v="武汉公共平台1号库"/>
    <x v="4"/>
    <s v="TC库房(B-13）"/>
    <s v="19760"/>
    <m/>
    <s v="武汉威伟机械"/>
    <s v="鄂ABY256"/>
    <m/>
    <s v="洪家国"/>
    <s v="9.6米"/>
    <n v="11"/>
    <s v="万纬园区--新地园区"/>
    <n v="165"/>
  </r>
  <r>
    <d v="2018-04-13T00:00:00"/>
    <s v="陶加咏"/>
    <x v="2"/>
    <s v="武汉亚一百货B家具建材仓1号库"/>
    <x v="4"/>
    <s v="TC库房(B-12）"/>
    <s v="18078"/>
    <m/>
    <s v="武汉威伟机械"/>
    <s v="鄂AAW309"/>
    <m/>
    <s v="姚东明"/>
    <s v="9.6米"/>
    <n v="14"/>
    <s v="亚洲一号园区--新地园区"/>
    <n v="165"/>
  </r>
  <r>
    <d v="2018-04-13T00:00:00"/>
    <s v="周丹"/>
    <x v="2"/>
    <s v="武汉亚一百货B家居日用仓1号库"/>
    <x v="4"/>
    <s v="TC库房(B-13）"/>
    <s v="18688"/>
    <m/>
    <s v="武汉威伟机械"/>
    <s v="鄂AFE237"/>
    <m/>
    <s v="童红兵"/>
    <s v="9.6米"/>
    <n v="14"/>
    <s v="亚洲一号园区--新地园区"/>
    <n v="165"/>
  </r>
  <r>
    <d v="2018-04-13T00:00:00"/>
    <s v="秦琴"/>
    <x v="2"/>
    <s v="武汉亚一图书音像仓"/>
    <x v="4"/>
    <s v="TC库房"/>
    <s v="17085"/>
    <m/>
    <s v="武汉威伟机械"/>
    <s v="鄂AZR992"/>
    <m/>
    <s v="潘涛"/>
    <s v="9.6米"/>
    <n v="14"/>
    <s v="亚洲一号园区--新地园区"/>
    <n v="165"/>
  </r>
  <r>
    <d v="2018-04-13T00:00:00"/>
    <s v="李枫"/>
    <x v="3"/>
    <s v="武汉商超B母婴玩具仓2号库"/>
    <x v="4"/>
    <s v="TC库房"/>
    <s v="17084"/>
    <m/>
    <s v="武汉威伟机械"/>
    <s v="鄂AZR992"/>
    <m/>
    <s v="潘涛"/>
    <s v="9.6米"/>
    <n v="13"/>
    <s v="丰树园区--新地园区"/>
    <n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14" firstHeaderRow="1" firstDataRow="1" firstDataCol="1"/>
  <pivotFields count="16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3">
    <i>
      <x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 t="grand">
      <x/>
    </i>
  </rowItems>
  <colItems count="1">
    <i/>
  </colItems>
  <dataFields count="1">
    <dataField name="计数项:运单号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216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Y131"/>
  <sheetViews>
    <sheetView topLeftCell="D10" zoomScale="96" zoomScaleNormal="96" workbookViewId="0">
      <selection activeCell="G16" sqref="G1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606</v>
      </c>
      <c r="C2" s="2" t="s">
        <v>161</v>
      </c>
      <c r="D2" s="2" t="s">
        <v>19</v>
      </c>
      <c r="E2" s="4" t="s">
        <v>66</v>
      </c>
      <c r="F2" s="4" t="s">
        <v>607</v>
      </c>
      <c r="G2" s="7" t="s">
        <v>658</v>
      </c>
      <c r="H2" s="5" t="s">
        <v>640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608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251</v>
      </c>
      <c r="C3" s="2" t="s">
        <v>161</v>
      </c>
      <c r="D3" s="2" t="s">
        <v>19</v>
      </c>
      <c r="E3" s="4" t="s">
        <v>66</v>
      </c>
      <c r="F3" s="4" t="s">
        <v>607</v>
      </c>
      <c r="G3" s="7" t="s">
        <v>659</v>
      </c>
      <c r="H3" s="5" t="s">
        <v>641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164</v>
      </c>
      <c r="C4" s="2" t="s">
        <v>161</v>
      </c>
      <c r="D4" s="2" t="s">
        <v>19</v>
      </c>
      <c r="E4" s="4" t="s">
        <v>66</v>
      </c>
      <c r="F4" s="4" t="s">
        <v>607</v>
      </c>
      <c r="G4" s="7" t="s">
        <v>660</v>
      </c>
      <c r="H4" s="5" t="s">
        <v>642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369</v>
      </c>
      <c r="C5" s="2" t="s">
        <v>161</v>
      </c>
      <c r="D5" s="2" t="s">
        <v>252</v>
      </c>
      <c r="E5" s="4" t="s">
        <v>66</v>
      </c>
      <c r="F5" s="4" t="s">
        <v>370</v>
      </c>
      <c r="G5" s="7" t="s">
        <v>661</v>
      </c>
      <c r="H5" s="5" t="s">
        <v>643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251</v>
      </c>
      <c r="C6" s="2" t="s">
        <v>161</v>
      </c>
      <c r="D6" s="2" t="s">
        <v>20</v>
      </c>
      <c r="E6" s="4" t="s">
        <v>66</v>
      </c>
      <c r="F6" s="4" t="s">
        <v>609</v>
      </c>
      <c r="G6" s="7" t="s">
        <v>662</v>
      </c>
      <c r="H6" s="5" t="s">
        <v>644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222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610</v>
      </c>
      <c r="C7" s="2" t="s">
        <v>161</v>
      </c>
      <c r="D7" s="2" t="s">
        <v>19</v>
      </c>
      <c r="E7" s="4" t="s">
        <v>66</v>
      </c>
      <c r="F7" s="4" t="s">
        <v>607</v>
      </c>
      <c r="G7" s="7" t="s">
        <v>663</v>
      </c>
      <c r="H7" s="5" t="s">
        <v>645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613</v>
      </c>
      <c r="C8" s="2" t="s">
        <v>161</v>
      </c>
      <c r="D8" s="2" t="s">
        <v>252</v>
      </c>
      <c r="E8" s="4" t="s">
        <v>66</v>
      </c>
      <c r="F8" s="4" t="s">
        <v>609</v>
      </c>
      <c r="G8" s="7" t="s">
        <v>664</v>
      </c>
      <c r="H8" s="5" t="s">
        <v>646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614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251</v>
      </c>
      <c r="C9" s="2" t="s">
        <v>161</v>
      </c>
      <c r="D9" s="2" t="s">
        <v>252</v>
      </c>
      <c r="E9" s="4" t="s">
        <v>66</v>
      </c>
      <c r="F9" s="4" t="s">
        <v>609</v>
      </c>
      <c r="G9" s="7" t="s">
        <v>665</v>
      </c>
      <c r="H9" s="5" t="s">
        <v>647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614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613</v>
      </c>
      <c r="C10" s="2" t="s">
        <v>161</v>
      </c>
      <c r="D10" s="2" t="s">
        <v>19</v>
      </c>
      <c r="E10" s="4" t="s">
        <v>66</v>
      </c>
      <c r="F10" s="4" t="s">
        <v>607</v>
      </c>
      <c r="G10" s="7" t="s">
        <v>666</v>
      </c>
      <c r="H10" s="5" t="s">
        <v>648</v>
      </c>
      <c r="I10" s="2" t="str">
        <f t="shared" ref="I10" si="32">IF(A10&lt;&gt;"","武汉威伟机械","------")</f>
        <v>武汉威伟机械</v>
      </c>
      <c r="J10" s="17" t="e">
        <f>VLOOKUP(L10,ch!$A$1:$B$33,2,0)</f>
        <v>#N/A</v>
      </c>
      <c r="K10" s="17" t="s">
        <v>128</v>
      </c>
      <c r="L10" s="4" t="s">
        <v>615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251</v>
      </c>
      <c r="C11" s="2" t="s">
        <v>161</v>
      </c>
      <c r="D11" s="2" t="s">
        <v>252</v>
      </c>
      <c r="E11" s="4" t="s">
        <v>66</v>
      </c>
      <c r="F11" s="4" t="s">
        <v>609</v>
      </c>
      <c r="G11" s="7" t="s">
        <v>667</v>
      </c>
      <c r="H11" s="5" t="s">
        <v>649</v>
      </c>
      <c r="I11" s="2" t="str">
        <f t="shared" ref="I11" si="36">IF(A11&lt;&gt;"","武汉威伟机械","------")</f>
        <v>武汉威伟机械</v>
      </c>
      <c r="J11" s="17" t="e">
        <f>VLOOKUP(L11,ch!$A$1:$B$33,2,0)</f>
        <v>#N/A</v>
      </c>
      <c r="K11" s="17" t="s">
        <v>128</v>
      </c>
      <c r="L11" s="4" t="s">
        <v>615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609</v>
      </c>
      <c r="G12" s="7" t="s">
        <v>668</v>
      </c>
      <c r="H12" s="5" t="s">
        <v>650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109</v>
      </c>
      <c r="L12" s="4" t="s">
        <v>616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580</v>
      </c>
      <c r="C13" s="2" t="s">
        <v>61</v>
      </c>
      <c r="D13" s="2" t="s">
        <v>368</v>
      </c>
      <c r="E13" s="4" t="s">
        <v>161</v>
      </c>
      <c r="F13" s="4" t="s">
        <v>617</v>
      </c>
      <c r="G13" s="7" t="s">
        <v>669</v>
      </c>
      <c r="H13" s="5" t="s">
        <v>636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177</v>
      </c>
      <c r="C14" s="2" t="s">
        <v>59</v>
      </c>
      <c r="D14" s="2" t="s">
        <v>618</v>
      </c>
      <c r="E14" s="4" t="s">
        <v>161</v>
      </c>
      <c r="F14" s="4" t="s">
        <v>617</v>
      </c>
      <c r="G14" s="7" t="s">
        <v>670</v>
      </c>
      <c r="H14" s="5" t="s">
        <v>651</v>
      </c>
      <c r="I14" s="2" t="str">
        <f t="shared" ref="I14:I16" si="48">IF(A14&lt;&gt;"","武汉威伟机械","------")</f>
        <v>武汉威伟机械</v>
      </c>
      <c r="J14" s="17" t="str">
        <f>VLOOKUP(L14,ch!$A$1:$B$33,2,0)</f>
        <v>鄂ANH299</v>
      </c>
      <c r="K14" s="17" t="s">
        <v>110</v>
      </c>
      <c r="L14" s="4" t="s">
        <v>619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613</v>
      </c>
      <c r="C15" s="2" t="s">
        <v>620</v>
      </c>
      <c r="D15" s="2" t="s">
        <v>621</v>
      </c>
      <c r="E15" s="4" t="s">
        <v>161</v>
      </c>
      <c r="F15" s="4" t="s">
        <v>622</v>
      </c>
      <c r="G15" s="7" t="s">
        <v>671</v>
      </c>
      <c r="H15" s="5" t="s">
        <v>652</v>
      </c>
      <c r="I15" s="2" t="str">
        <f t="shared" si="48"/>
        <v>武汉威伟机械</v>
      </c>
      <c r="J15" s="17" t="e">
        <f>VLOOKUP(L15,ch!$A$1:$B$33,2,0)</f>
        <v>#N/A</v>
      </c>
      <c r="K15" s="17" t="s">
        <v>128</v>
      </c>
      <c r="L15" s="4" t="s">
        <v>180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623</v>
      </c>
      <c r="C16" s="2" t="s">
        <v>620</v>
      </c>
      <c r="D16" s="2" t="s">
        <v>624</v>
      </c>
      <c r="E16" s="4" t="s">
        <v>161</v>
      </c>
      <c r="F16" s="4" t="s">
        <v>625</v>
      </c>
      <c r="G16" s="7" t="s">
        <v>672</v>
      </c>
      <c r="H16" s="5" t="s">
        <v>653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611</v>
      </c>
      <c r="C17" s="2" t="s">
        <v>161</v>
      </c>
      <c r="D17" s="2" t="s">
        <v>21</v>
      </c>
      <c r="E17" s="4" t="s">
        <v>61</v>
      </c>
      <c r="F17" s="4" t="s">
        <v>371</v>
      </c>
      <c r="G17" s="7" t="s">
        <v>673</v>
      </c>
      <c r="H17" s="5" t="s">
        <v>654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157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612</v>
      </c>
      <c r="C18" s="2" t="s">
        <v>161</v>
      </c>
      <c r="D18" s="2" t="s">
        <v>21</v>
      </c>
      <c r="E18" s="4" t="s">
        <v>61</v>
      </c>
      <c r="F18" s="4" t="s">
        <v>371</v>
      </c>
      <c r="G18" s="7" t="s">
        <v>674</v>
      </c>
      <c r="H18" s="5" t="s">
        <v>655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608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626</v>
      </c>
      <c r="C19" s="2" t="s">
        <v>161</v>
      </c>
      <c r="D19" s="2" t="s">
        <v>627</v>
      </c>
      <c r="E19" s="4" t="s">
        <v>628</v>
      </c>
      <c r="F19" s="4" t="s">
        <v>629</v>
      </c>
      <c r="G19" s="7" t="s">
        <v>675</v>
      </c>
      <c r="H19" s="5" t="s">
        <v>656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630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626</v>
      </c>
      <c r="C20" s="2" t="s">
        <v>161</v>
      </c>
      <c r="D20" s="2" t="s">
        <v>18</v>
      </c>
      <c r="E20" s="4" t="s">
        <v>628</v>
      </c>
      <c r="F20" s="4" t="s">
        <v>629</v>
      </c>
      <c r="G20" s="7" t="s">
        <v>676</v>
      </c>
      <c r="H20" s="5" t="s">
        <v>657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678</v>
      </c>
      <c r="L20" s="4" t="s">
        <v>631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580</v>
      </c>
      <c r="C21" s="2" t="s">
        <v>61</v>
      </c>
      <c r="D21" s="2" t="s">
        <v>638</v>
      </c>
      <c r="E21" s="4" t="s">
        <v>161</v>
      </c>
      <c r="F21" s="4" t="s">
        <v>639</v>
      </c>
      <c r="G21" s="7" t="s">
        <v>677</v>
      </c>
      <c r="H21" s="5" t="s">
        <v>637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142" priority="23"/>
  </conditionalFormatting>
  <conditionalFormatting sqref="G132:H1048576 G1:H1">
    <cfRule type="duplicateValues" dxfId="141" priority="21"/>
    <cfRule type="duplicateValues" dxfId="140" priority="22"/>
  </conditionalFormatting>
  <conditionalFormatting sqref="G132:H1048576 G1:H1">
    <cfRule type="duplicateValues" dxfId="139" priority="19"/>
    <cfRule type="duplicateValues" dxfId="138" priority="20"/>
  </conditionalFormatting>
  <conditionalFormatting sqref="G1:G1048576">
    <cfRule type="duplicateValues" dxfId="137" priority="1"/>
    <cfRule type="duplicateValues" dxfId="136" priority="18"/>
  </conditionalFormatting>
  <conditionalFormatting sqref="G2:H131">
    <cfRule type="duplicateValues" dxfId="135" priority="16"/>
  </conditionalFormatting>
  <conditionalFormatting sqref="G2:H131">
    <cfRule type="duplicateValues" dxfId="134" priority="14"/>
    <cfRule type="duplicateValues" dxfId="133" priority="15"/>
  </conditionalFormatting>
  <conditionalFormatting sqref="G2:H131">
    <cfRule type="duplicateValues" dxfId="132" priority="12"/>
    <cfRule type="duplicateValues" dxfId="131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Y112"/>
  <sheetViews>
    <sheetView topLeftCell="E28" workbookViewId="0">
      <selection activeCell="E28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626</v>
      </c>
      <c r="C2" s="2" t="s">
        <v>253</v>
      </c>
      <c r="D2" s="2" t="s">
        <v>18</v>
      </c>
      <c r="E2" s="4" t="s">
        <v>213</v>
      </c>
      <c r="F2" s="4" t="s">
        <v>709</v>
      </c>
      <c r="G2" s="7" t="s">
        <v>725</v>
      </c>
      <c r="H2" s="5" t="s">
        <v>710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711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212</v>
      </c>
      <c r="C3" s="2" t="s">
        <v>161</v>
      </c>
      <c r="D3" s="2" t="s">
        <v>18</v>
      </c>
      <c r="E3" s="4" t="s">
        <v>213</v>
      </c>
      <c r="F3" s="4" t="s">
        <v>279</v>
      </c>
      <c r="G3" s="7" t="s">
        <v>726</v>
      </c>
      <c r="H3" s="5" t="s">
        <v>682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259</v>
      </c>
      <c r="M3" s="2" t="str">
        <f t="shared" si="1"/>
        <v>9.6米</v>
      </c>
      <c r="N3" s="4" t="s">
        <v>683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170</v>
      </c>
      <c r="C4" s="2" t="s">
        <v>161</v>
      </c>
      <c r="D4" s="2" t="s">
        <v>20</v>
      </c>
      <c r="E4" s="4" t="s">
        <v>61</v>
      </c>
      <c r="F4" s="4" t="s">
        <v>368</v>
      </c>
      <c r="G4" s="7" t="s">
        <v>727</v>
      </c>
      <c r="H4" s="5" t="s">
        <v>684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184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161</v>
      </c>
      <c r="D5" s="2" t="s">
        <v>19</v>
      </c>
      <c r="E5" s="4" t="s">
        <v>66</v>
      </c>
      <c r="F5" s="4" t="s">
        <v>445</v>
      </c>
      <c r="G5" s="7" t="s">
        <v>728</v>
      </c>
      <c r="H5" s="5" t="s">
        <v>685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164</v>
      </c>
      <c r="C6" s="2" t="s">
        <v>161</v>
      </c>
      <c r="D6" s="2" t="s">
        <v>252</v>
      </c>
      <c r="E6" s="4" t="s">
        <v>66</v>
      </c>
      <c r="F6" s="4" t="s">
        <v>370</v>
      </c>
      <c r="G6" s="7" t="s">
        <v>729</v>
      </c>
      <c r="H6" s="5" t="s">
        <v>686</v>
      </c>
      <c r="I6" s="2" t="str">
        <f t="shared" si="0"/>
        <v>武汉威伟机械</v>
      </c>
      <c r="J6" s="17" t="str">
        <f>VLOOKUP(L6,ch!$A$1:$B$33,2,0)</f>
        <v>鄂AZR876</v>
      </c>
      <c r="K6" s="17" t="s">
        <v>109</v>
      </c>
      <c r="L6" s="4" t="s">
        <v>281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251</v>
      </c>
      <c r="C7" s="2" t="s">
        <v>161</v>
      </c>
      <c r="D7" s="2" t="s">
        <v>252</v>
      </c>
      <c r="E7" s="4" t="s">
        <v>66</v>
      </c>
      <c r="F7" s="4" t="s">
        <v>372</v>
      </c>
      <c r="G7" s="7" t="s">
        <v>730</v>
      </c>
      <c r="H7" s="5" t="s">
        <v>687</v>
      </c>
      <c r="I7" s="2" t="str">
        <f t="shared" si="0"/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388</v>
      </c>
      <c r="G8" s="7" t="s">
        <v>731</v>
      </c>
      <c r="H8" s="5" t="s">
        <v>688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157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161</v>
      </c>
      <c r="D9" s="2" t="s">
        <v>20</v>
      </c>
      <c r="E9" s="4" t="s">
        <v>161</v>
      </c>
      <c r="F9" s="4" t="s">
        <v>435</v>
      </c>
      <c r="G9" s="7" t="s">
        <v>732</v>
      </c>
      <c r="H9" s="5" t="s">
        <v>689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167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203</v>
      </c>
      <c r="C10" s="2" t="s">
        <v>161</v>
      </c>
      <c r="D10" s="2" t="s">
        <v>20</v>
      </c>
      <c r="E10" s="4" t="s">
        <v>61</v>
      </c>
      <c r="F10" s="4" t="s">
        <v>371</v>
      </c>
      <c r="G10" s="7" t="s">
        <v>733</v>
      </c>
      <c r="H10" s="5" t="s">
        <v>690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167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251</v>
      </c>
      <c r="C11" s="2" t="s">
        <v>161</v>
      </c>
      <c r="D11" s="2" t="s">
        <v>19</v>
      </c>
      <c r="E11" s="4" t="s">
        <v>66</v>
      </c>
      <c r="F11" s="4" t="s">
        <v>372</v>
      </c>
      <c r="G11" s="7" t="s">
        <v>734</v>
      </c>
      <c r="H11" s="5" t="s">
        <v>691</v>
      </c>
      <c r="I11" s="2" t="str">
        <f t="shared" si="0"/>
        <v>武汉威伟机械</v>
      </c>
      <c r="J11" s="17" t="e">
        <f>VLOOKUP(L11,ch!$A$1:$B$33,2,0)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370</v>
      </c>
      <c r="G12" s="7" t="s">
        <v>735</v>
      </c>
      <c r="H12" s="5" t="s">
        <v>692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678</v>
      </c>
      <c r="L12" s="4" t="s">
        <v>631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693</v>
      </c>
      <c r="C13" s="2" t="s">
        <v>161</v>
      </c>
      <c r="D13" s="2" t="s">
        <v>20</v>
      </c>
      <c r="E13" s="4" t="s">
        <v>161</v>
      </c>
      <c r="F13" s="4" t="s">
        <v>435</v>
      </c>
      <c r="G13" s="7" t="s">
        <v>736</v>
      </c>
      <c r="H13" s="5" t="s">
        <v>694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201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251</v>
      </c>
      <c r="C14" s="2" t="s">
        <v>161</v>
      </c>
      <c r="D14" s="2" t="s">
        <v>19</v>
      </c>
      <c r="E14" s="4" t="s">
        <v>66</v>
      </c>
      <c r="F14" s="4" t="s">
        <v>468</v>
      </c>
      <c r="G14" s="7" t="s">
        <v>737</v>
      </c>
      <c r="H14" s="5" t="s">
        <v>695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696</v>
      </c>
      <c r="C15" s="2" t="s">
        <v>161</v>
      </c>
      <c r="D15" s="2" t="s">
        <v>19</v>
      </c>
      <c r="E15" s="4" t="s">
        <v>66</v>
      </c>
      <c r="F15" s="4" t="s">
        <v>456</v>
      </c>
      <c r="G15" s="7" t="s">
        <v>738</v>
      </c>
      <c r="H15" s="5" t="s">
        <v>697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201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161</v>
      </c>
      <c r="D16" s="2" t="s">
        <v>20</v>
      </c>
      <c r="E16" s="4" t="s">
        <v>161</v>
      </c>
      <c r="F16" s="4" t="s">
        <v>397</v>
      </c>
      <c r="G16" s="7" t="s">
        <v>739</v>
      </c>
      <c r="H16" s="5" t="s">
        <v>698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369</v>
      </c>
      <c r="C17" s="2" t="s">
        <v>161</v>
      </c>
      <c r="D17" s="2" t="s">
        <v>252</v>
      </c>
      <c r="E17" s="4" t="s">
        <v>66</v>
      </c>
      <c r="F17" s="4" t="s">
        <v>370</v>
      </c>
      <c r="G17" s="7" t="s">
        <v>740</v>
      </c>
      <c r="H17" s="5" t="s">
        <v>699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164</v>
      </c>
      <c r="C18" s="2" t="s">
        <v>161</v>
      </c>
      <c r="D18" s="2" t="s">
        <v>19</v>
      </c>
      <c r="E18" s="4" t="s">
        <v>66</v>
      </c>
      <c r="F18" s="4" t="s">
        <v>468</v>
      </c>
      <c r="G18" s="7" t="s">
        <v>741</v>
      </c>
      <c r="H18" s="5" t="s">
        <v>700</v>
      </c>
      <c r="I18" s="2" t="str">
        <f t="shared" si="0"/>
        <v>武汉威伟机械</v>
      </c>
      <c r="J18" s="17" t="e">
        <f>VLOOKUP(L18,ch!$A$1:$B$33,2,0)</f>
        <v>#N/A</v>
      </c>
      <c r="K18" s="17" t="s">
        <v>128</v>
      </c>
      <c r="L18" s="4" t="s">
        <v>180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701</v>
      </c>
      <c r="C19" s="2" t="s">
        <v>66</v>
      </c>
      <c r="D19" s="2" t="s">
        <v>468</v>
      </c>
      <c r="E19" s="4" t="s">
        <v>161</v>
      </c>
      <c r="F19" s="4" t="s">
        <v>267</v>
      </c>
      <c r="G19" s="7" t="s">
        <v>742</v>
      </c>
      <c r="H19" s="5" t="s">
        <v>702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158</v>
      </c>
      <c r="C20" s="2" t="s">
        <v>66</v>
      </c>
      <c r="D20" s="2" t="s">
        <v>372</v>
      </c>
      <c r="E20" s="4" t="s">
        <v>161</v>
      </c>
      <c r="F20" s="4" t="s">
        <v>20</v>
      </c>
      <c r="G20" s="7" t="s">
        <v>743</v>
      </c>
      <c r="H20" s="5" t="s">
        <v>705</v>
      </c>
      <c r="I20" s="2" t="str">
        <f t="shared" si="0"/>
        <v>武汉威伟机械</v>
      </c>
      <c r="J20" s="17" t="e">
        <f>VLOOKUP(L20,ch!$A$1:$B$33,2,0)</f>
        <v>#N/A</v>
      </c>
      <c r="K20" s="17" t="s">
        <v>128</v>
      </c>
      <c r="L20" s="4" t="s">
        <v>180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330</v>
      </c>
      <c r="C21" s="2" t="s">
        <v>66</v>
      </c>
      <c r="D21" s="2" t="s">
        <v>370</v>
      </c>
      <c r="E21" s="4" t="s">
        <v>161</v>
      </c>
      <c r="F21" s="4" t="s">
        <v>267</v>
      </c>
      <c r="G21" s="7" t="s">
        <v>744</v>
      </c>
      <c r="H21" s="5" t="s">
        <v>708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201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559</v>
      </c>
      <c r="E22" s="4" t="s">
        <v>161</v>
      </c>
      <c r="F22" s="4" t="s">
        <v>706</v>
      </c>
      <c r="G22" s="7" t="s">
        <v>745</v>
      </c>
      <c r="H22" s="5" t="s">
        <v>707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260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344</v>
      </c>
      <c r="C23" s="2" t="s">
        <v>59</v>
      </c>
      <c r="D23" s="2" t="s">
        <v>703</v>
      </c>
      <c r="E23" s="4" t="s">
        <v>161</v>
      </c>
      <c r="F23" s="4" t="s">
        <v>273</v>
      </c>
      <c r="G23" s="7" t="s">
        <v>746</v>
      </c>
      <c r="H23" s="5" t="s">
        <v>704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260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324</v>
      </c>
      <c r="C24" s="2" t="s">
        <v>61</v>
      </c>
      <c r="D24" s="2" t="s">
        <v>371</v>
      </c>
      <c r="E24" s="4" t="s">
        <v>161</v>
      </c>
      <c r="F24" s="4" t="s">
        <v>680</v>
      </c>
      <c r="G24" s="7" t="s">
        <v>747</v>
      </c>
      <c r="H24" s="5" t="s">
        <v>681</v>
      </c>
      <c r="I24" s="2" t="str">
        <f>IF(A24&lt;&gt;"","武汉威伟机械","------")</f>
        <v>武汉威伟机械</v>
      </c>
      <c r="J24" s="17" t="e">
        <f>VLOOKUP(L24,ch!$A$1:$B$33,2,0)</f>
        <v>#N/A</v>
      </c>
      <c r="K24" s="17" t="s">
        <v>128</v>
      </c>
      <c r="L24" s="4" t="s">
        <v>180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712</v>
      </c>
      <c r="C25" s="2" t="s">
        <v>161</v>
      </c>
      <c r="D25" s="2" t="s">
        <v>713</v>
      </c>
      <c r="E25" s="4" t="s">
        <v>161</v>
      </c>
      <c r="F25" s="4" t="s">
        <v>435</v>
      </c>
      <c r="G25" s="7" t="s">
        <v>748</v>
      </c>
      <c r="H25" s="5" t="s">
        <v>714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184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712</v>
      </c>
      <c r="C26" s="2" t="s">
        <v>161</v>
      </c>
      <c r="D26" s="2" t="s">
        <v>713</v>
      </c>
      <c r="E26" s="4" t="s">
        <v>161</v>
      </c>
      <c r="F26" s="4" t="s">
        <v>435</v>
      </c>
      <c r="G26" s="7" t="s">
        <v>749</v>
      </c>
      <c r="H26" s="5" t="s">
        <v>715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184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716</v>
      </c>
      <c r="C27" s="2" t="s">
        <v>161</v>
      </c>
      <c r="D27" s="2" t="s">
        <v>19</v>
      </c>
      <c r="E27" s="4" t="s">
        <v>161</v>
      </c>
      <c r="F27" s="4" t="s">
        <v>435</v>
      </c>
      <c r="G27" s="7" t="s">
        <v>750</v>
      </c>
      <c r="H27" s="5" t="s">
        <v>717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184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716</v>
      </c>
      <c r="C28" s="2" t="s">
        <v>161</v>
      </c>
      <c r="D28" s="2" t="s">
        <v>19</v>
      </c>
      <c r="E28" s="4" t="s">
        <v>161</v>
      </c>
      <c r="F28" s="4" t="s">
        <v>435</v>
      </c>
      <c r="G28" s="7" t="s">
        <v>751</v>
      </c>
      <c r="H28" s="5" t="s">
        <v>718</v>
      </c>
      <c r="I28" s="2" t="str">
        <f t="shared" si="20"/>
        <v>武汉威伟机械</v>
      </c>
      <c r="J28" s="17" t="e">
        <f>VLOOKUP(L28,ch!$A$1:$B$33,2,0)</f>
        <v>#N/A</v>
      </c>
      <c r="K28" s="17" t="s">
        <v>128</v>
      </c>
      <c r="L28" s="4" t="s">
        <v>180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716</v>
      </c>
      <c r="C29" s="2" t="s">
        <v>161</v>
      </c>
      <c r="D29" s="2" t="s">
        <v>713</v>
      </c>
      <c r="E29" s="4" t="s">
        <v>161</v>
      </c>
      <c r="F29" s="4" t="s">
        <v>435</v>
      </c>
      <c r="G29" s="7" t="s">
        <v>752</v>
      </c>
      <c r="H29" s="5" t="s">
        <v>719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716</v>
      </c>
      <c r="C30" s="2" t="s">
        <v>161</v>
      </c>
      <c r="D30" s="2" t="s">
        <v>713</v>
      </c>
      <c r="E30" s="4" t="s">
        <v>161</v>
      </c>
      <c r="F30" s="4" t="s">
        <v>435</v>
      </c>
      <c r="G30" s="7" t="s">
        <v>753</v>
      </c>
      <c r="H30" s="5" t="s">
        <v>720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716</v>
      </c>
      <c r="C31" s="2" t="s">
        <v>161</v>
      </c>
      <c r="D31" s="2" t="s">
        <v>713</v>
      </c>
      <c r="E31" s="4" t="s">
        <v>161</v>
      </c>
      <c r="F31" s="4" t="s">
        <v>435</v>
      </c>
      <c r="G31" s="7" t="s">
        <v>754</v>
      </c>
      <c r="H31" s="5" t="s">
        <v>721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157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716</v>
      </c>
      <c r="C32" s="2" t="s">
        <v>161</v>
      </c>
      <c r="D32" s="2" t="s">
        <v>713</v>
      </c>
      <c r="E32" s="4" t="s">
        <v>161</v>
      </c>
      <c r="F32" s="4" t="s">
        <v>435</v>
      </c>
      <c r="G32" s="7" t="s">
        <v>755</v>
      </c>
      <c r="H32" s="5" t="s">
        <v>722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269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716</v>
      </c>
      <c r="C33" s="2" t="s">
        <v>161</v>
      </c>
      <c r="D33" s="2" t="s">
        <v>713</v>
      </c>
      <c r="E33" s="4" t="s">
        <v>161</v>
      </c>
      <c r="F33" s="4" t="s">
        <v>435</v>
      </c>
      <c r="G33" s="7" t="s">
        <v>756</v>
      </c>
      <c r="H33" s="5" t="s">
        <v>723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269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712</v>
      </c>
      <c r="C34" s="2" t="s">
        <v>161</v>
      </c>
      <c r="D34" s="2" t="s">
        <v>713</v>
      </c>
      <c r="E34" s="4" t="s">
        <v>161</v>
      </c>
      <c r="F34" s="4" t="s">
        <v>435</v>
      </c>
      <c r="G34" s="7" t="s">
        <v>757</v>
      </c>
      <c r="H34" s="5" t="s">
        <v>724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266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130" priority="12"/>
  </conditionalFormatting>
  <conditionalFormatting sqref="G113:H1048576 G1:H1">
    <cfRule type="duplicateValues" dxfId="129" priority="10"/>
    <cfRule type="duplicateValues" dxfId="128" priority="11"/>
  </conditionalFormatting>
  <conditionalFormatting sqref="G113:H1048576 G1:H1">
    <cfRule type="duplicateValues" dxfId="127" priority="8"/>
    <cfRule type="duplicateValues" dxfId="126" priority="9"/>
  </conditionalFormatting>
  <conditionalFormatting sqref="G1:G1048576">
    <cfRule type="duplicateValues" dxfId="125" priority="6"/>
    <cfRule type="duplicateValues" dxfId="124" priority="7"/>
  </conditionalFormatting>
  <conditionalFormatting sqref="G2:H112">
    <cfRule type="duplicateValues" dxfId="123" priority="113"/>
  </conditionalFormatting>
  <conditionalFormatting sqref="G2:H112">
    <cfRule type="duplicateValues" dxfId="122" priority="115"/>
    <cfRule type="duplicateValues" dxfId="121" priority="116"/>
  </conditionalFormatting>
  <conditionalFormatting sqref="G2:H112">
    <cfRule type="duplicateValues" dxfId="120" priority="119"/>
    <cfRule type="duplicateValues" dxfId="119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Y79"/>
  <sheetViews>
    <sheetView topLeftCell="F1" workbookViewId="0">
      <selection activeCell="G30" sqref="G30:G31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481</v>
      </c>
      <c r="G2" s="7" t="s">
        <v>788</v>
      </c>
      <c r="H2" s="5" t="s">
        <v>758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252</v>
      </c>
      <c r="E3" s="4" t="s">
        <v>66</v>
      </c>
      <c r="F3" s="4" t="s">
        <v>468</v>
      </c>
      <c r="G3" s="7" t="s">
        <v>789</v>
      </c>
      <c r="H3" s="5" t="s">
        <v>759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468</v>
      </c>
      <c r="G4" s="7" t="s">
        <v>790</v>
      </c>
      <c r="H4" s="5" t="s">
        <v>760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369</v>
      </c>
      <c r="C5" s="2" t="s">
        <v>55</v>
      </c>
      <c r="D5" s="2" t="s">
        <v>252</v>
      </c>
      <c r="E5" s="4" t="s">
        <v>66</v>
      </c>
      <c r="F5" s="4" t="s">
        <v>370</v>
      </c>
      <c r="G5" s="7" t="s">
        <v>791</v>
      </c>
      <c r="H5" s="5" t="s">
        <v>761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468</v>
      </c>
      <c r="G6" s="7" t="s">
        <v>792</v>
      </c>
      <c r="H6" s="5" t="s">
        <v>762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369</v>
      </c>
      <c r="C7" s="2" t="s">
        <v>55</v>
      </c>
      <c r="D7" s="2" t="s">
        <v>252</v>
      </c>
      <c r="E7" s="4" t="s">
        <v>66</v>
      </c>
      <c r="F7" s="4" t="s">
        <v>370</v>
      </c>
      <c r="G7" s="7" t="s">
        <v>793</v>
      </c>
      <c r="H7" s="5" t="s">
        <v>763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764</v>
      </c>
      <c r="G8" s="7" t="s">
        <v>794</v>
      </c>
      <c r="H8" s="5" t="s">
        <v>765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251</v>
      </c>
      <c r="C9" s="2" t="s">
        <v>55</v>
      </c>
      <c r="D9" s="2" t="s">
        <v>21</v>
      </c>
      <c r="E9" s="4" t="s">
        <v>66</v>
      </c>
      <c r="F9" s="4" t="s">
        <v>456</v>
      </c>
      <c r="G9" s="7" t="s">
        <v>795</v>
      </c>
      <c r="H9" s="5" t="s">
        <v>766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522</v>
      </c>
      <c r="G10" s="7" t="s">
        <v>796</v>
      </c>
      <c r="H10" s="5" t="s">
        <v>767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456</v>
      </c>
      <c r="G11" s="7" t="s">
        <v>797</v>
      </c>
      <c r="H11" s="5" t="s">
        <v>768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109</v>
      </c>
      <c r="L11" s="4" t="s">
        <v>281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468</v>
      </c>
      <c r="G12" s="7" t="s">
        <v>798</v>
      </c>
      <c r="H12" s="5" t="s">
        <v>769</v>
      </c>
      <c r="I12" s="2" t="str">
        <f t="shared" ref="I12" si="40">IF(A12&lt;&gt;"","武汉威伟机械","------")</f>
        <v>武汉威伟机械</v>
      </c>
      <c r="J12" s="17" t="e">
        <f>VLOOKUP(L12,ch!$A$1:$B$33,2,0)</f>
        <v>#N/A</v>
      </c>
      <c r="K12" s="17" t="s">
        <v>128</v>
      </c>
      <c r="L12" s="4" t="s">
        <v>180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456</v>
      </c>
      <c r="G13" s="7" t="s">
        <v>799</v>
      </c>
      <c r="H13" s="5" t="s">
        <v>770</v>
      </c>
      <c r="I13" s="2" t="str">
        <f t="shared" ref="I13" si="44">IF(A13&lt;&gt;"","武汉威伟机械","------")</f>
        <v>武汉威伟机械</v>
      </c>
      <c r="J13" s="17" t="e">
        <f>VLOOKUP(L13,ch!$A$1:$B$33,2,0)</f>
        <v>#N/A</v>
      </c>
      <c r="K13" s="17" t="s">
        <v>128</v>
      </c>
      <c r="L13" s="4" t="s">
        <v>180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468</v>
      </c>
      <c r="G14" s="7" t="s">
        <v>800</v>
      </c>
      <c r="H14" s="5" t="s">
        <v>771</v>
      </c>
      <c r="I14" s="2" t="str">
        <f t="shared" ref="I14:I21" si="48">IF(A14&lt;&gt;"","武汉威伟机械","------")</f>
        <v>武汉威伟机械</v>
      </c>
      <c r="J14" s="17" t="e">
        <f>VLOOKUP(L14,ch!$A$1:$B$33,2,0)</f>
        <v>#N/A</v>
      </c>
      <c r="K14" s="17" t="s">
        <v>128</v>
      </c>
      <c r="L14" s="4" t="s">
        <v>180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251</v>
      </c>
      <c r="C15" s="2" t="s">
        <v>55</v>
      </c>
      <c r="D15" s="2" t="s">
        <v>19</v>
      </c>
      <c r="E15" s="4" t="s">
        <v>66</v>
      </c>
      <c r="F15" s="4" t="s">
        <v>445</v>
      </c>
      <c r="G15" s="7" t="s">
        <v>801</v>
      </c>
      <c r="H15" s="5" t="s">
        <v>772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268</v>
      </c>
      <c r="C16" s="2" t="s">
        <v>55</v>
      </c>
      <c r="D16" s="2" t="s">
        <v>46</v>
      </c>
      <c r="E16" s="4" t="s">
        <v>55</v>
      </c>
      <c r="F16" s="4" t="s">
        <v>435</v>
      </c>
      <c r="G16" s="7" t="s">
        <v>802</v>
      </c>
      <c r="H16" s="5" t="s">
        <v>773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268</v>
      </c>
      <c r="C17" s="2" t="s">
        <v>55</v>
      </c>
      <c r="D17" s="2" t="s">
        <v>46</v>
      </c>
      <c r="E17" s="4" t="s">
        <v>55</v>
      </c>
      <c r="F17" s="4" t="s">
        <v>435</v>
      </c>
      <c r="G17" s="7" t="s">
        <v>803</v>
      </c>
      <c r="H17" s="5" t="s">
        <v>774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330</v>
      </c>
      <c r="C18" s="2" t="s">
        <v>66</v>
      </c>
      <c r="D18" s="2" t="s">
        <v>779</v>
      </c>
      <c r="E18" s="4" t="s">
        <v>55</v>
      </c>
      <c r="F18" s="4" t="s">
        <v>46</v>
      </c>
      <c r="G18" s="7" t="s">
        <v>807</v>
      </c>
      <c r="H18" s="5" t="s">
        <v>778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559</v>
      </c>
      <c r="E19" s="4" t="s">
        <v>55</v>
      </c>
      <c r="F19" s="4" t="s">
        <v>780</v>
      </c>
      <c r="G19" s="7" t="s">
        <v>808</v>
      </c>
      <c r="H19" s="5" t="s">
        <v>781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580</v>
      </c>
      <c r="C20" s="2" t="s">
        <v>61</v>
      </c>
      <c r="D20" s="2" t="s">
        <v>368</v>
      </c>
      <c r="E20" s="4" t="s">
        <v>55</v>
      </c>
      <c r="F20" s="4" t="s">
        <v>46</v>
      </c>
      <c r="G20" s="7" t="s">
        <v>809</v>
      </c>
      <c r="H20" s="5" t="s">
        <v>782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268</v>
      </c>
      <c r="C21" s="2" t="s">
        <v>55</v>
      </c>
      <c r="D21" s="2" t="s">
        <v>46</v>
      </c>
      <c r="E21" s="4" t="s">
        <v>55</v>
      </c>
      <c r="F21" s="4" t="s">
        <v>435</v>
      </c>
      <c r="G21" s="7" t="s">
        <v>810</v>
      </c>
      <c r="H21" s="5" t="s">
        <v>783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435</v>
      </c>
      <c r="G22" s="7" t="s">
        <v>811</v>
      </c>
      <c r="H22" s="5" t="s">
        <v>784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268</v>
      </c>
      <c r="C23" s="2" t="s">
        <v>55</v>
      </c>
      <c r="D23" s="2" t="s">
        <v>20</v>
      </c>
      <c r="E23" s="4" t="s">
        <v>55</v>
      </c>
      <c r="F23" s="4" t="s">
        <v>435</v>
      </c>
      <c r="G23" s="7" t="s">
        <v>813</v>
      </c>
      <c r="H23" s="5" t="s">
        <v>787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786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814</v>
      </c>
      <c r="G24" s="5" t="s">
        <v>815</v>
      </c>
      <c r="H24" s="5"/>
      <c r="I24" s="2" t="str">
        <f t="shared" si="52"/>
        <v>武汉威伟机械</v>
      </c>
      <c r="J24" s="17"/>
      <c r="K24" s="17" t="s">
        <v>98</v>
      </c>
      <c r="L24" s="4" t="s">
        <v>816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279</v>
      </c>
      <c r="G25" s="7" t="s">
        <v>804</v>
      </c>
      <c r="H25" s="5" t="s">
        <v>775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279</v>
      </c>
      <c r="G26" s="7" t="s">
        <v>805</v>
      </c>
      <c r="H26" s="5" t="s">
        <v>776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678</v>
      </c>
      <c r="L26" s="4" t="s">
        <v>631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279</v>
      </c>
      <c r="G27" s="7" t="s">
        <v>806</v>
      </c>
      <c r="H27" s="5" t="s">
        <v>777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279</v>
      </c>
      <c r="G28" s="7" t="s">
        <v>812</v>
      </c>
      <c r="H28" s="5" t="s">
        <v>785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786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>
        <v>43202</v>
      </c>
      <c r="B29" s="8" t="s">
        <v>47</v>
      </c>
      <c r="C29" s="2" t="s">
        <v>55</v>
      </c>
      <c r="D29" s="2" t="s">
        <v>252</v>
      </c>
      <c r="E29" s="4" t="s">
        <v>48</v>
      </c>
      <c r="F29" s="4" t="s">
        <v>279</v>
      </c>
      <c r="G29" s="5" t="s">
        <v>817</v>
      </c>
      <c r="H29" s="5"/>
      <c r="I29" s="2" t="str">
        <f>IF(A29&lt;&gt;"","武汉威伟机械","------")</f>
        <v>武汉威伟机械</v>
      </c>
      <c r="J29" s="17"/>
      <c r="K29" s="17" t="s">
        <v>818</v>
      </c>
      <c r="L29" s="4" t="s">
        <v>43</v>
      </c>
      <c r="M29" s="2" t="str">
        <f>IF(A29&lt;&gt;"","9.6米","---")</f>
        <v>9.6米</v>
      </c>
      <c r="N29" s="4">
        <v>14</v>
      </c>
      <c r="O29" s="2" t="str">
        <f>C29&amp;"--"&amp;E29</f>
        <v>新地园区--常福园区</v>
      </c>
      <c r="P29" s="4">
        <f>IF(OR(C29="常福园区",C29="欣程园区",E29="常福园区",E29="欣程园区"),1250,165)</f>
        <v>1250</v>
      </c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118" priority="11"/>
  </conditionalFormatting>
  <conditionalFormatting sqref="G80:H1048576 G1:H1">
    <cfRule type="duplicateValues" dxfId="117" priority="9"/>
    <cfRule type="duplicateValues" dxfId="116" priority="10"/>
  </conditionalFormatting>
  <conditionalFormatting sqref="G80:H1048576 G1:H1">
    <cfRule type="duplicateValues" dxfId="115" priority="7"/>
    <cfRule type="duplicateValues" dxfId="114" priority="8"/>
  </conditionalFormatting>
  <conditionalFormatting sqref="G1:G1048576">
    <cfRule type="duplicateValues" dxfId="113" priority="4"/>
    <cfRule type="duplicateValues" dxfId="112" priority="5"/>
    <cfRule type="duplicateValues" dxfId="111" priority="6"/>
  </conditionalFormatting>
  <conditionalFormatting sqref="G2:H79">
    <cfRule type="duplicateValues" dxfId="110" priority="138"/>
  </conditionalFormatting>
  <conditionalFormatting sqref="G2:H79">
    <cfRule type="duplicateValues" dxfId="109" priority="139"/>
    <cfRule type="duplicateValues" dxfId="108" priority="140"/>
  </conditionalFormatting>
  <conditionalFormatting sqref="G2:H79">
    <cfRule type="duplicateValues" dxfId="107" priority="141"/>
    <cfRule type="duplicateValues" dxfId="106" priority="142"/>
  </conditionalFormatting>
  <conditionalFormatting sqref="H2:H23 H25:H28">
    <cfRule type="duplicateValues" dxfId="105" priority="1"/>
    <cfRule type="duplicateValues" dxfId="104" priority="2"/>
    <cfRule type="duplicateValues" dxfId="103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21" sqref="A21"/>
    </sheetView>
  </sheetViews>
  <sheetFormatPr defaultRowHeight="13.5"/>
  <cols>
    <col min="1" max="1" width="19.125" bestFit="1" customWidth="1"/>
    <col min="2" max="2" width="15.375" bestFit="1" customWidth="1"/>
  </cols>
  <sheetData>
    <row r="1" spans="1:2">
      <c r="A1" s="32" t="s">
        <v>568</v>
      </c>
      <c r="B1" t="s">
        <v>857</v>
      </c>
    </row>
    <row r="2" spans="1:2">
      <c r="A2" s="33" t="s">
        <v>537</v>
      </c>
      <c r="B2" s="16">
        <v>1</v>
      </c>
    </row>
    <row r="3" spans="1:2">
      <c r="A3" s="34" t="s">
        <v>556</v>
      </c>
      <c r="B3" s="16">
        <v>1</v>
      </c>
    </row>
    <row r="4" spans="1:2">
      <c r="A4" s="33" t="s">
        <v>558</v>
      </c>
      <c r="B4" s="16">
        <v>1</v>
      </c>
    </row>
    <row r="5" spans="1:2">
      <c r="A5" s="34" t="s">
        <v>556</v>
      </c>
      <c r="B5" s="16">
        <v>1</v>
      </c>
    </row>
    <row r="6" spans="1:2">
      <c r="A6" s="33" t="s">
        <v>556</v>
      </c>
      <c r="B6" s="16">
        <v>16</v>
      </c>
    </row>
    <row r="7" spans="1:2">
      <c r="A7" s="34" t="s">
        <v>569</v>
      </c>
      <c r="B7" s="16">
        <v>6</v>
      </c>
    </row>
    <row r="8" spans="1:2">
      <c r="A8" s="34" t="s">
        <v>537</v>
      </c>
      <c r="B8" s="16">
        <v>3</v>
      </c>
    </row>
    <row r="9" spans="1:2">
      <c r="A9" s="34" t="s">
        <v>558</v>
      </c>
      <c r="B9" s="16">
        <v>1</v>
      </c>
    </row>
    <row r="10" spans="1:2">
      <c r="A10" s="34" t="s">
        <v>556</v>
      </c>
      <c r="B10" s="16">
        <v>2</v>
      </c>
    </row>
    <row r="11" spans="1:2">
      <c r="A11" s="34" t="s">
        <v>535</v>
      </c>
      <c r="B11" s="16">
        <v>4</v>
      </c>
    </row>
    <row r="12" spans="1:2">
      <c r="A12" s="33" t="s">
        <v>535</v>
      </c>
      <c r="B12" s="16">
        <v>3</v>
      </c>
    </row>
    <row r="13" spans="1:2">
      <c r="A13" s="34" t="s">
        <v>556</v>
      </c>
      <c r="B13" s="16">
        <v>3</v>
      </c>
    </row>
    <row r="14" spans="1:2">
      <c r="A14" s="33" t="s">
        <v>567</v>
      </c>
      <c r="B14" s="16">
        <v>21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Y51"/>
  <sheetViews>
    <sheetView workbookViewId="0">
      <selection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43203</v>
      </c>
      <c r="B2" s="8" t="s">
        <v>47</v>
      </c>
      <c r="C2" s="2" t="s">
        <v>55</v>
      </c>
      <c r="D2" s="2" t="s">
        <v>845</v>
      </c>
      <c r="E2" s="4" t="s">
        <v>48</v>
      </c>
      <c r="F2" s="4" t="s">
        <v>279</v>
      </c>
      <c r="G2" s="5" t="s">
        <v>819</v>
      </c>
      <c r="H2" s="5"/>
      <c r="I2" s="2" t="str">
        <f t="shared" ref="I2:I22" si="0">IF(A2&lt;&gt;"","武汉威伟机械","------")</f>
        <v>武汉威伟机械</v>
      </c>
      <c r="J2" s="17" t="str">
        <f>VLOOKUP(L2,ch!$A$1:$B$33,2,0)</f>
        <v>鄂AZV377</v>
      </c>
      <c r="K2" s="17"/>
      <c r="L2" s="4" t="s">
        <v>54</v>
      </c>
      <c r="M2" s="2" t="str">
        <f t="shared" ref="M2:M22" si="1">IF(A2&lt;&gt;"","9.6米","---")</f>
        <v>9.6米</v>
      </c>
      <c r="N2" s="4">
        <v>14</v>
      </c>
      <c r="O2" s="2" t="str">
        <f t="shared" ref="O2:O22" si="2">C2&amp;"--"&amp;E2</f>
        <v>新地园区--常福园区</v>
      </c>
      <c r="P2" s="4">
        <f t="shared" ref="P2:P22" si="3">IF(OR(C2="常福园区",C2="欣程园区",E2="常福园区",E2="欣程园区"),1250,165)</f>
        <v>1250</v>
      </c>
    </row>
    <row r="3" spans="1:103" ht="18.75">
      <c r="A3" s="9">
        <v>43203</v>
      </c>
      <c r="B3" s="8" t="s">
        <v>347</v>
      </c>
      <c r="C3" s="2" t="s">
        <v>55</v>
      </c>
      <c r="D3" s="2" t="s">
        <v>846</v>
      </c>
      <c r="E3" s="4" t="s">
        <v>48</v>
      </c>
      <c r="F3" s="4" t="s">
        <v>279</v>
      </c>
      <c r="G3" s="5" t="s">
        <v>837</v>
      </c>
      <c r="H3" s="5"/>
      <c r="I3" s="2" t="str">
        <f t="shared" si="0"/>
        <v>武汉威伟机械</v>
      </c>
      <c r="J3" s="17" t="str">
        <f>VLOOKUP(L3,ch!$A$1:$B$33,2,0)</f>
        <v>鄂ABY277</v>
      </c>
      <c r="K3" s="17"/>
      <c r="L3" s="4" t="s">
        <v>65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43203</v>
      </c>
      <c r="B4" s="8" t="s">
        <v>47</v>
      </c>
      <c r="C4" s="2" t="s">
        <v>55</v>
      </c>
      <c r="D4" s="2" t="s">
        <v>847</v>
      </c>
      <c r="E4" s="4" t="s">
        <v>48</v>
      </c>
      <c r="F4" s="4" t="s">
        <v>279</v>
      </c>
      <c r="G4" s="5" t="s">
        <v>838</v>
      </c>
      <c r="H4" s="5"/>
      <c r="I4" s="2" t="str">
        <f t="shared" si="0"/>
        <v>武汉威伟机械</v>
      </c>
      <c r="J4" s="17" t="str">
        <f>VLOOKUP(L4,ch!$A$1:$B$33,2,0)</f>
        <v>粤BES791</v>
      </c>
      <c r="K4" s="17"/>
      <c r="L4" s="4" t="s">
        <v>631</v>
      </c>
      <c r="M4" s="2" t="str">
        <f t="shared" si="1"/>
        <v>9.6米</v>
      </c>
      <c r="N4" s="4">
        <v>16</v>
      </c>
      <c r="O4" s="2" t="str">
        <f t="shared" si="2"/>
        <v>新地园区--常福园区</v>
      </c>
      <c r="P4" s="4">
        <f t="shared" si="3"/>
        <v>1250</v>
      </c>
    </row>
    <row r="5" spans="1:103" ht="18.75">
      <c r="A5" s="9">
        <v>43203</v>
      </c>
      <c r="B5" s="8" t="s">
        <v>47</v>
      </c>
      <c r="C5" s="2" t="s">
        <v>55</v>
      </c>
      <c r="D5" s="2" t="s">
        <v>847</v>
      </c>
      <c r="E5" s="4" t="s">
        <v>48</v>
      </c>
      <c r="F5" s="4" t="s">
        <v>279</v>
      </c>
      <c r="G5" s="5" t="s">
        <v>839</v>
      </c>
      <c r="H5" s="5"/>
      <c r="I5" s="2" t="str">
        <f>IF(A5&lt;&gt;"","武汉威伟机械","------")</f>
        <v>武汉威伟机械</v>
      </c>
      <c r="J5" s="17" t="s">
        <v>128</v>
      </c>
      <c r="K5" s="17"/>
      <c r="L5" s="4" t="s">
        <v>180</v>
      </c>
      <c r="M5" s="2" t="str">
        <f>IF(A5&lt;&gt;"","9.6米","---")</f>
        <v>9.6米</v>
      </c>
      <c r="N5" s="4">
        <v>14</v>
      </c>
      <c r="O5" s="2" t="str">
        <f>C5&amp;"--"&amp;E5</f>
        <v>新地园区--常福园区</v>
      </c>
      <c r="P5" s="4">
        <f>IF(OR(C5="常福园区",C5="欣程园区",E5="常福园区",E5="欣程园区"),1250,165)</f>
        <v>1250</v>
      </c>
    </row>
    <row r="6" spans="1:103" ht="18.75">
      <c r="A6" s="9">
        <v>43203</v>
      </c>
      <c r="B6" s="8" t="s">
        <v>47</v>
      </c>
      <c r="C6" s="2" t="s">
        <v>55</v>
      </c>
      <c r="D6" s="2" t="s">
        <v>848</v>
      </c>
      <c r="E6" s="4" t="s">
        <v>48</v>
      </c>
      <c r="F6" s="4" t="s">
        <v>279</v>
      </c>
      <c r="G6" s="5" t="s">
        <v>856</v>
      </c>
      <c r="H6" s="5"/>
      <c r="I6" s="2" t="str">
        <f>IF(A6&lt;&gt;"","武汉威伟机械","------")</f>
        <v>武汉威伟机械</v>
      </c>
      <c r="J6" s="17" t="str">
        <f>VLOOKUP(L6,ch!$A$1:$B$33,2,0)</f>
        <v>鄂AZR992</v>
      </c>
      <c r="K6" s="17"/>
      <c r="L6" s="4" t="s">
        <v>201</v>
      </c>
      <c r="M6" s="2" t="str">
        <f>IF(A6&lt;&gt;"","9.6米","---")</f>
        <v>9.6米</v>
      </c>
      <c r="N6" s="4">
        <v>15</v>
      </c>
      <c r="O6" s="2" t="str">
        <f>C6&amp;"--"&amp;E6</f>
        <v>新地园区--常福园区</v>
      </c>
      <c r="P6" s="4">
        <f>IF(OR(C6="常福园区",C6="欣程园区",E6="常福园区",E6="欣程园区"),1250,165)</f>
        <v>1250</v>
      </c>
    </row>
    <row r="7" spans="1:103" ht="18.75">
      <c r="A7" s="9">
        <v>43203</v>
      </c>
      <c r="B7" s="8" t="s">
        <v>212</v>
      </c>
      <c r="C7" s="2" t="s">
        <v>161</v>
      </c>
      <c r="D7" s="2" t="s">
        <v>848</v>
      </c>
      <c r="E7" s="4" t="s">
        <v>213</v>
      </c>
      <c r="F7" s="4" t="s">
        <v>279</v>
      </c>
      <c r="G7" s="5" t="s">
        <v>843</v>
      </c>
      <c r="H7" s="5"/>
      <c r="I7" s="2" t="str">
        <f>IF(A7&lt;&gt;"","武汉威伟机械","------")</f>
        <v>武汉威伟机械</v>
      </c>
      <c r="J7" s="17" t="s">
        <v>635</v>
      </c>
      <c r="K7" s="17"/>
      <c r="L7" s="4" t="s">
        <v>844</v>
      </c>
      <c r="M7" s="2" t="str">
        <f>IF(A7&lt;&gt;"","9.6米","---")</f>
        <v>9.6米</v>
      </c>
      <c r="N7" s="4">
        <v>16</v>
      </c>
      <c r="O7" s="2" t="str">
        <f>C7&amp;"--"&amp;E7</f>
        <v>新地园区--常福园区</v>
      </c>
      <c r="P7" s="4">
        <f>IF(OR(C7="常福园区",C7="欣程园区",E7="常福园区",E7="欣程园区"),1250,165)</f>
        <v>1250</v>
      </c>
    </row>
    <row r="8" spans="1:103" ht="18.75">
      <c r="A8" s="9">
        <v>43203</v>
      </c>
      <c r="B8" s="8" t="s">
        <v>268</v>
      </c>
      <c r="C8" s="2" t="s">
        <v>55</v>
      </c>
      <c r="D8" s="2" t="s">
        <v>849</v>
      </c>
      <c r="E8" s="4" t="s">
        <v>66</v>
      </c>
      <c r="F8" s="4" t="s">
        <v>372</v>
      </c>
      <c r="G8" s="5" t="s">
        <v>820</v>
      </c>
      <c r="H8" s="5"/>
      <c r="I8" s="2" t="str">
        <f t="shared" si="0"/>
        <v>武汉威伟机械</v>
      </c>
      <c r="J8" s="17" t="str">
        <f>VLOOKUP(L8,ch!$A$1:$B$33,2,0)</f>
        <v>鄂AF1588</v>
      </c>
      <c r="K8" s="17"/>
      <c r="L8" s="4" t="s">
        <v>39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43203</v>
      </c>
      <c r="B9" s="8" t="s">
        <v>203</v>
      </c>
      <c r="C9" s="2" t="s">
        <v>55</v>
      </c>
      <c r="D9" s="2" t="s">
        <v>850</v>
      </c>
      <c r="E9" s="4" t="s">
        <v>61</v>
      </c>
      <c r="F9" s="4" t="s">
        <v>368</v>
      </c>
      <c r="G9" s="5" t="s">
        <v>821</v>
      </c>
      <c r="H9" s="5"/>
      <c r="I9" s="2" t="str">
        <f t="shared" si="0"/>
        <v>武汉威伟机械</v>
      </c>
      <c r="J9" s="17" t="str">
        <f>VLOOKUP(L9,ch!$A$1:$B$33,2,0)</f>
        <v>鄂AF1588</v>
      </c>
      <c r="K9" s="17"/>
      <c r="L9" s="4" t="s">
        <v>39</v>
      </c>
      <c r="M9" s="2" t="str">
        <f t="shared" si="1"/>
        <v>9.6米</v>
      </c>
      <c r="N9" s="4">
        <v>14</v>
      </c>
      <c r="O9" s="2" t="str">
        <f t="shared" si="2"/>
        <v>新地园区--丰树园区</v>
      </c>
      <c r="P9" s="4">
        <f t="shared" si="3"/>
        <v>165</v>
      </c>
    </row>
    <row r="10" spans="1:103" ht="18.75">
      <c r="A10" s="9">
        <v>43203</v>
      </c>
      <c r="B10" s="8" t="s">
        <v>177</v>
      </c>
      <c r="C10" s="2" t="s">
        <v>55</v>
      </c>
      <c r="D10" s="2" t="s">
        <v>851</v>
      </c>
      <c r="E10" s="4" t="s">
        <v>59</v>
      </c>
      <c r="F10" s="4" t="s">
        <v>559</v>
      </c>
      <c r="G10" s="5" t="s">
        <v>822</v>
      </c>
      <c r="H10" s="5"/>
      <c r="I10" s="2" t="str">
        <f t="shared" si="0"/>
        <v>武汉威伟机械</v>
      </c>
      <c r="J10" s="17" t="str">
        <f>VLOOKUP(L10,ch!$A$1:$B$33,2,0)</f>
        <v>鄂AHB101</v>
      </c>
      <c r="K10" s="17"/>
      <c r="L10" s="4" t="s">
        <v>51</v>
      </c>
      <c r="M10" s="2" t="str">
        <f t="shared" si="1"/>
        <v>9.6米</v>
      </c>
      <c r="N10" s="4">
        <v>16</v>
      </c>
      <c r="O10" s="2" t="str">
        <f t="shared" si="2"/>
        <v>新地园区--万纬园区</v>
      </c>
      <c r="P10" s="4">
        <f t="shared" si="3"/>
        <v>165</v>
      </c>
    </row>
    <row r="11" spans="1:103" ht="18.75">
      <c r="A11" s="9">
        <v>43203</v>
      </c>
      <c r="B11" s="8" t="s">
        <v>544</v>
      </c>
      <c r="C11" s="2" t="s">
        <v>55</v>
      </c>
      <c r="D11" s="2" t="s">
        <v>847</v>
      </c>
      <c r="E11" s="4" t="s">
        <v>55</v>
      </c>
      <c r="F11" s="4" t="s">
        <v>823</v>
      </c>
      <c r="G11" s="5" t="s">
        <v>824</v>
      </c>
      <c r="H11" s="5"/>
      <c r="I11" s="2" t="str">
        <f t="shared" si="0"/>
        <v>武汉威伟机械</v>
      </c>
      <c r="J11" s="17" t="str">
        <f>VLOOKUP(L11,ch!$A$1:$B$33,2,0)</f>
        <v>鄂AHB101</v>
      </c>
      <c r="K11" s="17"/>
      <c r="L11" s="4" t="s">
        <v>51</v>
      </c>
      <c r="M11" s="2" t="str">
        <f t="shared" si="1"/>
        <v>9.6米</v>
      </c>
      <c r="N11" s="4">
        <v>12</v>
      </c>
      <c r="O11" s="2" t="str">
        <f t="shared" si="2"/>
        <v>新地园区--新地园区</v>
      </c>
      <c r="P11" s="4">
        <f t="shared" si="3"/>
        <v>165</v>
      </c>
    </row>
    <row r="12" spans="1:103" ht="18.75">
      <c r="A12" s="9">
        <v>43203</v>
      </c>
      <c r="B12" s="8" t="s">
        <v>63</v>
      </c>
      <c r="C12" s="2" t="s">
        <v>55</v>
      </c>
      <c r="D12" s="2" t="s">
        <v>850</v>
      </c>
      <c r="E12" s="4" t="s">
        <v>61</v>
      </c>
      <c r="F12" s="4" t="s">
        <v>371</v>
      </c>
      <c r="G12" s="5" t="s">
        <v>825</v>
      </c>
      <c r="H12" s="5"/>
      <c r="I12" s="2" t="str">
        <f t="shared" si="0"/>
        <v>武汉威伟机械</v>
      </c>
      <c r="J12" s="17" t="str">
        <f>VLOOKUP(L12,ch!$A$1:$B$33,2,0)</f>
        <v>鄂AAW309</v>
      </c>
      <c r="K12" s="17"/>
      <c r="L12" s="4" t="s">
        <v>57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3"/>
        <v>165</v>
      </c>
    </row>
    <row r="13" spans="1:103" ht="18.75">
      <c r="A13" s="9">
        <v>43203</v>
      </c>
      <c r="B13" s="8" t="s">
        <v>29</v>
      </c>
      <c r="C13" s="2" t="s">
        <v>55</v>
      </c>
      <c r="D13" s="2" t="s">
        <v>846</v>
      </c>
      <c r="E13" s="4" t="s">
        <v>66</v>
      </c>
      <c r="F13" s="4" t="s">
        <v>456</v>
      </c>
      <c r="G13" s="5" t="s">
        <v>826</v>
      </c>
      <c r="H13" s="5"/>
      <c r="I13" s="2" t="str">
        <f t="shared" si="0"/>
        <v>武汉威伟机械</v>
      </c>
      <c r="J13" s="17" t="str">
        <f>VLOOKUP(L13,ch!$A$1:$B$33,2,0)</f>
        <v>鄂AMT870</v>
      </c>
      <c r="K13" s="17"/>
      <c r="L13" s="4" t="s">
        <v>840</v>
      </c>
      <c r="M13" s="2" t="str">
        <f t="shared" si="1"/>
        <v>9.6米</v>
      </c>
      <c r="N13" s="4">
        <v>14</v>
      </c>
      <c r="O13" s="2" t="str">
        <f t="shared" si="2"/>
        <v>新地园区--亚洲一号园区</v>
      </c>
      <c r="P13" s="4">
        <f t="shared" si="3"/>
        <v>165</v>
      </c>
    </row>
    <row r="14" spans="1:103" ht="18.75">
      <c r="A14" s="9">
        <v>43203</v>
      </c>
      <c r="B14" s="8" t="s">
        <v>544</v>
      </c>
      <c r="C14" s="2" t="s">
        <v>55</v>
      </c>
      <c r="D14" s="2" t="s">
        <v>847</v>
      </c>
      <c r="E14" s="4" t="s">
        <v>55</v>
      </c>
      <c r="F14" s="4" t="s">
        <v>823</v>
      </c>
      <c r="G14" s="5" t="s">
        <v>827</v>
      </c>
      <c r="H14" s="5"/>
      <c r="I14" s="2" t="str">
        <f t="shared" si="0"/>
        <v>武汉威伟机械</v>
      </c>
      <c r="J14" s="17" t="str">
        <f>VLOOKUP(L14,ch!$A$1:$B$33,2,0)</f>
        <v>鄂AHB101</v>
      </c>
      <c r="K14" s="17"/>
      <c r="L14" s="4" t="s">
        <v>51</v>
      </c>
      <c r="M14" s="2" t="str">
        <f t="shared" si="1"/>
        <v>9.6米</v>
      </c>
      <c r="N14" s="4">
        <v>14</v>
      </c>
      <c r="O14" s="2" t="str">
        <f t="shared" si="2"/>
        <v>新地园区--新地园区</v>
      </c>
      <c r="P14" s="4">
        <f t="shared" si="3"/>
        <v>165</v>
      </c>
    </row>
    <row r="15" spans="1:103" ht="18.75">
      <c r="A15" s="9">
        <v>43203</v>
      </c>
      <c r="B15" s="8" t="s">
        <v>26</v>
      </c>
      <c r="C15" s="2" t="s">
        <v>55</v>
      </c>
      <c r="D15" s="2" t="s">
        <v>846</v>
      </c>
      <c r="E15" s="4" t="s">
        <v>66</v>
      </c>
      <c r="F15" s="4" t="s">
        <v>445</v>
      </c>
      <c r="G15" s="5" t="s">
        <v>828</v>
      </c>
      <c r="H15" s="5"/>
      <c r="I15" s="2" t="str">
        <f t="shared" si="0"/>
        <v>武汉威伟机械</v>
      </c>
      <c r="J15" s="17" t="str">
        <f>VLOOKUP(L15,ch!$A$1:$B$33,2,0)</f>
        <v>鄂ABY256</v>
      </c>
      <c r="K15" s="17"/>
      <c r="L15" s="4" t="s">
        <v>27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43203</v>
      </c>
      <c r="B16" s="8" t="s">
        <v>40</v>
      </c>
      <c r="C16" s="2" t="s">
        <v>55</v>
      </c>
      <c r="D16" s="2" t="s">
        <v>846</v>
      </c>
      <c r="E16" s="4" t="s">
        <v>66</v>
      </c>
      <c r="F16" s="4" t="s">
        <v>468</v>
      </c>
      <c r="G16" s="5" t="s">
        <v>829</v>
      </c>
      <c r="H16" s="5"/>
      <c r="I16" s="2" t="str">
        <f t="shared" si="0"/>
        <v>武汉威伟机械</v>
      </c>
      <c r="J16" s="17" t="str">
        <f>VLOOKUP(L16,ch!$A$1:$B$33,2,0)</f>
        <v>鄂ABY256</v>
      </c>
      <c r="K16" s="17"/>
      <c r="L16" s="4" t="s">
        <v>27</v>
      </c>
      <c r="M16" s="2" t="str">
        <f t="shared" si="1"/>
        <v>9.6米</v>
      </c>
      <c r="N16" s="4">
        <v>14</v>
      </c>
      <c r="O16" s="2" t="str">
        <f t="shared" si="2"/>
        <v>新地园区--亚洲一号园区</v>
      </c>
      <c r="P16" s="4">
        <f t="shared" si="3"/>
        <v>165</v>
      </c>
    </row>
    <row r="17" spans="1:16" ht="18.75">
      <c r="A17" s="9">
        <v>43203</v>
      </c>
      <c r="B17" s="8" t="s">
        <v>40</v>
      </c>
      <c r="C17" s="2" t="s">
        <v>55</v>
      </c>
      <c r="D17" s="2" t="s">
        <v>852</v>
      </c>
      <c r="E17" s="4" t="s">
        <v>61</v>
      </c>
      <c r="F17" s="4" t="s">
        <v>368</v>
      </c>
      <c r="G17" s="5" t="s">
        <v>830</v>
      </c>
      <c r="H17" s="5"/>
      <c r="I17" s="2" t="str">
        <f t="shared" si="0"/>
        <v>武汉威伟机械</v>
      </c>
      <c r="J17" s="17" t="str">
        <f>VLOOKUP(L17,ch!$A$1:$B$33,2,0)</f>
        <v>鄂AMT870</v>
      </c>
      <c r="K17" s="17"/>
      <c r="L17" s="4" t="s">
        <v>176</v>
      </c>
      <c r="M17" s="2" t="str">
        <f t="shared" si="1"/>
        <v>9.6米</v>
      </c>
      <c r="N17" s="4">
        <v>14</v>
      </c>
      <c r="O17" s="2" t="str">
        <f t="shared" si="2"/>
        <v>新地园区--丰树园区</v>
      </c>
      <c r="P17" s="4">
        <f t="shared" si="3"/>
        <v>165</v>
      </c>
    </row>
    <row r="18" spans="1:16" ht="18.75">
      <c r="A18" s="9">
        <v>43203</v>
      </c>
      <c r="B18" s="8" t="s">
        <v>45</v>
      </c>
      <c r="C18" s="2" t="s">
        <v>59</v>
      </c>
      <c r="D18" s="2" t="s">
        <v>559</v>
      </c>
      <c r="E18" s="4" t="s">
        <v>55</v>
      </c>
      <c r="F18" s="4" t="s">
        <v>853</v>
      </c>
      <c r="G18" s="5" t="s">
        <v>831</v>
      </c>
      <c r="H18" s="5"/>
      <c r="I18" s="2" t="str">
        <f t="shared" si="0"/>
        <v>武汉威伟机械</v>
      </c>
      <c r="J18" s="17" t="str">
        <f>VLOOKUP(L18,ch!$A$1:$B$33,2,0)</f>
        <v>鄂ABY256</v>
      </c>
      <c r="K18" s="17"/>
      <c r="L18" s="4" t="s">
        <v>27</v>
      </c>
      <c r="M18" s="2" t="str">
        <f t="shared" si="1"/>
        <v>9.6米</v>
      </c>
      <c r="N18" s="4">
        <v>11</v>
      </c>
      <c r="O18" s="2" t="str">
        <f t="shared" si="2"/>
        <v>万纬园区--新地园区</v>
      </c>
      <c r="P18" s="4">
        <f t="shared" si="3"/>
        <v>165</v>
      </c>
    </row>
    <row r="19" spans="1:16" ht="18.75">
      <c r="A19" s="9">
        <v>43203</v>
      </c>
      <c r="B19" s="8" t="s">
        <v>275</v>
      </c>
      <c r="C19" s="2" t="s">
        <v>66</v>
      </c>
      <c r="D19" s="2" t="s">
        <v>445</v>
      </c>
      <c r="E19" s="4" t="s">
        <v>55</v>
      </c>
      <c r="F19" s="4" t="s">
        <v>854</v>
      </c>
      <c r="G19" s="5" t="s">
        <v>832</v>
      </c>
      <c r="H19" s="5"/>
      <c r="I19" s="2" t="str">
        <f t="shared" si="0"/>
        <v>武汉威伟机械</v>
      </c>
      <c r="J19" s="17" t="str">
        <f>VLOOKUP(L19,ch!$A$1:$B$33,2,0)</f>
        <v>鄂AAW309</v>
      </c>
      <c r="K19" s="17"/>
      <c r="L19" s="4" t="s">
        <v>57</v>
      </c>
      <c r="M19" s="2" t="str">
        <f t="shared" si="1"/>
        <v>9.6米</v>
      </c>
      <c r="N19" s="4">
        <v>14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43203</v>
      </c>
      <c r="B20" s="8" t="s">
        <v>158</v>
      </c>
      <c r="C20" s="2" t="s">
        <v>66</v>
      </c>
      <c r="D20" s="2" t="s">
        <v>372</v>
      </c>
      <c r="E20" s="4" t="s">
        <v>55</v>
      </c>
      <c r="F20" s="4" t="s">
        <v>855</v>
      </c>
      <c r="G20" s="5" t="s">
        <v>833</v>
      </c>
      <c r="H20" s="5"/>
      <c r="I20" s="2" t="str">
        <f t="shared" si="0"/>
        <v>武汉威伟机械</v>
      </c>
      <c r="J20" s="17" t="str">
        <f>VLOOKUP(L20,ch!$A$1:$B$33,2,0)</f>
        <v>鄂AFE237</v>
      </c>
      <c r="K20" s="17"/>
      <c r="L20" s="4" t="s">
        <v>43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43203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267</v>
      </c>
      <c r="G21" s="5" t="s">
        <v>834</v>
      </c>
      <c r="H21" s="5"/>
      <c r="I21" s="2" t="str">
        <f t="shared" si="0"/>
        <v>武汉威伟机械</v>
      </c>
      <c r="J21" s="17" t="str">
        <f>VLOOKUP(L21,ch!$A$1:$B$33,2,0)</f>
        <v>鄂AZR992</v>
      </c>
      <c r="K21" s="17"/>
      <c r="L21" s="4" t="s">
        <v>35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43203</v>
      </c>
      <c r="B22" s="8" t="s">
        <v>835</v>
      </c>
      <c r="C22" s="2" t="s">
        <v>61</v>
      </c>
      <c r="D22" s="2" t="s">
        <v>388</v>
      </c>
      <c r="E22" s="4" t="s">
        <v>55</v>
      </c>
      <c r="F22" s="4" t="s">
        <v>267</v>
      </c>
      <c r="G22" s="5" t="s">
        <v>836</v>
      </c>
      <c r="H22" s="5"/>
      <c r="I22" s="2" t="str">
        <f t="shared" si="0"/>
        <v>武汉威伟机械</v>
      </c>
      <c r="J22" s="17" t="str">
        <f>VLOOKUP(L22,ch!$A$1:$B$33,2,0)</f>
        <v>鄂AZR992</v>
      </c>
      <c r="K22" s="17"/>
      <c r="L22" s="4" t="s">
        <v>35</v>
      </c>
      <c r="M22" s="2" t="str">
        <f t="shared" si="1"/>
        <v>9.6米</v>
      </c>
      <c r="N22" s="4">
        <v>13</v>
      </c>
      <c r="O22" s="2" t="str">
        <f t="shared" si="2"/>
        <v>丰树园区--新地园区</v>
      </c>
      <c r="P22" s="4">
        <f t="shared" si="3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</sheetData>
  <phoneticPr fontId="7" type="noConversion"/>
  <conditionalFormatting sqref="G52:H1048576 G1:H1">
    <cfRule type="duplicateValues" dxfId="102" priority="11"/>
  </conditionalFormatting>
  <conditionalFormatting sqref="G52:H1048576 G1:H1">
    <cfRule type="duplicateValues" dxfId="101" priority="9"/>
    <cfRule type="duplicateValues" dxfId="100" priority="10"/>
  </conditionalFormatting>
  <conditionalFormatting sqref="G52:H1048576 G1:H1">
    <cfRule type="duplicateValues" dxfId="99" priority="7"/>
    <cfRule type="duplicateValues" dxfId="98" priority="8"/>
  </conditionalFormatting>
  <conditionalFormatting sqref="G1:G1048576">
    <cfRule type="duplicateValues" dxfId="97" priority="4"/>
    <cfRule type="duplicateValues" dxfId="96" priority="5"/>
    <cfRule type="duplicateValues" dxfId="95" priority="6"/>
  </conditionalFormatting>
  <conditionalFormatting sqref="G2:H51">
    <cfRule type="duplicateValues" dxfId="94" priority="176"/>
  </conditionalFormatting>
  <conditionalFormatting sqref="G2:H51">
    <cfRule type="duplicateValues" dxfId="93" priority="178"/>
    <cfRule type="duplicateValues" dxfId="92" priority="179"/>
  </conditionalFormatting>
  <conditionalFormatting sqref="G2:H51">
    <cfRule type="duplicateValues" dxfId="91" priority="182"/>
    <cfRule type="duplicateValues" dxfId="90" priority="183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Y35"/>
  <sheetViews>
    <sheetView topLeftCell="F28" workbookViewId="0">
      <selection activeCell="J32" sqref="J3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customWidth="1"/>
    <col min="9" max="9" width="16.625" style="18" bestFit="1" customWidth="1"/>
    <col min="10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916</v>
      </c>
      <c r="H1" s="10" t="s">
        <v>917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43204</v>
      </c>
      <c r="B2" s="8" t="s">
        <v>858</v>
      </c>
      <c r="C2" s="2" t="s">
        <v>161</v>
      </c>
      <c r="D2" s="2" t="s">
        <v>859</v>
      </c>
      <c r="E2" s="4" t="s">
        <v>61</v>
      </c>
      <c r="F2" s="4" t="s">
        <v>371</v>
      </c>
      <c r="G2" s="7"/>
      <c r="H2" s="7" t="s">
        <v>884</v>
      </c>
      <c r="I2" s="2" t="str">
        <f t="shared" ref="I2" si="0">IF(A2&lt;&gt;"","武汉威伟机械","------")</f>
        <v>武汉威伟机械</v>
      </c>
      <c r="J2" s="17" t="str">
        <f>VLOOKUP(L2,ch!$A$1:$B$33,2,0)</f>
        <v>鄂AMT870</v>
      </c>
      <c r="K2" s="17" t="s">
        <v>109</v>
      </c>
      <c r="L2" s="4" t="s">
        <v>176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43204</v>
      </c>
      <c r="B3" s="8" t="s">
        <v>24</v>
      </c>
      <c r="C3" s="2" t="s">
        <v>161</v>
      </c>
      <c r="D3" s="2" t="s">
        <v>860</v>
      </c>
      <c r="E3" s="4" t="s">
        <v>61</v>
      </c>
      <c r="F3" s="4" t="s">
        <v>388</v>
      </c>
      <c r="G3" s="7"/>
      <c r="H3" s="7" t="s">
        <v>885</v>
      </c>
      <c r="I3" s="2" t="str">
        <f t="shared" ref="I3" si="4">IF(A3&lt;&gt;"","武汉威伟机械","------")</f>
        <v>武汉威伟机械</v>
      </c>
      <c r="J3" s="17" t="str">
        <f>VLOOKUP(L3,ch!$A$1:$B$33,2,0)</f>
        <v>鄂AMT870</v>
      </c>
      <c r="K3" s="17" t="s">
        <v>109</v>
      </c>
      <c r="L3" s="4" t="s">
        <v>176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新地园区--丰树园区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43204</v>
      </c>
      <c r="B4" s="8" t="s">
        <v>369</v>
      </c>
      <c r="C4" s="2" t="s">
        <v>161</v>
      </c>
      <c r="D4" s="2" t="s">
        <v>861</v>
      </c>
      <c r="E4" s="4" t="s">
        <v>66</v>
      </c>
      <c r="F4" s="4" t="s">
        <v>370</v>
      </c>
      <c r="G4" s="7"/>
      <c r="H4" s="7" t="s">
        <v>886</v>
      </c>
      <c r="I4" s="2" t="str">
        <f t="shared" ref="I4" si="8">IF(A4&lt;&gt;"","武汉威伟机械","------")</f>
        <v>武汉威伟机械</v>
      </c>
      <c r="J4" s="17" t="str">
        <f>VLOOKUP(L4,ch!$A$1:$B$33,2,0)</f>
        <v>鄂AFE237</v>
      </c>
      <c r="K4" s="17" t="s">
        <v>98</v>
      </c>
      <c r="L4" s="4" t="s">
        <v>222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43204</v>
      </c>
      <c r="B5" s="8" t="s">
        <v>251</v>
      </c>
      <c r="C5" s="2" t="s">
        <v>161</v>
      </c>
      <c r="D5" s="2" t="s">
        <v>861</v>
      </c>
      <c r="E5" s="4" t="s">
        <v>66</v>
      </c>
      <c r="F5" s="4" t="s">
        <v>372</v>
      </c>
      <c r="G5" s="7"/>
      <c r="H5" s="7" t="s">
        <v>887</v>
      </c>
      <c r="I5" s="2" t="str">
        <f t="shared" ref="I5" si="12">IF(A5&lt;&gt;"","武汉威伟机械","------")</f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43204</v>
      </c>
      <c r="B6" s="8" t="s">
        <v>251</v>
      </c>
      <c r="C6" s="2" t="s">
        <v>161</v>
      </c>
      <c r="D6" s="2" t="s">
        <v>861</v>
      </c>
      <c r="E6" s="4" t="s">
        <v>66</v>
      </c>
      <c r="F6" s="4" t="s">
        <v>372</v>
      </c>
      <c r="G6" s="7"/>
      <c r="H6" s="7" t="s">
        <v>888</v>
      </c>
      <c r="I6" s="2" t="str">
        <f t="shared" ref="I6" si="16">IF(A6&lt;&gt;"","武汉威伟机械","------")</f>
        <v>武汉威伟机械</v>
      </c>
      <c r="J6" s="17" t="str">
        <f>VLOOKUP(L6,ch!$A$1:$B$33,2,0)</f>
        <v>鄂AZR876</v>
      </c>
      <c r="K6" s="17" t="s">
        <v>128</v>
      </c>
      <c r="L6" s="4" t="s">
        <v>281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43204</v>
      </c>
      <c r="B7" s="8" t="s">
        <v>257</v>
      </c>
      <c r="C7" s="2" t="s">
        <v>161</v>
      </c>
      <c r="D7" s="2" t="s">
        <v>862</v>
      </c>
      <c r="E7" s="4" t="s">
        <v>66</v>
      </c>
      <c r="F7" s="4" t="s">
        <v>468</v>
      </c>
      <c r="G7" s="7"/>
      <c r="H7" s="7" t="s">
        <v>889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128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43204</v>
      </c>
      <c r="B8" s="8" t="s">
        <v>63</v>
      </c>
      <c r="C8" s="2" t="s">
        <v>161</v>
      </c>
      <c r="D8" s="2" t="s">
        <v>859</v>
      </c>
      <c r="E8" s="4" t="s">
        <v>61</v>
      </c>
      <c r="F8" s="4" t="s">
        <v>371</v>
      </c>
      <c r="G8" s="7"/>
      <c r="H8" s="7" t="s">
        <v>890</v>
      </c>
      <c r="I8" s="2" t="str">
        <f t="shared" ref="I8" si="24">IF(A8&lt;&gt;"","武汉威伟机械","------")</f>
        <v>武汉威伟机械</v>
      </c>
      <c r="J8" s="17" t="str">
        <f>VLOOKUP(L8,ch!$A$1:$B$33,2,0)</f>
        <v>鄂AZR992</v>
      </c>
      <c r="K8" s="17" t="s">
        <v>100</v>
      </c>
      <c r="L8" s="4" t="s">
        <v>201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新地园区--丰树园区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43204</v>
      </c>
      <c r="B9" s="8" t="s">
        <v>369</v>
      </c>
      <c r="C9" s="2" t="s">
        <v>161</v>
      </c>
      <c r="D9" s="2" t="s">
        <v>861</v>
      </c>
      <c r="E9" s="4" t="s">
        <v>66</v>
      </c>
      <c r="F9" s="4" t="s">
        <v>370</v>
      </c>
      <c r="G9" s="7"/>
      <c r="H9" s="7" t="s">
        <v>891</v>
      </c>
      <c r="I9" s="2" t="str">
        <f t="shared" ref="I9" si="28">IF(A9&lt;&gt;"","武汉威伟机械","------")</f>
        <v>武汉威伟机械</v>
      </c>
      <c r="J9" s="17" t="str">
        <f>VLOOKUP(L9,ch!$A$1:$B$33,2,0)</f>
        <v>鄂AZR992</v>
      </c>
      <c r="K9" s="17" t="s">
        <v>100</v>
      </c>
      <c r="L9" s="4" t="s">
        <v>201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43204</v>
      </c>
      <c r="B10" s="8" t="s">
        <v>164</v>
      </c>
      <c r="C10" s="2" t="s">
        <v>161</v>
      </c>
      <c r="D10" s="2" t="s">
        <v>861</v>
      </c>
      <c r="E10" s="4" t="s">
        <v>66</v>
      </c>
      <c r="F10" s="4" t="s">
        <v>468</v>
      </c>
      <c r="G10" s="7"/>
      <c r="H10" s="7" t="s">
        <v>892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201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43204</v>
      </c>
      <c r="B11" s="8" t="s">
        <v>203</v>
      </c>
      <c r="C11" s="2" t="s">
        <v>161</v>
      </c>
      <c r="D11" s="2" t="s">
        <v>859</v>
      </c>
      <c r="E11" s="4" t="s">
        <v>61</v>
      </c>
      <c r="F11" s="4" t="s">
        <v>368</v>
      </c>
      <c r="G11" s="7"/>
      <c r="H11" s="7" t="s">
        <v>893</v>
      </c>
      <c r="I11" s="2" t="str">
        <f t="shared" ref="I11" si="36">IF(A11&lt;&gt;"","武汉威伟机械","------")</f>
        <v>武汉威伟机械</v>
      </c>
      <c r="J11" s="17" t="str">
        <f>VLOOKUP(L11,ch!$A$1:$B$33,2,0)</f>
        <v>鄂AF1588</v>
      </c>
      <c r="K11" s="17" t="s">
        <v>101</v>
      </c>
      <c r="L11" s="4" t="s">
        <v>184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新地园区--丰树园区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43204</v>
      </c>
      <c r="B12" s="8" t="s">
        <v>863</v>
      </c>
      <c r="C12" s="2" t="s">
        <v>161</v>
      </c>
      <c r="D12" s="2" t="s">
        <v>859</v>
      </c>
      <c r="E12" s="4" t="s">
        <v>61</v>
      </c>
      <c r="F12" s="4" t="s">
        <v>368</v>
      </c>
      <c r="G12" s="7"/>
      <c r="H12" s="7" t="s">
        <v>894</v>
      </c>
      <c r="I12" s="2" t="str">
        <f t="shared" ref="I12" si="40">IF(A12&lt;&gt;"","武汉威伟机械","------")</f>
        <v>武汉威伟机械</v>
      </c>
      <c r="J12" s="17" t="str">
        <f>VLOOKUP(L12,ch!$A$1:$B$33,2,0)</f>
        <v>鄂ABY256</v>
      </c>
      <c r="K12" s="17" t="s">
        <v>99</v>
      </c>
      <c r="L12" s="4" t="s">
        <v>864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新地园区--丰树园区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43204</v>
      </c>
      <c r="B13" s="8" t="s">
        <v>24</v>
      </c>
      <c r="C13" s="2" t="s">
        <v>161</v>
      </c>
      <c r="D13" s="2" t="s">
        <v>859</v>
      </c>
      <c r="E13" s="4" t="s">
        <v>61</v>
      </c>
      <c r="F13" s="4" t="s">
        <v>388</v>
      </c>
      <c r="G13" s="7"/>
      <c r="H13" s="7" t="s">
        <v>895</v>
      </c>
      <c r="I13" s="2" t="str">
        <f t="shared" ref="I13" si="44">IF(A13&lt;&gt;"","武汉威伟机械","------")</f>
        <v>武汉威伟机械</v>
      </c>
      <c r="J13" s="17" t="str">
        <f>VLOOKUP(L13,ch!$A$1:$B$33,2,0)</f>
        <v>鄂ABY256</v>
      </c>
      <c r="K13" s="17" t="s">
        <v>99</v>
      </c>
      <c r="L13" s="4" t="s">
        <v>864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新地园区--丰树园区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43204</v>
      </c>
      <c r="B14" s="8" t="s">
        <v>203</v>
      </c>
      <c r="C14" s="2" t="s">
        <v>161</v>
      </c>
      <c r="D14" s="2" t="s">
        <v>860</v>
      </c>
      <c r="E14" s="4" t="s">
        <v>61</v>
      </c>
      <c r="F14" s="4" t="s">
        <v>388</v>
      </c>
      <c r="G14" s="7"/>
      <c r="H14" s="7" t="s">
        <v>896</v>
      </c>
      <c r="I14" s="2" t="str">
        <f t="shared" ref="I14" si="48">IF(A14&lt;&gt;"","武汉威伟机械","------")</f>
        <v>武汉威伟机械</v>
      </c>
      <c r="J14" s="17" t="str">
        <f>VLOOKUP(L14,ch!$A$1:$B$33,2,0)</f>
        <v>鄂AHB101</v>
      </c>
      <c r="K14" s="17" t="s">
        <v>103</v>
      </c>
      <c r="L14" s="4" t="s">
        <v>865</v>
      </c>
      <c r="M14" s="2" t="str">
        <f t="shared" ref="M14" si="49">IF(A14&lt;&gt;"","9.6米","---")</f>
        <v>9.6米</v>
      </c>
      <c r="N14" s="4">
        <v>12</v>
      </c>
      <c r="O14" s="2" t="str">
        <f t="shared" ref="O14" si="50">C14&amp;"--"&amp;E14</f>
        <v>新地园区--丰树园区</v>
      </c>
      <c r="P14" s="4">
        <f t="shared" ref="P14" si="51">IF(OR(C14="常福园区",C14="欣程园区",E14="常福园区",E14="欣程园区"),1250,165)</f>
        <v>165</v>
      </c>
    </row>
    <row r="15" spans="1:103" ht="18.75">
      <c r="A15" s="9">
        <v>43204</v>
      </c>
      <c r="B15" s="8" t="s">
        <v>544</v>
      </c>
      <c r="C15" s="2" t="s">
        <v>161</v>
      </c>
      <c r="D15" s="2" t="s">
        <v>866</v>
      </c>
      <c r="E15" s="4" t="s">
        <v>161</v>
      </c>
      <c r="F15" s="4" t="s">
        <v>867</v>
      </c>
      <c r="G15" s="7"/>
      <c r="H15" s="7" t="s">
        <v>897</v>
      </c>
      <c r="I15" s="2" t="str">
        <f t="shared" ref="I15" si="52">IF(A15&lt;&gt;"","武汉威伟机械","------")</f>
        <v>武汉威伟机械</v>
      </c>
      <c r="J15" s="17" t="str">
        <f>VLOOKUP(L15,ch!$A$1:$B$33,2,0)</f>
        <v>鄂AHB101</v>
      </c>
      <c r="K15" s="17" t="s">
        <v>103</v>
      </c>
      <c r="L15" s="4" t="s">
        <v>865</v>
      </c>
      <c r="M15" s="2" t="str">
        <f t="shared" ref="M15" si="53">IF(A15&lt;&gt;"","9.6米","---")</f>
        <v>9.6米</v>
      </c>
      <c r="N15" s="4">
        <v>14</v>
      </c>
      <c r="O15" s="2" t="str">
        <f t="shared" ref="O15" si="54">C15&amp;"--"&amp;E15</f>
        <v>新地园区--新地园区</v>
      </c>
      <c r="P15" s="4">
        <f t="shared" ref="P15" si="55">IF(OR(C15="常福园区",C15="欣程园区",E15="常福园区",E15="欣程园区"),1250,165)</f>
        <v>165</v>
      </c>
    </row>
    <row r="16" spans="1:103" ht="18.75">
      <c r="A16" s="9">
        <v>43204</v>
      </c>
      <c r="B16" s="8" t="s">
        <v>544</v>
      </c>
      <c r="C16" s="2" t="s">
        <v>161</v>
      </c>
      <c r="D16" s="2" t="s">
        <v>866</v>
      </c>
      <c r="E16" s="4" t="s">
        <v>161</v>
      </c>
      <c r="F16" s="4" t="s">
        <v>867</v>
      </c>
      <c r="G16" s="7"/>
      <c r="H16" s="7" t="s">
        <v>898</v>
      </c>
      <c r="I16" s="2" t="str">
        <f t="shared" ref="I16" si="56">IF(A16&lt;&gt;"","武汉威伟机械","------")</f>
        <v>武汉威伟机械</v>
      </c>
      <c r="J16" s="17" t="str">
        <f>VLOOKUP(L16,ch!$A$1:$B$33,2,0)</f>
        <v>鄂AHB101</v>
      </c>
      <c r="K16" s="17" t="s">
        <v>103</v>
      </c>
      <c r="L16" s="4" t="s">
        <v>865</v>
      </c>
      <c r="M16" s="2" t="str">
        <f t="shared" ref="M16" si="57">IF(A16&lt;&gt;"","9.6米","---")</f>
        <v>9.6米</v>
      </c>
      <c r="N16" s="4">
        <v>14</v>
      </c>
      <c r="O16" s="2" t="str">
        <f t="shared" ref="O16" si="58">C16&amp;"--"&amp;E16</f>
        <v>新地园区--新地园区</v>
      </c>
      <c r="P16" s="4">
        <f t="shared" ref="P16" si="59">IF(OR(C16="常福园区",C16="欣程园区",E16="常福园区",E16="欣程园区"),1250,165)</f>
        <v>165</v>
      </c>
    </row>
    <row r="17" spans="1:16" ht="18.75">
      <c r="A17" s="9">
        <v>43204</v>
      </c>
      <c r="B17" s="8" t="s">
        <v>251</v>
      </c>
      <c r="C17" s="2" t="s">
        <v>161</v>
      </c>
      <c r="D17" s="2" t="s">
        <v>861</v>
      </c>
      <c r="E17" s="4" t="s">
        <v>66</v>
      </c>
      <c r="F17" s="4" t="s">
        <v>372</v>
      </c>
      <c r="G17" s="7"/>
      <c r="H17" s="7" t="s">
        <v>899</v>
      </c>
      <c r="I17" s="2" t="str">
        <f t="shared" ref="I17" si="60">IF(A17&lt;&gt;"","武汉威伟机械","------")</f>
        <v>武汉威伟机械</v>
      </c>
      <c r="J17" s="17" t="str">
        <f>VLOOKUP(L17,ch!$A$1:$B$33,2,0)</f>
        <v>鄂AZV377</v>
      </c>
      <c r="K17" s="17" t="s">
        <v>105</v>
      </c>
      <c r="L17" s="4" t="s">
        <v>868</v>
      </c>
      <c r="M17" s="2" t="str">
        <f t="shared" ref="M17" si="61">IF(A17&lt;&gt;"","9.6米","---")</f>
        <v>9.6米</v>
      </c>
      <c r="N17" s="4">
        <v>14</v>
      </c>
      <c r="O17" s="2" t="str">
        <f t="shared" ref="O17" si="62">C17&amp;"--"&amp;E17</f>
        <v>新地园区--亚洲一号园区</v>
      </c>
      <c r="P17" s="4">
        <f t="shared" ref="P17" si="63">IF(OR(C17="常福园区",C17="欣程园区",E17="常福园区",E17="欣程园区"),1250,165)</f>
        <v>165</v>
      </c>
    </row>
    <row r="18" spans="1:16" ht="18.75">
      <c r="A18" s="9">
        <v>43204</v>
      </c>
      <c r="B18" s="8" t="s">
        <v>164</v>
      </c>
      <c r="C18" s="2" t="s">
        <v>161</v>
      </c>
      <c r="D18" s="2" t="s">
        <v>861</v>
      </c>
      <c r="E18" s="4" t="s">
        <v>66</v>
      </c>
      <c r="F18" s="4" t="s">
        <v>373</v>
      </c>
      <c r="G18" s="7"/>
      <c r="H18" s="7" t="s">
        <v>900</v>
      </c>
      <c r="I18" s="2" t="str">
        <f t="shared" ref="I18" si="64">IF(A18&lt;&gt;"","武汉威伟机械","------")</f>
        <v>武汉威伟机械</v>
      </c>
      <c r="J18" s="17" t="str">
        <f>VLOOKUP(L18,ch!$A$1:$B$33,2,0)</f>
        <v>鄂AZV377</v>
      </c>
      <c r="K18" s="17" t="s">
        <v>105</v>
      </c>
      <c r="L18" s="4" t="s">
        <v>868</v>
      </c>
      <c r="M18" s="2" t="str">
        <f t="shared" ref="M18" si="65">IF(A18&lt;&gt;"","9.6米","---")</f>
        <v>9.6米</v>
      </c>
      <c r="N18" s="4">
        <v>14</v>
      </c>
      <c r="O18" s="2" t="str">
        <f t="shared" ref="O18" si="66">C18&amp;"--"&amp;E18</f>
        <v>新地园区--亚洲一号园区</v>
      </c>
      <c r="P18" s="4">
        <f t="shared" ref="P18" si="67">IF(OR(C18="常福园区",C18="欣程园区",E18="常福园区",E18="欣程园区"),1250,165)</f>
        <v>165</v>
      </c>
    </row>
    <row r="19" spans="1:16" ht="18.75">
      <c r="A19" s="9">
        <v>43204</v>
      </c>
      <c r="B19" s="8" t="s">
        <v>544</v>
      </c>
      <c r="C19" s="2" t="s">
        <v>161</v>
      </c>
      <c r="D19" s="2" t="s">
        <v>859</v>
      </c>
      <c r="E19" s="4" t="s">
        <v>161</v>
      </c>
      <c r="F19" s="4" t="s">
        <v>869</v>
      </c>
      <c r="G19" s="7"/>
      <c r="H19" s="7" t="s">
        <v>901</v>
      </c>
      <c r="I19" s="2" t="str">
        <f t="shared" ref="I19" si="68">IF(A19&lt;&gt;"","武汉威伟机械","------")</f>
        <v>武汉威伟机械</v>
      </c>
      <c r="J19" s="17" t="str">
        <f>VLOOKUP(L19,ch!$A$1:$B$33,2,0)</f>
        <v>鄂AFE237</v>
      </c>
      <c r="K19" s="17" t="s">
        <v>98</v>
      </c>
      <c r="L19" s="4" t="s">
        <v>870</v>
      </c>
      <c r="M19" s="2" t="str">
        <f t="shared" ref="M19" si="69">IF(A19&lt;&gt;"","9.6米","---")</f>
        <v>9.6米</v>
      </c>
      <c r="N19" s="4">
        <v>14</v>
      </c>
      <c r="O19" s="2" t="str">
        <f t="shared" ref="O19" si="70">C19&amp;"--"&amp;E19</f>
        <v>新地园区--新地园区</v>
      </c>
      <c r="P19" s="4">
        <f t="shared" ref="P19" si="71">IF(OR(C19="常福园区",C19="欣程园区",E19="常福园区",E19="欣程园区"),1250,165)</f>
        <v>165</v>
      </c>
    </row>
    <row r="20" spans="1:16" ht="18.75">
      <c r="A20" s="9">
        <v>43204</v>
      </c>
      <c r="B20" s="8" t="s">
        <v>434</v>
      </c>
      <c r="C20" s="2" t="s">
        <v>161</v>
      </c>
      <c r="D20" s="2" t="s">
        <v>862</v>
      </c>
      <c r="E20" s="4" t="s">
        <v>66</v>
      </c>
      <c r="F20" s="4" t="s">
        <v>468</v>
      </c>
      <c r="G20" s="7"/>
      <c r="H20" s="7" t="s">
        <v>902</v>
      </c>
      <c r="I20" s="2" t="str">
        <f t="shared" ref="I20" si="72">IF(A20&lt;&gt;"","武汉威伟机械","------")</f>
        <v>武汉威伟机械</v>
      </c>
      <c r="J20" s="17" t="str">
        <f>VLOOKUP(L20,ch!$A$1:$B$33,2,0)</f>
        <v>鄂AMT870</v>
      </c>
      <c r="K20" s="17" t="s">
        <v>109</v>
      </c>
      <c r="L20" s="4" t="s">
        <v>871</v>
      </c>
      <c r="M20" s="2" t="str">
        <f t="shared" ref="M20" si="73">IF(A20&lt;&gt;"","9.6米","---")</f>
        <v>9.6米</v>
      </c>
      <c r="N20" s="4">
        <v>11</v>
      </c>
      <c r="O20" s="2" t="str">
        <f t="shared" ref="O20" si="74">C20&amp;"--"&amp;E20</f>
        <v>新地园区--亚洲一号园区</v>
      </c>
      <c r="P20" s="4">
        <f t="shared" ref="P20" si="75">IF(OR(C20="常福园区",C20="欣程园区",E20="常福园区",E20="欣程园区"),1250,165)</f>
        <v>165</v>
      </c>
    </row>
    <row r="21" spans="1:16" ht="18.75">
      <c r="A21" s="9">
        <v>43204</v>
      </c>
      <c r="B21" s="8" t="s">
        <v>251</v>
      </c>
      <c r="C21" s="2" t="s">
        <v>161</v>
      </c>
      <c r="D21" s="2" t="s">
        <v>861</v>
      </c>
      <c r="E21" s="4" t="s">
        <v>66</v>
      </c>
      <c r="F21" s="4" t="s">
        <v>445</v>
      </c>
      <c r="G21" s="7"/>
      <c r="H21" s="7" t="s">
        <v>903</v>
      </c>
      <c r="I21" s="2" t="str">
        <f t="shared" ref="I21" si="76">IF(A21&lt;&gt;"","武汉威伟机械","------")</f>
        <v>武汉威伟机械</v>
      </c>
      <c r="J21" s="17" t="str">
        <f>VLOOKUP(L21,ch!$A$1:$B$33,2,0)</f>
        <v>鄂AZV377</v>
      </c>
      <c r="K21" s="17" t="s">
        <v>105</v>
      </c>
      <c r="L21" s="4" t="s">
        <v>868</v>
      </c>
      <c r="M21" s="2" t="str">
        <f t="shared" ref="M21" si="77">IF(A21&lt;&gt;"","9.6米","---")</f>
        <v>9.6米</v>
      </c>
      <c r="N21" s="4">
        <v>14</v>
      </c>
      <c r="O21" s="2" t="str">
        <f t="shared" ref="O21" si="78">C21&amp;"--"&amp;E21</f>
        <v>新地园区--亚洲一号园区</v>
      </c>
      <c r="P21" s="4">
        <f t="shared" ref="P21" si="79">IF(OR(C21="常福园区",C21="欣程园区",E21="常福园区",E21="欣程园区"),1250,165)</f>
        <v>165</v>
      </c>
    </row>
    <row r="22" spans="1:16" ht="18.75">
      <c r="A22" s="9">
        <v>43204</v>
      </c>
      <c r="B22" s="8" t="s">
        <v>251</v>
      </c>
      <c r="C22" s="2" t="s">
        <v>161</v>
      </c>
      <c r="D22" s="2" t="s">
        <v>861</v>
      </c>
      <c r="E22" s="4" t="s">
        <v>66</v>
      </c>
      <c r="F22" s="4" t="s">
        <v>872</v>
      </c>
      <c r="G22" s="7"/>
      <c r="H22" s="7" t="s">
        <v>904</v>
      </c>
      <c r="I22" s="2" t="str">
        <f t="shared" ref="I22" si="80">IF(A22&lt;&gt;"","武汉威伟机械","------")</f>
        <v>武汉威伟机械</v>
      </c>
      <c r="J22" s="17" t="str">
        <f>VLOOKUP(L22,ch!$A$1:$B$33,2,0)</f>
        <v>鄂AZV377</v>
      </c>
      <c r="K22" s="17" t="s">
        <v>105</v>
      </c>
      <c r="L22" s="4" t="s">
        <v>868</v>
      </c>
      <c r="M22" s="2" t="str">
        <f t="shared" ref="M22" si="81">IF(A22&lt;&gt;"","9.6米","---")</f>
        <v>9.6米</v>
      </c>
      <c r="N22" s="4">
        <v>14</v>
      </c>
      <c r="O22" s="2" t="str">
        <f t="shared" ref="O22" si="82">C22&amp;"--"&amp;E22</f>
        <v>新地园区--亚洲一号园区</v>
      </c>
      <c r="P22" s="4">
        <f t="shared" ref="P22" si="83">IF(OR(C22="常福园区",C22="欣程园区",E22="常福园区",E22="欣程园区"),1250,165)</f>
        <v>165</v>
      </c>
    </row>
    <row r="23" spans="1:16" ht="18.75">
      <c r="A23" s="9">
        <v>43204</v>
      </c>
      <c r="B23" s="8" t="s">
        <v>45</v>
      </c>
      <c r="C23" s="2" t="s">
        <v>59</v>
      </c>
      <c r="D23" s="2" t="s">
        <v>559</v>
      </c>
      <c r="E23" s="4" t="s">
        <v>161</v>
      </c>
      <c r="F23" s="4" t="s">
        <v>873</v>
      </c>
      <c r="G23" s="7"/>
      <c r="H23" s="7" t="s">
        <v>905</v>
      </c>
      <c r="I23" s="2" t="str">
        <f t="shared" ref="I23" si="84">IF(A23&lt;&gt;"","武汉威伟机械","------")</f>
        <v>武汉威伟机械</v>
      </c>
      <c r="J23" s="17" t="str">
        <f>VLOOKUP(L23,ch!$A$1:$B$33,2,0)</f>
        <v>鄂ABY256</v>
      </c>
      <c r="K23" s="17" t="s">
        <v>99</v>
      </c>
      <c r="L23" s="4" t="s">
        <v>864</v>
      </c>
      <c r="M23" s="2" t="str">
        <f t="shared" ref="M23" si="85">IF(A23&lt;&gt;"","9.6米","---")</f>
        <v>9.6米</v>
      </c>
      <c r="N23" s="4">
        <v>11</v>
      </c>
      <c r="O23" s="2" t="str">
        <f t="shared" ref="O23" si="86">C23&amp;"--"&amp;E23</f>
        <v>万纬园区--新地园区</v>
      </c>
      <c r="P23" s="4">
        <f t="shared" ref="P23" si="87">IF(OR(C23="常福园区",C23="欣程园区",E23="常福园区",E23="欣程园区"),1250,165)</f>
        <v>165</v>
      </c>
    </row>
    <row r="24" spans="1:16" ht="18.75">
      <c r="A24" s="9">
        <v>43204</v>
      </c>
      <c r="B24" s="8" t="s">
        <v>275</v>
      </c>
      <c r="C24" s="2" t="s">
        <v>66</v>
      </c>
      <c r="D24" s="2" t="s">
        <v>445</v>
      </c>
      <c r="E24" s="4" t="s">
        <v>161</v>
      </c>
      <c r="F24" s="4" t="s">
        <v>874</v>
      </c>
      <c r="G24" s="7"/>
      <c r="H24" s="7" t="s">
        <v>906</v>
      </c>
      <c r="I24" s="2" t="str">
        <f t="shared" ref="I24" si="88">IF(A24&lt;&gt;"","武汉威伟机械","------")</f>
        <v>武汉威伟机械</v>
      </c>
      <c r="J24" s="17" t="str">
        <f>VLOOKUP(L24,ch!$A$1:$B$33,2,0)</f>
        <v>鄂AZR876</v>
      </c>
      <c r="K24" s="17" t="s">
        <v>128</v>
      </c>
      <c r="L24" s="4" t="s">
        <v>875</v>
      </c>
      <c r="M24" s="2" t="str">
        <f t="shared" ref="M24" si="89">IF(A24&lt;&gt;"","9.6米","---")</f>
        <v>9.6米</v>
      </c>
      <c r="N24" s="4">
        <v>14</v>
      </c>
      <c r="O24" s="2" t="str">
        <f t="shared" ref="O24" si="90">C24&amp;"--"&amp;E24</f>
        <v>亚洲一号园区--新地园区</v>
      </c>
      <c r="P24" s="4">
        <f t="shared" ref="P24" si="91">IF(OR(C24="常福园区",C24="欣程园区",E24="常福园区",E24="欣程园区"),1250,165)</f>
        <v>165</v>
      </c>
    </row>
    <row r="25" spans="1:16" ht="18.75">
      <c r="A25" s="9">
        <v>43204</v>
      </c>
      <c r="B25" s="8" t="s">
        <v>876</v>
      </c>
      <c r="C25" s="2" t="s">
        <v>61</v>
      </c>
      <c r="D25" s="2" t="s">
        <v>371</v>
      </c>
      <c r="E25" s="4" t="s">
        <v>161</v>
      </c>
      <c r="F25" s="4" t="s">
        <v>873</v>
      </c>
      <c r="G25" s="7"/>
      <c r="H25" s="7" t="s">
        <v>907</v>
      </c>
      <c r="I25" s="2" t="str">
        <f t="shared" ref="I25:I32" si="92">IF(A25&lt;&gt;"","武汉威伟机械","------")</f>
        <v>武汉威伟机械</v>
      </c>
      <c r="J25" s="17" t="str">
        <f>VLOOKUP(L25,ch!$A$1:$B$33,2,0)</f>
        <v>鄂AZV377</v>
      </c>
      <c r="K25" s="17" t="s">
        <v>105</v>
      </c>
      <c r="L25" s="4" t="s">
        <v>868</v>
      </c>
      <c r="M25" s="2" t="str">
        <f t="shared" ref="M25:M32" si="93">IF(A25&lt;&gt;"","9.6米","---")</f>
        <v>9.6米</v>
      </c>
      <c r="N25" s="4">
        <v>14</v>
      </c>
      <c r="O25" s="2" t="str">
        <f t="shared" ref="O25:O32" si="94">C25&amp;"--"&amp;E25</f>
        <v>丰树园区--新地园区</v>
      </c>
      <c r="P25" s="4">
        <f t="shared" ref="P25:P32" si="95">IF(OR(C25="常福园区",C25="欣程园区",E25="常福园区",E25="欣程园区"),1250,165)</f>
        <v>165</v>
      </c>
    </row>
    <row r="26" spans="1:16" ht="18.75">
      <c r="A26" s="9">
        <v>43204</v>
      </c>
      <c r="B26" s="8" t="s">
        <v>878</v>
      </c>
      <c r="C26" s="2" t="s">
        <v>66</v>
      </c>
      <c r="D26" s="2" t="s">
        <v>373</v>
      </c>
      <c r="E26" s="4" t="s">
        <v>161</v>
      </c>
      <c r="F26" s="4" t="s">
        <v>267</v>
      </c>
      <c r="G26" s="20"/>
      <c r="H26" s="7" t="s">
        <v>908</v>
      </c>
      <c r="I26" s="2" t="str">
        <f>IF(A26&lt;&gt;"","武汉威伟机械","------")</f>
        <v>武汉威伟机械</v>
      </c>
      <c r="J26" s="17" t="str">
        <f>VLOOKUP(L26,ch!$A$1:$B$33,2,0)</f>
        <v>鄂AZR992</v>
      </c>
      <c r="K26" s="17" t="s">
        <v>100</v>
      </c>
      <c r="L26" s="4" t="s">
        <v>201</v>
      </c>
      <c r="M26" s="2" t="str">
        <f>IF(A26&lt;&gt;"","9.6米","---")</f>
        <v>9.6米</v>
      </c>
      <c r="N26" s="4">
        <v>10</v>
      </c>
      <c r="O26" s="2" t="str">
        <f>C26&amp;"--"&amp;E26</f>
        <v>亚洲一号园区--新地园区</v>
      </c>
      <c r="P26" s="4">
        <f>IF(OR(C26="常福园区",C26="欣程园区",E26="常福园区",E26="欣程园区"),1250,165)</f>
        <v>165</v>
      </c>
    </row>
    <row r="27" spans="1:16" ht="18.75">
      <c r="A27" s="9">
        <v>43204</v>
      </c>
      <c r="B27" s="8" t="s">
        <v>879</v>
      </c>
      <c r="C27" s="2" t="s">
        <v>161</v>
      </c>
      <c r="D27" s="2" t="s">
        <v>435</v>
      </c>
      <c r="E27" s="4" t="s">
        <v>161</v>
      </c>
      <c r="F27" s="4" t="s">
        <v>267</v>
      </c>
      <c r="G27" s="20"/>
      <c r="H27" s="7" t="s">
        <v>909</v>
      </c>
      <c r="I27" s="2" t="str">
        <f>IF(A27&lt;&gt;"","武汉威伟机械","------")</f>
        <v>武汉威伟机械</v>
      </c>
      <c r="J27" s="17" t="str">
        <f>VLOOKUP(L27,ch!$A$1:$B$33,2,0)</f>
        <v>鄂AZR992</v>
      </c>
      <c r="K27" s="17" t="s">
        <v>100</v>
      </c>
      <c r="L27" s="4" t="s">
        <v>201</v>
      </c>
      <c r="M27" s="2" t="str">
        <f>IF(A27&lt;&gt;"","9.6米","---")</f>
        <v>9.6米</v>
      </c>
      <c r="N27" s="4">
        <v>14</v>
      </c>
      <c r="O27" s="2" t="str">
        <f>C27&amp;"--"&amp;E27</f>
        <v>新地园区--新地园区</v>
      </c>
      <c r="P27" s="4">
        <f>IF(OR(C27="常福园区",C27="欣程园区",E27="常福园区",E27="欣程园区"),1250,165)</f>
        <v>165</v>
      </c>
    </row>
    <row r="28" spans="1:16" ht="18.75">
      <c r="A28" s="9">
        <v>43204</v>
      </c>
      <c r="B28" s="8" t="s">
        <v>880</v>
      </c>
      <c r="C28" s="2" t="s">
        <v>66</v>
      </c>
      <c r="D28" s="2" t="s">
        <v>881</v>
      </c>
      <c r="E28" s="4" t="s">
        <v>161</v>
      </c>
      <c r="F28" s="4" t="s">
        <v>882</v>
      </c>
      <c r="G28" s="20"/>
      <c r="H28" s="7" t="s">
        <v>505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260</v>
      </c>
      <c r="M28" s="2" t="str">
        <f>IF(A28&lt;&gt;"","9.6米","---")</f>
        <v>9.6米</v>
      </c>
      <c r="N28" s="4">
        <v>14</v>
      </c>
      <c r="O28" s="2" t="str">
        <f>C28&amp;"--"&amp;E28</f>
        <v>亚洲一号园区--新地园区</v>
      </c>
      <c r="P28" s="4">
        <f>IF(OR(C28="常福园区",C28="欣程园区",E28="常福园区",E28="欣程园区"),1250,165)</f>
        <v>165</v>
      </c>
    </row>
    <row r="29" spans="1:16" ht="18.75">
      <c r="A29" s="9">
        <v>43204</v>
      </c>
      <c r="B29" s="8" t="s">
        <v>347</v>
      </c>
      <c r="C29" s="2" t="s">
        <v>161</v>
      </c>
      <c r="D29" s="2" t="s">
        <v>861</v>
      </c>
      <c r="E29" s="4" t="s">
        <v>213</v>
      </c>
      <c r="F29" s="4" t="s">
        <v>279</v>
      </c>
      <c r="G29" s="7"/>
      <c r="H29" s="7" t="s">
        <v>910</v>
      </c>
      <c r="I29" s="2" t="str">
        <f t="shared" si="92"/>
        <v>武汉威伟机械</v>
      </c>
      <c r="J29" s="17" t="str">
        <f>VLOOKUP(L29,ch!$A$1:$B$33,2,0)</f>
        <v>鄂ABY277</v>
      </c>
      <c r="K29" s="17" t="s">
        <v>97</v>
      </c>
      <c r="L29" s="4" t="s">
        <v>260</v>
      </c>
      <c r="M29" s="2" t="str">
        <f t="shared" si="93"/>
        <v>9.6米</v>
      </c>
      <c r="N29" s="4">
        <v>14</v>
      </c>
      <c r="O29" s="2" t="str">
        <f t="shared" si="94"/>
        <v>新地园区--常福园区</v>
      </c>
      <c r="P29" s="4">
        <f t="shared" si="95"/>
        <v>1250</v>
      </c>
    </row>
    <row r="30" spans="1:16" ht="18.75">
      <c r="A30" s="9">
        <v>43204</v>
      </c>
      <c r="B30" s="8" t="s">
        <v>212</v>
      </c>
      <c r="C30" s="2" t="s">
        <v>161</v>
      </c>
      <c r="D30" s="2" t="s">
        <v>866</v>
      </c>
      <c r="E30" s="4" t="s">
        <v>213</v>
      </c>
      <c r="F30" s="4" t="s">
        <v>279</v>
      </c>
      <c r="G30" s="7"/>
      <c r="H30" s="7" t="s">
        <v>911</v>
      </c>
      <c r="I30" s="2" t="str">
        <f t="shared" si="92"/>
        <v>武汉威伟机械</v>
      </c>
      <c r="J30" s="17" t="str">
        <f>VLOOKUP(L30,ch!$A$1:$B$33,2,0)</f>
        <v>鄂AAW309</v>
      </c>
      <c r="K30" s="17" t="s">
        <v>95</v>
      </c>
      <c r="L30" s="4" t="s">
        <v>167</v>
      </c>
      <c r="M30" s="2" t="str">
        <f t="shared" si="93"/>
        <v>9.6米</v>
      </c>
      <c r="N30" s="4">
        <v>16</v>
      </c>
      <c r="O30" s="2" t="str">
        <f t="shared" si="94"/>
        <v>新地园区--常福园区</v>
      </c>
      <c r="P30" s="4">
        <f t="shared" si="95"/>
        <v>1250</v>
      </c>
    </row>
    <row r="31" spans="1:16" ht="18.75">
      <c r="A31" s="9">
        <v>43204</v>
      </c>
      <c r="B31" s="8" t="s">
        <v>212</v>
      </c>
      <c r="C31" s="2" t="s">
        <v>161</v>
      </c>
      <c r="D31" s="2" t="s">
        <v>866</v>
      </c>
      <c r="E31" s="4" t="s">
        <v>213</v>
      </c>
      <c r="F31" s="4" t="s">
        <v>279</v>
      </c>
      <c r="G31" s="7"/>
      <c r="H31" s="7" t="s">
        <v>912</v>
      </c>
      <c r="I31" s="2" t="str">
        <f t="shared" si="92"/>
        <v>武汉威伟机械</v>
      </c>
      <c r="J31" s="17" t="str">
        <f>VLOOKUP(L31,ch!$A$1:$B$33,2,0)</f>
        <v>鄂FJU350</v>
      </c>
      <c r="K31" s="17" t="s">
        <v>17</v>
      </c>
      <c r="L31" s="4" t="s">
        <v>52</v>
      </c>
      <c r="M31" s="2" t="str">
        <f t="shared" si="93"/>
        <v>9.6米</v>
      </c>
      <c r="N31" s="4">
        <v>16</v>
      </c>
      <c r="O31" s="2" t="str">
        <f t="shared" si="94"/>
        <v>新地园区--常福园区</v>
      </c>
      <c r="P31" s="4">
        <f t="shared" si="95"/>
        <v>1250</v>
      </c>
    </row>
    <row r="32" spans="1:16" ht="18.75">
      <c r="A32" s="9">
        <v>43204</v>
      </c>
      <c r="B32" s="8" t="s">
        <v>212</v>
      </c>
      <c r="C32" s="2" t="s">
        <v>161</v>
      </c>
      <c r="D32" s="2" t="s">
        <v>866</v>
      </c>
      <c r="E32" s="4" t="s">
        <v>213</v>
      </c>
      <c r="F32" s="4" t="s">
        <v>279</v>
      </c>
      <c r="G32" s="7"/>
      <c r="H32" s="7" t="s">
        <v>913</v>
      </c>
      <c r="I32" s="2" t="str">
        <f t="shared" si="92"/>
        <v>武汉威伟机械</v>
      </c>
      <c r="J32" s="17" t="str">
        <f>VLOOKUP(L32,ch!$A$1:$B$33,2,0)</f>
        <v>鄂ALU291</v>
      </c>
      <c r="K32" s="17" t="s">
        <v>136</v>
      </c>
      <c r="L32" s="4" t="s">
        <v>280</v>
      </c>
      <c r="M32" s="2" t="str">
        <f t="shared" si="93"/>
        <v>9.6米</v>
      </c>
      <c r="N32" s="4">
        <v>14</v>
      </c>
      <c r="O32" s="2" t="str">
        <f t="shared" si="94"/>
        <v>新地园区--常福园区</v>
      </c>
      <c r="P32" s="4">
        <f t="shared" si="95"/>
        <v>1250</v>
      </c>
    </row>
    <row r="33" spans="1:16" ht="18.75">
      <c r="A33" s="9">
        <v>43204</v>
      </c>
      <c r="B33" s="8" t="s">
        <v>347</v>
      </c>
      <c r="C33" s="2" t="s">
        <v>161</v>
      </c>
      <c r="D33" s="2" t="s">
        <v>862</v>
      </c>
      <c r="E33" s="4" t="s">
        <v>213</v>
      </c>
      <c r="F33" s="4" t="s">
        <v>279</v>
      </c>
      <c r="G33" s="7"/>
      <c r="H33" s="7" t="s">
        <v>914</v>
      </c>
      <c r="I33" s="2" t="str">
        <f t="shared" ref="I33:I35" si="96">IF(A33&lt;&gt;"","武汉威伟机械","------")</f>
        <v>武汉威伟机械</v>
      </c>
      <c r="J33" s="17" t="str">
        <f>VLOOKUP(L33,ch!$A$1:$B$33,2,0)</f>
        <v>鄂AQQ353</v>
      </c>
      <c r="K33" s="17" t="s">
        <v>134</v>
      </c>
      <c r="L33" s="4" t="s">
        <v>877</v>
      </c>
      <c r="M33" s="2" t="str">
        <f t="shared" ref="M33" si="97">IF(A33&lt;&gt;"","9.6米","---")</f>
        <v>9.6米</v>
      </c>
      <c r="N33" s="4">
        <v>14</v>
      </c>
      <c r="O33" s="2" t="str">
        <f t="shared" ref="O33:O35" si="98">C33&amp;"--"&amp;E33</f>
        <v>新地园区--常福园区</v>
      </c>
      <c r="P33" s="4">
        <f t="shared" ref="P33:P35" si="99">IF(OR(C33="常福园区",C33="欣程园区",E33="常福园区",E33="欣程园区"),1250,165)</f>
        <v>1250</v>
      </c>
    </row>
    <row r="34" spans="1:16" ht="18.75">
      <c r="A34" s="9">
        <v>43204</v>
      </c>
      <c r="B34" s="8" t="s">
        <v>347</v>
      </c>
      <c r="C34" s="2" t="s">
        <v>161</v>
      </c>
      <c r="D34" s="2" t="s">
        <v>860</v>
      </c>
      <c r="E34" s="4" t="s">
        <v>213</v>
      </c>
      <c r="F34" s="4" t="s">
        <v>883</v>
      </c>
      <c r="G34" s="7"/>
      <c r="H34" s="7" t="s">
        <v>915</v>
      </c>
      <c r="I34" s="2" t="str">
        <f t="shared" si="96"/>
        <v>武汉威伟机械</v>
      </c>
      <c r="J34" s="17" t="str">
        <f>VLOOKUP(L34,ch!$A$1:$B$34,2,0)</f>
        <v>鄂AMR731</v>
      </c>
      <c r="K34" s="17" t="s">
        <v>918</v>
      </c>
      <c r="L34" s="4" t="s">
        <v>844</v>
      </c>
      <c r="M34" s="2" t="str">
        <f t="shared" ref="M34:M35" si="100">IF(A34&lt;&gt;"","9.6米","---")</f>
        <v>9.6米</v>
      </c>
      <c r="N34" s="4">
        <v>14</v>
      </c>
      <c r="O34" s="2" t="str">
        <f t="shared" si="98"/>
        <v>新地园区--常福园区</v>
      </c>
      <c r="P34" s="4">
        <f t="shared" si="99"/>
        <v>1250</v>
      </c>
    </row>
    <row r="35" spans="1:16" ht="18.75">
      <c r="A35" s="9">
        <v>43204</v>
      </c>
      <c r="B35" s="8" t="s">
        <v>212</v>
      </c>
      <c r="C35" s="2" t="s">
        <v>161</v>
      </c>
      <c r="D35" s="2" t="s">
        <v>848</v>
      </c>
      <c r="E35" s="4" t="s">
        <v>213</v>
      </c>
      <c r="F35" s="4" t="s">
        <v>279</v>
      </c>
      <c r="G35" s="7"/>
      <c r="H35" s="20" t="s">
        <v>920</v>
      </c>
      <c r="I35" s="2" t="str">
        <f t="shared" si="96"/>
        <v>武汉威伟机械</v>
      </c>
      <c r="J35" s="17" t="str">
        <f>VLOOKUP(L35,ch!$A$1:$B$34,2,0)</f>
        <v>鄂AZV373</v>
      </c>
      <c r="K35" s="17" t="s">
        <v>126</v>
      </c>
      <c r="L35" s="4" t="s">
        <v>919</v>
      </c>
      <c r="M35" s="2" t="str">
        <f t="shared" si="100"/>
        <v>9.6米</v>
      </c>
      <c r="N35" s="4">
        <v>16</v>
      </c>
      <c r="O35" s="2" t="str">
        <f t="shared" si="98"/>
        <v>新地园区--常福园区</v>
      </c>
      <c r="P35" s="4">
        <f t="shared" si="99"/>
        <v>1250</v>
      </c>
    </row>
  </sheetData>
  <phoneticPr fontId="7" type="noConversion"/>
  <conditionalFormatting sqref="G1:G1048576">
    <cfRule type="duplicateValues" dxfId="89" priority="31"/>
    <cfRule type="duplicateValues" dxfId="88" priority="32"/>
    <cfRule type="duplicateValues" dxfId="87" priority="33"/>
  </conditionalFormatting>
  <conditionalFormatting sqref="G29:G33 G2:G25">
    <cfRule type="duplicateValues" dxfId="86" priority="53"/>
  </conditionalFormatting>
  <conditionalFormatting sqref="G29:G33 G2:G25">
    <cfRule type="duplicateValues" dxfId="85" priority="54"/>
    <cfRule type="duplicateValues" dxfId="84" priority="55"/>
  </conditionalFormatting>
  <conditionalFormatting sqref="G2:G34">
    <cfRule type="duplicateValues" dxfId="83" priority="56"/>
    <cfRule type="duplicateValues" dxfId="82" priority="57"/>
  </conditionalFormatting>
  <conditionalFormatting sqref="G26:G27">
    <cfRule type="duplicateValues" dxfId="81" priority="25"/>
  </conditionalFormatting>
  <conditionalFormatting sqref="G26:G27">
    <cfRule type="duplicateValues" dxfId="80" priority="23"/>
    <cfRule type="duplicateValues" dxfId="79" priority="24"/>
  </conditionalFormatting>
  <conditionalFormatting sqref="G26:G27">
    <cfRule type="duplicateValues" dxfId="78" priority="21"/>
    <cfRule type="duplicateValues" dxfId="77" priority="22"/>
  </conditionalFormatting>
  <conditionalFormatting sqref="G28">
    <cfRule type="duplicateValues" dxfId="76" priority="20"/>
  </conditionalFormatting>
  <conditionalFormatting sqref="G28">
    <cfRule type="duplicateValues" dxfId="75" priority="18"/>
    <cfRule type="duplicateValues" dxfId="74" priority="19"/>
  </conditionalFormatting>
  <conditionalFormatting sqref="G28">
    <cfRule type="duplicateValues" dxfId="73" priority="16"/>
    <cfRule type="duplicateValues" dxfId="72" priority="17"/>
  </conditionalFormatting>
  <conditionalFormatting sqref="G34">
    <cfRule type="duplicateValues" dxfId="71" priority="15"/>
  </conditionalFormatting>
  <conditionalFormatting sqref="G34">
    <cfRule type="duplicateValues" dxfId="70" priority="13"/>
    <cfRule type="duplicateValues" dxfId="69" priority="14"/>
  </conditionalFormatting>
  <conditionalFormatting sqref="G34">
    <cfRule type="duplicateValues" dxfId="68" priority="11"/>
    <cfRule type="duplicateValues" dxfId="67" priority="12"/>
  </conditionalFormatting>
  <conditionalFormatting sqref="G26:G28 G1 G34:G1048576">
    <cfRule type="duplicateValues" dxfId="66" priority="58"/>
  </conditionalFormatting>
  <conditionalFormatting sqref="G26:G28 G1 G34:G1048576">
    <cfRule type="duplicateValues" dxfId="65" priority="61"/>
    <cfRule type="duplicateValues" dxfId="64" priority="62"/>
  </conditionalFormatting>
  <conditionalFormatting sqref="G26:G28 G1 G34:G1048576">
    <cfRule type="duplicateValues" dxfId="63" priority="67"/>
    <cfRule type="duplicateValues" dxfId="62" priority="68"/>
  </conditionalFormatting>
  <conditionalFormatting sqref="G35">
    <cfRule type="duplicateValues" dxfId="61" priority="6"/>
    <cfRule type="duplicateValues" dxfId="60" priority="7"/>
  </conditionalFormatting>
  <conditionalFormatting sqref="G35">
    <cfRule type="duplicateValues" dxfId="59" priority="5"/>
  </conditionalFormatting>
  <conditionalFormatting sqref="G35">
    <cfRule type="duplicateValues" dxfId="58" priority="3"/>
    <cfRule type="duplicateValues" dxfId="57" priority="4"/>
  </conditionalFormatting>
  <conditionalFormatting sqref="G35">
    <cfRule type="duplicateValues" dxfId="56" priority="1"/>
    <cfRule type="duplicateValues" dxfId="55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Y59"/>
  <sheetViews>
    <sheetView topLeftCell="H1" workbookViewId="0">
      <selection activeCell="J4" sqref="J4"/>
    </sheetView>
  </sheetViews>
  <sheetFormatPr defaultRowHeight="13.5"/>
  <cols>
    <col min="1" max="1" width="13.25" style="39" bestFit="1" customWidth="1"/>
    <col min="2" max="2" width="8.875" style="39" bestFit="1" customWidth="1"/>
    <col min="3" max="3" width="16.625" style="39" bestFit="1" customWidth="1"/>
    <col min="4" max="4" width="37.875" style="39" bestFit="1" customWidth="1"/>
    <col min="5" max="5" width="18" style="39" bestFit="1" customWidth="1"/>
    <col min="6" max="6" width="37.875" style="39" bestFit="1" customWidth="1"/>
    <col min="7" max="7" width="8.875" style="39" hidden="1" customWidth="1"/>
    <col min="8" max="8" width="13.25" style="39" bestFit="1" customWidth="1"/>
    <col min="9" max="9" width="16.625" style="39" bestFit="1" customWidth="1"/>
    <col min="10" max="10" width="17.625" style="39" customWidth="1"/>
    <col min="11" max="11" width="14.5" style="39" bestFit="1" customWidth="1"/>
    <col min="12" max="12" width="11.5" style="39" bestFit="1" customWidth="1"/>
    <col min="13" max="13" width="10.375" style="39" bestFit="1" customWidth="1"/>
    <col min="14" max="14" width="8.75" style="39" bestFit="1" customWidth="1"/>
    <col min="15" max="15" width="32.75" style="39" bestFit="1" customWidth="1"/>
    <col min="16" max="16" width="11.375" style="39" bestFit="1" customWidth="1"/>
    <col min="17" max="16384" width="9" style="39"/>
  </cols>
  <sheetData>
    <row r="1" spans="1:103" s="18" customFormat="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916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ht="18.75">
      <c r="A2" s="42">
        <v>43205</v>
      </c>
      <c r="B2" s="43" t="s">
        <v>921</v>
      </c>
      <c r="C2" s="44" t="s">
        <v>922</v>
      </c>
      <c r="D2" s="44" t="s">
        <v>923</v>
      </c>
      <c r="E2" s="44" t="s">
        <v>537</v>
      </c>
      <c r="F2" s="44" t="s">
        <v>924</v>
      </c>
      <c r="G2" s="44"/>
      <c r="H2" s="44" t="s">
        <v>925</v>
      </c>
      <c r="I2" s="44" t="s">
        <v>15</v>
      </c>
      <c r="J2" s="40" t="str">
        <f>VLOOKUP(L2,ch!$A$1:$B$33,2,0)</f>
        <v>鄂AMT870</v>
      </c>
      <c r="K2" s="44" t="s">
        <v>109</v>
      </c>
      <c r="L2" s="44" t="s">
        <v>960</v>
      </c>
      <c r="M2" s="44" t="s">
        <v>926</v>
      </c>
      <c r="N2" s="44">
        <v>14</v>
      </c>
      <c r="O2" s="44" t="str">
        <f>C2&amp;"--"&amp;E2</f>
        <v xml:space="preserve"> 新地园区--丰树园区</v>
      </c>
      <c r="P2" s="4">
        <f>IF(OR(C2="常福园区",C2="欣程园区",C2="弗兰西蒂",E2="常福园区",E2="欣程园区",E2="弗兰西蒂"),1250,165)</f>
        <v>165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</row>
    <row r="3" spans="1:103" ht="18.75">
      <c r="A3" s="46">
        <v>43205</v>
      </c>
      <c r="B3" s="44" t="s">
        <v>927</v>
      </c>
      <c r="C3" s="44" t="s">
        <v>922</v>
      </c>
      <c r="D3" s="44" t="s">
        <v>974</v>
      </c>
      <c r="E3" s="44" t="s">
        <v>558</v>
      </c>
      <c r="F3" s="44" t="s">
        <v>973</v>
      </c>
      <c r="G3" s="44"/>
      <c r="H3" s="44" t="s">
        <v>928</v>
      </c>
      <c r="I3" s="44" t="s">
        <v>15</v>
      </c>
      <c r="J3" s="40" t="str">
        <f>VLOOKUP(L3,ch!$A$1:$B$33,2,0)</f>
        <v>鄂FJU350</v>
      </c>
      <c r="K3" s="44" t="s">
        <v>17</v>
      </c>
      <c r="L3" s="44" t="s">
        <v>959</v>
      </c>
      <c r="M3" s="44" t="s">
        <v>926</v>
      </c>
      <c r="N3" s="44">
        <v>14</v>
      </c>
      <c r="O3" s="44" t="str">
        <f t="shared" ref="O3:O23" si="0">C3&amp;"--"&amp;E3</f>
        <v xml:space="preserve"> 新地园区--万纬园区</v>
      </c>
      <c r="P3" s="4">
        <f t="shared" ref="P3:P23" si="1">IF(OR(C3="常福园区",C3="欣程园区",C3="弗兰西蒂",E3="常福园区",E3="欣程园区",E3="弗兰西蒂"),1250,165)</f>
        <v>165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</row>
    <row r="4" spans="1:103" ht="18.75">
      <c r="A4" s="46">
        <v>43205</v>
      </c>
      <c r="B4" s="44" t="s">
        <v>929</v>
      </c>
      <c r="C4" s="44" t="s">
        <v>922</v>
      </c>
      <c r="D4" s="44" t="s">
        <v>861</v>
      </c>
      <c r="E4" s="44" t="s">
        <v>930</v>
      </c>
      <c r="F4" s="44" t="s">
        <v>931</v>
      </c>
      <c r="G4" s="44"/>
      <c r="H4" s="44" t="s">
        <v>932</v>
      </c>
      <c r="I4" s="44" t="s">
        <v>15</v>
      </c>
      <c r="J4" s="40" t="str">
        <f>VLOOKUP(L4,ch!$A$1:$B$33,2,0)</f>
        <v>鄂ALU151</v>
      </c>
      <c r="K4" s="44" t="s">
        <v>102</v>
      </c>
      <c r="L4" s="44" t="s">
        <v>961</v>
      </c>
      <c r="M4" s="44" t="s">
        <v>926</v>
      </c>
      <c r="N4" s="44">
        <v>14</v>
      </c>
      <c r="O4" s="44" t="str">
        <f t="shared" si="0"/>
        <v xml:space="preserve"> 新地园区-- 亚洲一号园区</v>
      </c>
      <c r="P4" s="4">
        <f t="shared" si="1"/>
        <v>165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</row>
    <row r="5" spans="1:103" ht="18.75">
      <c r="A5" s="46">
        <v>43205</v>
      </c>
      <c r="B5" s="44" t="s">
        <v>933</v>
      </c>
      <c r="C5" s="44" t="s">
        <v>922</v>
      </c>
      <c r="D5" s="44" t="s">
        <v>861</v>
      </c>
      <c r="E5" s="44" t="s">
        <v>930</v>
      </c>
      <c r="F5" s="44" t="s">
        <v>934</v>
      </c>
      <c r="G5" s="44"/>
      <c r="H5" s="44" t="s">
        <v>935</v>
      </c>
      <c r="I5" s="44" t="s">
        <v>15</v>
      </c>
      <c r="J5" s="40" t="str">
        <f>VLOOKUP(L5,ch!$A$1:$B$33,2,0)</f>
        <v>鄂ALU151</v>
      </c>
      <c r="K5" s="44" t="s">
        <v>102</v>
      </c>
      <c r="L5" s="44" t="s">
        <v>961</v>
      </c>
      <c r="M5" s="44" t="s">
        <v>926</v>
      </c>
      <c r="N5" s="44">
        <v>14</v>
      </c>
      <c r="O5" s="44" t="str">
        <f t="shared" si="0"/>
        <v xml:space="preserve"> 新地园区-- 亚洲一号园区</v>
      </c>
      <c r="P5" s="4">
        <f t="shared" si="1"/>
        <v>165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</row>
    <row r="6" spans="1:103" ht="18.75">
      <c r="A6" s="46">
        <v>43205</v>
      </c>
      <c r="B6" s="44" t="s">
        <v>927</v>
      </c>
      <c r="C6" s="44" t="s">
        <v>922</v>
      </c>
      <c r="D6" s="44" t="s">
        <v>936</v>
      </c>
      <c r="E6" s="44" t="s">
        <v>556</v>
      </c>
      <c r="F6" s="44" t="s">
        <v>1000</v>
      </c>
      <c r="G6" s="44"/>
      <c r="H6" s="44" t="s">
        <v>937</v>
      </c>
      <c r="I6" s="44" t="s">
        <v>15</v>
      </c>
      <c r="J6" s="40" t="str">
        <f>VLOOKUP(L6,ch!$A$1:$B$33,2,0)</f>
        <v>鄂ABY277</v>
      </c>
      <c r="K6" s="44" t="s">
        <v>97</v>
      </c>
      <c r="L6" s="44" t="s">
        <v>962</v>
      </c>
      <c r="M6" s="44" t="s">
        <v>926</v>
      </c>
      <c r="N6" s="44">
        <v>14</v>
      </c>
      <c r="O6" s="44" t="str">
        <f t="shared" si="0"/>
        <v xml:space="preserve"> 新地园区--新地园区</v>
      </c>
      <c r="P6" s="4">
        <f t="shared" si="1"/>
        <v>165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</row>
    <row r="7" spans="1:103" ht="18.75">
      <c r="A7" s="46">
        <v>43205</v>
      </c>
      <c r="B7" s="44" t="s">
        <v>938</v>
      </c>
      <c r="C7" s="44" t="s">
        <v>922</v>
      </c>
      <c r="D7" s="44" t="s">
        <v>923</v>
      </c>
      <c r="E7" s="44" t="s">
        <v>537</v>
      </c>
      <c r="F7" s="44" t="s">
        <v>939</v>
      </c>
      <c r="G7" s="44"/>
      <c r="H7" s="44" t="s">
        <v>427</v>
      </c>
      <c r="I7" s="44" t="s">
        <v>15</v>
      </c>
      <c r="J7" s="40" t="str">
        <f>VLOOKUP(L7,ch!$A$1:$B$33,2,0)</f>
        <v>鄂ABY277</v>
      </c>
      <c r="K7" s="44" t="s">
        <v>97</v>
      </c>
      <c r="L7" s="44" t="s">
        <v>962</v>
      </c>
      <c r="M7" s="44" t="s">
        <v>926</v>
      </c>
      <c r="N7" s="44">
        <v>14</v>
      </c>
      <c r="O7" s="44" t="str">
        <f t="shared" si="0"/>
        <v xml:space="preserve"> 新地园区--丰树园区</v>
      </c>
      <c r="P7" s="4">
        <f t="shared" si="1"/>
        <v>165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</row>
    <row r="8" spans="1:103" ht="18.75">
      <c r="A8" s="46">
        <v>43205</v>
      </c>
      <c r="B8" s="44" t="s">
        <v>938</v>
      </c>
      <c r="C8" s="44" t="s">
        <v>922</v>
      </c>
      <c r="D8" s="44" t="s">
        <v>923</v>
      </c>
      <c r="E8" s="44" t="s">
        <v>558</v>
      </c>
      <c r="F8" s="44" t="s">
        <v>940</v>
      </c>
      <c r="G8" s="44"/>
      <c r="H8" s="44" t="s">
        <v>941</v>
      </c>
      <c r="I8" s="44" t="s">
        <v>15</v>
      </c>
      <c r="J8" s="40" t="str">
        <f>VLOOKUP(L8,ch!$A$1:$B$33,2,0)</f>
        <v>鄂AMT870</v>
      </c>
      <c r="K8" s="44" t="s">
        <v>109</v>
      </c>
      <c r="L8" s="44" t="s">
        <v>942</v>
      </c>
      <c r="M8" s="44" t="s">
        <v>926</v>
      </c>
      <c r="N8" s="44">
        <v>14</v>
      </c>
      <c r="O8" s="44" t="str">
        <f t="shared" si="0"/>
        <v xml:space="preserve"> 新地园区--万纬园区</v>
      </c>
      <c r="P8" s="4">
        <f t="shared" si="1"/>
        <v>165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</row>
    <row r="9" spans="1:103" ht="18.75">
      <c r="A9" s="46">
        <v>43205</v>
      </c>
      <c r="B9" s="44" t="s">
        <v>943</v>
      </c>
      <c r="C9" s="44" t="s">
        <v>922</v>
      </c>
      <c r="D9" s="44" t="s">
        <v>944</v>
      </c>
      <c r="E9" s="44" t="s">
        <v>535</v>
      </c>
      <c r="F9" s="44" t="s">
        <v>945</v>
      </c>
      <c r="G9" s="44"/>
      <c r="H9" s="44" t="s">
        <v>946</v>
      </c>
      <c r="I9" s="44" t="s">
        <v>15</v>
      </c>
      <c r="J9" s="40" t="str">
        <f>VLOOKUP(L9,ch!$A$1:$B$33,2,0)</f>
        <v>粤BES791</v>
      </c>
      <c r="K9" s="44" t="s">
        <v>678</v>
      </c>
      <c r="L9" s="44" t="s">
        <v>947</v>
      </c>
      <c r="M9" s="44" t="s">
        <v>926</v>
      </c>
      <c r="N9" s="44">
        <v>14</v>
      </c>
      <c r="O9" s="44" t="str">
        <f t="shared" si="0"/>
        <v xml:space="preserve"> 新地园区--亚洲一号园区</v>
      </c>
      <c r="P9" s="4">
        <f t="shared" si="1"/>
        <v>165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</row>
    <row r="10" spans="1:103" ht="18.75">
      <c r="A10" s="46">
        <v>43205</v>
      </c>
      <c r="B10" s="44" t="s">
        <v>948</v>
      </c>
      <c r="C10" s="44" t="s">
        <v>922</v>
      </c>
      <c r="D10" s="44" t="s">
        <v>936</v>
      </c>
      <c r="E10" s="44" t="s">
        <v>537</v>
      </c>
      <c r="F10" s="44" t="s">
        <v>949</v>
      </c>
      <c r="G10" s="44"/>
      <c r="H10" s="44" t="s">
        <v>950</v>
      </c>
      <c r="I10" s="44" t="s">
        <v>15</v>
      </c>
      <c r="J10" s="40" t="str">
        <f>VLOOKUP(L10,ch!$A$1:$B$33,2,0)</f>
        <v>粤BES791</v>
      </c>
      <c r="K10" s="44" t="s">
        <v>678</v>
      </c>
      <c r="L10" s="44" t="s">
        <v>947</v>
      </c>
      <c r="M10" s="44" t="s">
        <v>926</v>
      </c>
      <c r="N10" s="44">
        <v>14</v>
      </c>
      <c r="O10" s="44" t="str">
        <f t="shared" si="0"/>
        <v xml:space="preserve"> 新地园区--丰树园区</v>
      </c>
      <c r="P10" s="4">
        <f t="shared" si="1"/>
        <v>165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</row>
    <row r="11" spans="1:103" ht="18.75">
      <c r="A11" s="46">
        <v>43205</v>
      </c>
      <c r="B11" s="44" t="s">
        <v>951</v>
      </c>
      <c r="C11" s="44" t="s">
        <v>922</v>
      </c>
      <c r="D11" s="44" t="s">
        <v>861</v>
      </c>
      <c r="E11" s="44" t="s">
        <v>535</v>
      </c>
      <c r="F11" s="44" t="s">
        <v>952</v>
      </c>
      <c r="G11" s="44"/>
      <c r="H11" s="44" t="s">
        <v>953</v>
      </c>
      <c r="I11" s="44" t="s">
        <v>15</v>
      </c>
      <c r="J11" s="40" t="str">
        <f>VLOOKUP(L11,ch!$A$1:$B$33,2,0)</f>
        <v>鄂AAW309</v>
      </c>
      <c r="K11" s="44" t="s">
        <v>95</v>
      </c>
      <c r="L11" s="44" t="s">
        <v>111</v>
      </c>
      <c r="M11" s="44" t="s">
        <v>926</v>
      </c>
      <c r="N11" s="44">
        <v>14</v>
      </c>
      <c r="O11" s="44" t="str">
        <f t="shared" si="0"/>
        <v xml:space="preserve"> 新地园区--亚洲一号园区</v>
      </c>
      <c r="P11" s="4">
        <f t="shared" si="1"/>
        <v>165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</row>
    <row r="12" spans="1:103" ht="18.75">
      <c r="A12" s="46">
        <v>43205</v>
      </c>
      <c r="B12" s="43" t="s">
        <v>921</v>
      </c>
      <c r="C12" s="44" t="s">
        <v>922</v>
      </c>
      <c r="D12" s="44" t="s">
        <v>923</v>
      </c>
      <c r="E12" s="44" t="s">
        <v>537</v>
      </c>
      <c r="F12" s="44" t="s">
        <v>924</v>
      </c>
      <c r="G12" s="44"/>
      <c r="H12" s="44" t="s">
        <v>954</v>
      </c>
      <c r="I12" s="44" t="s">
        <v>15</v>
      </c>
      <c r="J12" s="40" t="str">
        <f>VLOOKUP(L12,ch!$A$1:$B$33,2,0)</f>
        <v>鄂AAW309</v>
      </c>
      <c r="K12" s="44" t="s">
        <v>95</v>
      </c>
      <c r="L12" s="44" t="s">
        <v>111</v>
      </c>
      <c r="M12" s="44" t="s">
        <v>926</v>
      </c>
      <c r="N12" s="44">
        <v>14</v>
      </c>
      <c r="O12" s="44" t="str">
        <f t="shared" si="0"/>
        <v xml:space="preserve"> 新地园区--丰树园区</v>
      </c>
      <c r="P12" s="4">
        <f t="shared" si="1"/>
        <v>165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</row>
    <row r="13" spans="1:103" ht="18.75">
      <c r="A13" s="46">
        <v>43205</v>
      </c>
      <c r="B13" s="44" t="s">
        <v>927</v>
      </c>
      <c r="C13" s="44" t="s">
        <v>922</v>
      </c>
      <c r="D13" s="44" t="s">
        <v>955</v>
      </c>
      <c r="E13" s="44" t="s">
        <v>558</v>
      </c>
      <c r="F13" s="44" t="s">
        <v>956</v>
      </c>
      <c r="G13" s="44"/>
      <c r="H13" s="44" t="s">
        <v>957</v>
      </c>
      <c r="I13" s="44" t="s">
        <v>15</v>
      </c>
      <c r="J13" s="40" t="str">
        <f>VLOOKUP(L13,ch!$A$1:$B$33,2,0)</f>
        <v>鄂FJU350</v>
      </c>
      <c r="K13" s="44" t="s">
        <v>17</v>
      </c>
      <c r="L13" s="44" t="s">
        <v>959</v>
      </c>
      <c r="M13" s="44" t="s">
        <v>926</v>
      </c>
      <c r="N13" s="44">
        <v>14</v>
      </c>
      <c r="O13" s="44" t="str">
        <f t="shared" si="0"/>
        <v xml:space="preserve"> 新地园区--万纬园区</v>
      </c>
      <c r="P13" s="4">
        <f t="shared" si="1"/>
        <v>165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</row>
    <row r="14" spans="1:103" ht="18.75">
      <c r="A14" s="46">
        <v>43205</v>
      </c>
      <c r="B14" s="44" t="s">
        <v>958</v>
      </c>
      <c r="C14" s="44" t="s">
        <v>922</v>
      </c>
      <c r="D14" s="44" t="s">
        <v>936</v>
      </c>
      <c r="E14" s="44" t="s">
        <v>537</v>
      </c>
      <c r="F14" s="44" t="s">
        <v>949</v>
      </c>
      <c r="G14" s="44"/>
      <c r="H14" s="44" t="s">
        <v>963</v>
      </c>
      <c r="I14" s="44" t="s">
        <v>15</v>
      </c>
      <c r="J14" s="40" t="str">
        <f>VLOOKUP(L14,ch!$A$1:$B$33,2,0)</f>
        <v>鄂AAW309</v>
      </c>
      <c r="K14" s="44" t="s">
        <v>95</v>
      </c>
      <c r="L14" s="44" t="s">
        <v>111</v>
      </c>
      <c r="M14" s="44" t="s">
        <v>926</v>
      </c>
      <c r="N14" s="44">
        <v>14</v>
      </c>
      <c r="O14" s="44" t="str">
        <f t="shared" si="0"/>
        <v xml:space="preserve"> 新地园区--丰树园区</v>
      </c>
      <c r="P14" s="4">
        <f t="shared" si="1"/>
        <v>165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</row>
    <row r="15" spans="1:103" ht="18.75">
      <c r="A15" s="46">
        <v>43205</v>
      </c>
      <c r="B15" s="44" t="s">
        <v>943</v>
      </c>
      <c r="C15" s="44" t="s">
        <v>922</v>
      </c>
      <c r="D15" s="44" t="s">
        <v>944</v>
      </c>
      <c r="E15" s="44" t="s">
        <v>535</v>
      </c>
      <c r="F15" s="44" t="s">
        <v>945</v>
      </c>
      <c r="G15" s="44"/>
      <c r="H15" s="44" t="s">
        <v>964</v>
      </c>
      <c r="I15" s="44" t="s">
        <v>15</v>
      </c>
      <c r="J15" s="40" t="str">
        <f>VLOOKUP(L15,ch!$A$1:$B$33,2,0)</f>
        <v>鄂AF1588</v>
      </c>
      <c r="K15" s="44" t="s">
        <v>101</v>
      </c>
      <c r="L15" s="44" t="s">
        <v>965</v>
      </c>
      <c r="M15" s="44" t="s">
        <v>926</v>
      </c>
      <c r="N15" s="44">
        <v>14</v>
      </c>
      <c r="O15" s="44" t="str">
        <f t="shared" si="0"/>
        <v xml:space="preserve"> 新地园区--亚洲一号园区</v>
      </c>
      <c r="P15" s="4">
        <f t="shared" si="1"/>
        <v>165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</row>
    <row r="16" spans="1:103" ht="18.75">
      <c r="A16" s="46">
        <v>43205</v>
      </c>
      <c r="B16" s="44" t="s">
        <v>966</v>
      </c>
      <c r="C16" s="44" t="s">
        <v>922</v>
      </c>
      <c r="D16" s="44" t="s">
        <v>936</v>
      </c>
      <c r="E16" s="44" t="s">
        <v>537</v>
      </c>
      <c r="F16" s="44" t="s">
        <v>949</v>
      </c>
      <c r="G16" s="44"/>
      <c r="H16" s="44" t="s">
        <v>967</v>
      </c>
      <c r="I16" s="44" t="s">
        <v>15</v>
      </c>
      <c r="J16" s="40" t="str">
        <f>VLOOKUP(L16,ch!$A$1:$B$33,2,0)</f>
        <v>鄂AF1588</v>
      </c>
      <c r="K16" s="44" t="s">
        <v>101</v>
      </c>
      <c r="L16" s="44" t="s">
        <v>965</v>
      </c>
      <c r="M16" s="44" t="s">
        <v>926</v>
      </c>
      <c r="N16" s="44">
        <v>14</v>
      </c>
      <c r="O16" s="44" t="str">
        <f t="shared" si="0"/>
        <v xml:space="preserve"> 新地园区--丰树园区</v>
      </c>
      <c r="P16" s="4">
        <f t="shared" si="1"/>
        <v>165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</row>
    <row r="17" spans="1:16" ht="18.75">
      <c r="A17" s="46">
        <v>43205</v>
      </c>
      <c r="B17" s="44" t="s">
        <v>968</v>
      </c>
      <c r="C17" s="44" t="s">
        <v>969</v>
      </c>
      <c r="D17" s="44" t="s">
        <v>975</v>
      </c>
      <c r="E17" s="44" t="s">
        <v>970</v>
      </c>
      <c r="F17" s="44" t="s">
        <v>972</v>
      </c>
      <c r="G17" s="44"/>
      <c r="H17" s="44" t="s">
        <v>971</v>
      </c>
      <c r="I17" s="44" t="s">
        <v>980</v>
      </c>
      <c r="J17" s="40" t="str">
        <f>VLOOKUP(L17,ch!$A$1:$B$33,2,0)</f>
        <v>鄂ABY277</v>
      </c>
      <c r="K17" s="44" t="s">
        <v>97</v>
      </c>
      <c r="L17" s="44" t="s">
        <v>962</v>
      </c>
      <c r="M17" s="44" t="s">
        <v>926</v>
      </c>
      <c r="N17" s="44">
        <v>14</v>
      </c>
      <c r="O17" s="44" t="str">
        <f t="shared" si="0"/>
        <v>亚洲一号园区--新地园区</v>
      </c>
      <c r="P17" s="4">
        <f t="shared" si="1"/>
        <v>165</v>
      </c>
    </row>
    <row r="18" spans="1:16" ht="18.75">
      <c r="A18" s="46">
        <v>43205</v>
      </c>
      <c r="B18" s="44" t="s">
        <v>976</v>
      </c>
      <c r="C18" s="44" t="s">
        <v>922</v>
      </c>
      <c r="D18" s="44" t="s">
        <v>955</v>
      </c>
      <c r="E18" s="44" t="s">
        <v>977</v>
      </c>
      <c r="F18" s="44" t="s">
        <v>978</v>
      </c>
      <c r="G18" s="44"/>
      <c r="H18" s="44" t="s">
        <v>979</v>
      </c>
      <c r="I18" s="44" t="s">
        <v>980</v>
      </c>
      <c r="J18" s="40" t="str">
        <f>VLOOKUP(L18,ch!$A$1:$B$33,2,0)</f>
        <v>鄂AHB101</v>
      </c>
      <c r="K18" s="44" t="s">
        <v>103</v>
      </c>
      <c r="L18" s="44" t="s">
        <v>981</v>
      </c>
      <c r="M18" s="44" t="s">
        <v>926</v>
      </c>
      <c r="N18" s="44">
        <v>16</v>
      </c>
      <c r="O18" s="44" t="str">
        <f t="shared" si="0"/>
        <v xml:space="preserve"> 新地园区--常福园区</v>
      </c>
      <c r="P18" s="4">
        <f t="shared" si="1"/>
        <v>1250</v>
      </c>
    </row>
    <row r="19" spans="1:16" ht="18.75">
      <c r="A19" s="46">
        <v>43205</v>
      </c>
      <c r="B19" s="44" t="s">
        <v>976</v>
      </c>
      <c r="C19" s="44" t="s">
        <v>922</v>
      </c>
      <c r="D19" s="44" t="s">
        <v>982</v>
      </c>
      <c r="E19" s="44" t="s">
        <v>977</v>
      </c>
      <c r="F19" s="44" t="s">
        <v>978</v>
      </c>
      <c r="G19" s="44"/>
      <c r="H19" s="44" t="s">
        <v>983</v>
      </c>
      <c r="I19" s="44" t="s">
        <v>980</v>
      </c>
      <c r="J19" s="40" t="str">
        <f>VLOOKUP(L19,ch!$A$1:$B$33,2,0)</f>
        <v>鄂AZR876</v>
      </c>
      <c r="K19" s="44" t="s">
        <v>128</v>
      </c>
      <c r="L19" s="44" t="s">
        <v>984</v>
      </c>
      <c r="M19" s="44" t="s">
        <v>926</v>
      </c>
      <c r="N19" s="44">
        <v>11</v>
      </c>
      <c r="O19" s="44" t="str">
        <f t="shared" si="0"/>
        <v xml:space="preserve"> 新地园区--常福园区</v>
      </c>
      <c r="P19" s="4">
        <f t="shared" si="1"/>
        <v>1250</v>
      </c>
    </row>
    <row r="20" spans="1:16" ht="18.75">
      <c r="A20" s="46">
        <v>43205</v>
      </c>
      <c r="B20" s="44" t="s">
        <v>976</v>
      </c>
      <c r="C20" s="44" t="s">
        <v>922</v>
      </c>
      <c r="D20" s="44" t="s">
        <v>982</v>
      </c>
      <c r="E20" s="44" t="s">
        <v>985</v>
      </c>
      <c r="F20" s="44" t="s">
        <v>986</v>
      </c>
      <c r="G20" s="44"/>
      <c r="H20" s="44" t="s">
        <v>987</v>
      </c>
      <c r="I20" s="44" t="s">
        <v>980</v>
      </c>
      <c r="J20" s="40" t="str">
        <f>VLOOKUP(L20,ch!$A$1:$B$33,2,0)</f>
        <v>鄂AFE237</v>
      </c>
      <c r="K20" s="44" t="s">
        <v>98</v>
      </c>
      <c r="L20" s="44" t="s">
        <v>988</v>
      </c>
      <c r="M20" s="44" t="s">
        <v>926</v>
      </c>
      <c r="N20" s="44">
        <v>6</v>
      </c>
      <c r="O20" s="44" t="str">
        <f t="shared" si="0"/>
        <v xml:space="preserve"> 新地园区--弗兰西蒂</v>
      </c>
      <c r="P20" s="4">
        <f t="shared" si="1"/>
        <v>1250</v>
      </c>
    </row>
    <row r="21" spans="1:16" ht="18.75">
      <c r="A21" s="46">
        <v>43205</v>
      </c>
      <c r="B21" s="44" t="s">
        <v>989</v>
      </c>
      <c r="C21" s="44" t="s">
        <v>922</v>
      </c>
      <c r="D21" s="44" t="s">
        <v>923</v>
      </c>
      <c r="E21" s="44" t="s">
        <v>985</v>
      </c>
      <c r="F21" s="44" t="s">
        <v>990</v>
      </c>
      <c r="G21" s="44"/>
      <c r="H21" s="44" t="s">
        <v>991</v>
      </c>
      <c r="I21" s="44" t="s">
        <v>980</v>
      </c>
      <c r="J21" s="40" t="str">
        <f>VLOOKUP(L21,ch!$A$1:$B$33,2,0)</f>
        <v>鄂ABY256</v>
      </c>
      <c r="K21" s="44" t="s">
        <v>99</v>
      </c>
      <c r="L21" s="44" t="s">
        <v>992</v>
      </c>
      <c r="M21" s="44" t="s">
        <v>926</v>
      </c>
      <c r="N21" s="44">
        <v>14</v>
      </c>
      <c r="O21" s="44" t="str">
        <f t="shared" si="0"/>
        <v xml:space="preserve"> 新地园区--弗兰西蒂</v>
      </c>
      <c r="P21" s="4" t="s">
        <v>1002</v>
      </c>
    </row>
    <row r="22" spans="1:16" ht="18.75">
      <c r="A22" s="46">
        <v>43205</v>
      </c>
      <c r="B22" s="44" t="s">
        <v>993</v>
      </c>
      <c r="C22" s="44" t="s">
        <v>922</v>
      </c>
      <c r="D22" s="44" t="s">
        <v>861</v>
      </c>
      <c r="E22" s="44" t="s">
        <v>985</v>
      </c>
      <c r="F22" s="44" t="s">
        <v>924</v>
      </c>
      <c r="G22" s="44"/>
      <c r="H22" s="44" t="s">
        <v>994</v>
      </c>
      <c r="I22" s="44" t="s">
        <v>980</v>
      </c>
      <c r="J22" s="40" t="str">
        <f>VLOOKUP(L22,ch!$A$1:$B$33,2,0)</f>
        <v>鄂AZV377</v>
      </c>
      <c r="K22" s="44" t="s">
        <v>105</v>
      </c>
      <c r="L22" s="44" t="s">
        <v>995</v>
      </c>
      <c r="M22" s="44" t="s">
        <v>926</v>
      </c>
      <c r="N22" s="44">
        <v>14</v>
      </c>
      <c r="O22" s="44" t="str">
        <f t="shared" si="0"/>
        <v xml:space="preserve"> 新地园区--弗兰西蒂</v>
      </c>
      <c r="P22" s="4">
        <f t="shared" si="1"/>
        <v>1250</v>
      </c>
    </row>
    <row r="23" spans="1:16" ht="18.75">
      <c r="A23" s="46">
        <v>43205</v>
      </c>
      <c r="B23" s="44" t="s">
        <v>212</v>
      </c>
      <c r="C23" s="44" t="s">
        <v>922</v>
      </c>
      <c r="D23" s="44" t="s">
        <v>996</v>
      </c>
      <c r="E23" s="44" t="s">
        <v>985</v>
      </c>
      <c r="F23" s="44" t="s">
        <v>1001</v>
      </c>
      <c r="G23" s="44"/>
      <c r="H23" s="44" t="s">
        <v>997</v>
      </c>
      <c r="I23" s="44" t="s">
        <v>980</v>
      </c>
      <c r="J23" s="44"/>
      <c r="K23" s="44" t="s">
        <v>998</v>
      </c>
      <c r="L23" s="44" t="s">
        <v>999</v>
      </c>
      <c r="M23" s="44" t="s">
        <v>926</v>
      </c>
      <c r="N23" s="44">
        <v>16</v>
      </c>
      <c r="O23" s="44" t="str">
        <f t="shared" si="0"/>
        <v xml:space="preserve"> 新地园区--弗兰西蒂</v>
      </c>
      <c r="P23" s="4">
        <f t="shared" si="1"/>
        <v>1250</v>
      </c>
    </row>
    <row r="24" spans="1:16" ht="18.7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</row>
    <row r="25" spans="1:16" ht="18.7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spans="1:16" ht="18.7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  <row r="27" spans="1:16" ht="18.7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</row>
    <row r="28" spans="1:16" ht="18.7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</row>
    <row r="29" spans="1:16" ht="18.7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</row>
    <row r="30" spans="1:16" ht="18.7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1" spans="1:16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1:16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1:16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  <row r="34" spans="1:16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1:16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  <row r="36" spans="1:1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</row>
    <row r="37" spans="1:16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pans="1:16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16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16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1:16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</row>
    <row r="43" spans="1:16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</row>
    <row r="44" spans="1:16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1:16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1:1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</row>
    <row r="47" spans="1:16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</row>
    <row r="48" spans="1:16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</row>
    <row r="49" spans="1:16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</row>
    <row r="50" spans="1:16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16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6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spans="1:16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spans="1:16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</row>
    <row r="58" spans="1:16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</row>
    <row r="59" spans="1:16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</sheetData>
  <phoneticPr fontId="7" type="noConversion"/>
  <conditionalFormatting sqref="G1">
    <cfRule type="duplicateValues" dxfId="54" priority="6"/>
    <cfRule type="duplicateValues" dxfId="53" priority="7"/>
    <cfRule type="duplicateValues" dxfId="52" priority="8"/>
  </conditionalFormatting>
  <conditionalFormatting sqref="G1">
    <cfRule type="duplicateValues" dxfId="51" priority="5"/>
  </conditionalFormatting>
  <conditionalFormatting sqref="G1">
    <cfRule type="duplicateValues" dxfId="50" priority="3"/>
    <cfRule type="duplicateValues" dxfId="49" priority="4"/>
  </conditionalFormatting>
  <conditionalFormatting sqref="G1">
    <cfRule type="duplicateValues" dxfId="48" priority="1"/>
    <cfRule type="duplicateValues" dxfId="47" priority="2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X46"/>
  <sheetViews>
    <sheetView topLeftCell="E1" workbookViewId="0">
      <selection activeCell="I4" sqref="I4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9" width="12.125" style="39" customWidth="1"/>
    <col min="10" max="10" width="12.125" style="39" hidden="1" customWidth="1"/>
    <col min="11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224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2">
        <v>43206</v>
      </c>
      <c r="B2" s="43" t="s">
        <v>324</v>
      </c>
      <c r="C2" s="44" t="s">
        <v>61</v>
      </c>
      <c r="D2" s="44" t="s">
        <v>371</v>
      </c>
      <c r="E2" s="44" t="s">
        <v>161</v>
      </c>
      <c r="F2" s="44" t="s">
        <v>1003</v>
      </c>
      <c r="G2" s="44" t="s">
        <v>1004</v>
      </c>
      <c r="H2" s="44" t="s">
        <v>1005</v>
      </c>
      <c r="I2" s="44" t="s">
        <v>99</v>
      </c>
      <c r="J2" s="40" t="str">
        <f>VLOOKUP(K2,ch!$A$1:$B$33,2,0)</f>
        <v>鄂ABY256</v>
      </c>
      <c r="K2" s="44" t="s">
        <v>215</v>
      </c>
      <c r="L2" s="44" t="s">
        <v>1006</v>
      </c>
      <c r="M2" s="44">
        <v>7</v>
      </c>
      <c r="N2" s="44" t="str">
        <f>C2&amp;"--"&amp;E2</f>
        <v>丰树园区--新地园区</v>
      </c>
      <c r="O2" s="4">
        <f>IF(OR(C2="常福园区",C2="欣程园区",C2="弗兰西蒂",E2="常福园区",E2="欣程园区",E2="弗兰西蒂"),1250,165)</f>
        <v>165</v>
      </c>
    </row>
    <row r="3" spans="1:102" s="45" customFormat="1" ht="18.75">
      <c r="A3" s="46">
        <v>43206</v>
      </c>
      <c r="B3" s="44" t="s">
        <v>344</v>
      </c>
      <c r="C3" s="44" t="s">
        <v>59</v>
      </c>
      <c r="D3" s="44" t="s">
        <v>522</v>
      </c>
      <c r="E3" s="44" t="s">
        <v>161</v>
      </c>
      <c r="F3" s="44" t="s">
        <v>267</v>
      </c>
      <c r="G3" s="44" t="s">
        <v>1007</v>
      </c>
      <c r="H3" s="44" t="s">
        <v>1005</v>
      </c>
      <c r="I3" s="44" t="s">
        <v>100</v>
      </c>
      <c r="J3" s="40" t="str">
        <f>VLOOKUP(K3,ch!$A$1:$B$33,2,0)</f>
        <v>鄂AZR992</v>
      </c>
      <c r="K3" s="44" t="s">
        <v>201</v>
      </c>
      <c r="L3" s="44" t="s">
        <v>1006</v>
      </c>
      <c r="M3" s="44">
        <v>9</v>
      </c>
      <c r="N3" s="44" t="str">
        <f t="shared" ref="N3:N45" si="0">C3&amp;"--"&amp;E3</f>
        <v>万纬园区--新地园区</v>
      </c>
      <c r="O3" s="4">
        <f t="shared" ref="O3:O23" si="1">IF(OR(C3="常福园区",C3="欣程园区",C3="弗兰西蒂",E3="常福园区",E3="欣程园区",E3="弗兰西蒂"),1250,165)</f>
        <v>165</v>
      </c>
    </row>
    <row r="4" spans="1:102" s="45" customFormat="1" ht="18.75">
      <c r="A4" s="46">
        <v>43206</v>
      </c>
      <c r="B4" s="44" t="s">
        <v>268</v>
      </c>
      <c r="C4" s="44" t="s">
        <v>161</v>
      </c>
      <c r="D4" s="44" t="s">
        <v>853</v>
      </c>
      <c r="E4" s="44" t="s">
        <v>161</v>
      </c>
      <c r="F4" s="44" t="s">
        <v>1008</v>
      </c>
      <c r="G4" s="44" t="s">
        <v>1035</v>
      </c>
      <c r="H4" s="44" t="s">
        <v>1005</v>
      </c>
      <c r="I4" s="44" t="s">
        <v>97</v>
      </c>
      <c r="J4" s="40" t="str">
        <f>VLOOKUP(K4,ch!$A$1:$B$33,2,0)</f>
        <v>鄂ABY277</v>
      </c>
      <c r="K4" s="44" t="s">
        <v>260</v>
      </c>
      <c r="L4" s="44" t="s">
        <v>1006</v>
      </c>
      <c r="M4" s="44">
        <v>14</v>
      </c>
      <c r="N4" s="44" t="str">
        <f t="shared" ref="N4" si="2">C4&amp;"--"&amp;E4</f>
        <v>新地园区--新地园区</v>
      </c>
      <c r="O4" s="4">
        <f t="shared" si="1"/>
        <v>165</v>
      </c>
    </row>
    <row r="5" spans="1:102" s="45" customFormat="1" ht="18.75">
      <c r="A5" s="46">
        <v>43206</v>
      </c>
      <c r="B5" s="44" t="s">
        <v>1020</v>
      </c>
      <c r="C5" s="44" t="s">
        <v>161</v>
      </c>
      <c r="D5" s="44" t="s">
        <v>1021</v>
      </c>
      <c r="E5" s="44" t="s">
        <v>161</v>
      </c>
      <c r="F5" s="44" t="s">
        <v>1022</v>
      </c>
      <c r="G5" s="44" t="s">
        <v>1023</v>
      </c>
      <c r="H5" s="44" t="s">
        <v>1005</v>
      </c>
      <c r="I5" s="44" t="s">
        <v>100</v>
      </c>
      <c r="J5" s="40" t="str">
        <f>VLOOKUP(K5,ch!$A$1:$B$33,2,0)</f>
        <v>鄂AZR992</v>
      </c>
      <c r="K5" s="44" t="s">
        <v>201</v>
      </c>
      <c r="L5" s="44" t="s">
        <v>1006</v>
      </c>
      <c r="M5" s="44">
        <v>14</v>
      </c>
      <c r="N5" s="44" t="str">
        <f>C5&amp;"--"&amp;E5</f>
        <v>新地园区--新地园区</v>
      </c>
      <c r="O5" s="4">
        <f>IF(OR(C5="常福园区",C5="欣程园区",C5="弗兰西蒂",E5="常福园区",E5="欣程园区",E5="弗兰西蒂"),1250,165)</f>
        <v>165</v>
      </c>
    </row>
    <row r="6" spans="1:102" s="45" customFormat="1" ht="18.75">
      <c r="A6" s="46">
        <v>43206</v>
      </c>
      <c r="B6" s="44" t="s">
        <v>1026</v>
      </c>
      <c r="C6" s="44" t="s">
        <v>161</v>
      </c>
      <c r="D6" s="44" t="s">
        <v>1014</v>
      </c>
      <c r="E6" s="44" t="s">
        <v>161</v>
      </c>
      <c r="F6" s="44" t="s">
        <v>1022</v>
      </c>
      <c r="G6" s="44" t="s">
        <v>1027</v>
      </c>
      <c r="H6" s="44" t="s">
        <v>1005</v>
      </c>
      <c r="I6" s="44" t="s">
        <v>103</v>
      </c>
      <c r="J6" s="40" t="str">
        <f>VLOOKUP(K6,ch!$A$1:$B$33,2,0)</f>
        <v>鄂AHB101</v>
      </c>
      <c r="K6" s="44" t="s">
        <v>157</v>
      </c>
      <c r="L6" s="44" t="s">
        <v>1006</v>
      </c>
      <c r="M6" s="44">
        <v>14</v>
      </c>
      <c r="N6" s="44" t="str">
        <f>C6&amp;"--"&amp;E6</f>
        <v>新地园区--新地园区</v>
      </c>
      <c r="O6" s="4">
        <f>IF(OR(C6="常福园区",C6="欣程园区",C6="弗兰西蒂",E6="常福园区",E6="欣程园区",E6="弗兰西蒂"),1250,165)</f>
        <v>165</v>
      </c>
    </row>
    <row r="7" spans="1:102" s="45" customFormat="1" ht="18.75">
      <c r="A7" s="46">
        <v>43206</v>
      </c>
      <c r="B7" s="44" t="s">
        <v>1026</v>
      </c>
      <c r="C7" s="44" t="s">
        <v>161</v>
      </c>
      <c r="D7" s="44" t="s">
        <v>847</v>
      </c>
      <c r="E7" s="44" t="s">
        <v>161</v>
      </c>
      <c r="F7" s="44" t="s">
        <v>1028</v>
      </c>
      <c r="G7" s="44" t="s">
        <v>1029</v>
      </c>
      <c r="H7" s="44" t="s">
        <v>1005</v>
      </c>
      <c r="I7" s="44" t="s">
        <v>103</v>
      </c>
      <c r="J7" s="40" t="str">
        <f>VLOOKUP(K7,ch!$A$1:$B$33,2,0)</f>
        <v>鄂AHB101</v>
      </c>
      <c r="K7" s="44" t="s">
        <v>157</v>
      </c>
      <c r="L7" s="44" t="s">
        <v>1006</v>
      </c>
      <c r="M7" s="44">
        <v>14</v>
      </c>
      <c r="N7" s="44" t="str">
        <f>C7&amp;"--"&amp;E7</f>
        <v>新地园区--新地园区</v>
      </c>
      <c r="O7" s="4">
        <f>IF(OR(C7="常福园区",C7="欣程园区",C7="弗兰西蒂",E7="常福园区",E7="欣程园区",E7="弗兰西蒂"),1250,165)</f>
        <v>165</v>
      </c>
    </row>
    <row r="8" spans="1:102" s="45" customFormat="1" ht="18.75">
      <c r="A8" s="46">
        <v>43206</v>
      </c>
      <c r="B8" s="44" t="s">
        <v>1026</v>
      </c>
      <c r="C8" s="44" t="s">
        <v>161</v>
      </c>
      <c r="D8" s="44" t="s">
        <v>847</v>
      </c>
      <c r="E8" s="44" t="s">
        <v>161</v>
      </c>
      <c r="F8" s="44" t="s">
        <v>1028</v>
      </c>
      <c r="G8" s="44" t="s">
        <v>1036</v>
      </c>
      <c r="H8" s="44" t="s">
        <v>1005</v>
      </c>
      <c r="I8" s="44" t="s">
        <v>103</v>
      </c>
      <c r="J8" s="40" t="str">
        <f>VLOOKUP(K8,ch!$A$1:$B$33,2,0)</f>
        <v>鄂AHB101</v>
      </c>
      <c r="K8" s="44" t="s">
        <v>157</v>
      </c>
      <c r="L8" s="44" t="s">
        <v>1006</v>
      </c>
      <c r="M8" s="44">
        <v>14</v>
      </c>
      <c r="N8" s="44" t="str">
        <f>C8&amp;"--"&amp;E8</f>
        <v>新地园区--新地园区</v>
      </c>
      <c r="O8" s="4">
        <f>IF(OR(C8="常福园区",C8="欣程园区",C8="弗兰西蒂",E8="常福园区",E8="欣程园区",E8="弗兰西蒂"),1250,165)</f>
        <v>165</v>
      </c>
    </row>
    <row r="9" spans="1:102" s="45" customFormat="1" ht="18.75">
      <c r="A9" s="46">
        <v>43206</v>
      </c>
      <c r="B9" s="44" t="s">
        <v>203</v>
      </c>
      <c r="C9" s="44" t="s">
        <v>161</v>
      </c>
      <c r="D9" s="44" t="s">
        <v>853</v>
      </c>
      <c r="E9" s="44" t="s">
        <v>61</v>
      </c>
      <c r="F9" s="44" t="s">
        <v>1018</v>
      </c>
      <c r="G9" s="44" t="s">
        <v>1019</v>
      </c>
      <c r="H9" s="44" t="s">
        <v>1005</v>
      </c>
      <c r="I9" s="44" t="s">
        <v>100</v>
      </c>
      <c r="J9" s="40" t="str">
        <f>VLOOKUP(K9,ch!$A$1:$B$33,2,0)</f>
        <v>鄂AZR992</v>
      </c>
      <c r="K9" s="44" t="s">
        <v>201</v>
      </c>
      <c r="L9" s="44" t="s">
        <v>1006</v>
      </c>
      <c r="M9" s="44">
        <v>14</v>
      </c>
      <c r="N9" s="44" t="str">
        <f t="shared" si="0"/>
        <v>新地园区--丰树园区</v>
      </c>
      <c r="O9" s="4">
        <f t="shared" si="1"/>
        <v>165</v>
      </c>
    </row>
    <row r="10" spans="1:102" s="45" customFormat="1" ht="18.75">
      <c r="A10" s="46">
        <v>43206</v>
      </c>
      <c r="B10" s="44" t="s">
        <v>63</v>
      </c>
      <c r="C10" s="44" t="s">
        <v>161</v>
      </c>
      <c r="D10" s="44" t="s">
        <v>853</v>
      </c>
      <c r="E10" s="44" t="s">
        <v>61</v>
      </c>
      <c r="F10" s="44" t="s">
        <v>1018</v>
      </c>
      <c r="G10" s="44" t="s">
        <v>1024</v>
      </c>
      <c r="H10" s="44" t="s">
        <v>1005</v>
      </c>
      <c r="I10" s="44" t="s">
        <v>99</v>
      </c>
      <c r="J10" s="40" t="str">
        <f>VLOOKUP(K10,ch!$A$1:$B$33,2,0)</f>
        <v>鄂ABY256</v>
      </c>
      <c r="K10" s="44" t="s">
        <v>215</v>
      </c>
      <c r="L10" s="44" t="s">
        <v>1006</v>
      </c>
      <c r="M10" s="44">
        <v>14</v>
      </c>
      <c r="N10" s="44" t="str">
        <f t="shared" si="0"/>
        <v>新地园区--丰树园区</v>
      </c>
      <c r="O10" s="4">
        <f t="shared" si="1"/>
        <v>165</v>
      </c>
    </row>
    <row r="11" spans="1:102" s="45" customFormat="1" ht="18.75">
      <c r="A11" s="46">
        <v>43206</v>
      </c>
      <c r="B11" s="44" t="s">
        <v>203</v>
      </c>
      <c r="C11" s="44" t="s">
        <v>161</v>
      </c>
      <c r="D11" s="44" t="s">
        <v>853</v>
      </c>
      <c r="E11" s="44" t="s">
        <v>61</v>
      </c>
      <c r="F11" s="44" t="s">
        <v>368</v>
      </c>
      <c r="G11" s="44" t="s">
        <v>1025</v>
      </c>
      <c r="H11" s="44" t="s">
        <v>1005</v>
      </c>
      <c r="I11" s="44" t="s">
        <v>99</v>
      </c>
      <c r="J11" s="40" t="str">
        <f>VLOOKUP(K11,ch!$A$1:$B$33,2,0)</f>
        <v>鄂ABY256</v>
      </c>
      <c r="K11" s="44" t="s">
        <v>215</v>
      </c>
      <c r="L11" s="44" t="s">
        <v>1006</v>
      </c>
      <c r="M11" s="44">
        <v>14</v>
      </c>
      <c r="N11" s="44" t="str">
        <f t="shared" si="0"/>
        <v>新地园区--丰树园区</v>
      </c>
      <c r="O11" s="4">
        <f t="shared" si="1"/>
        <v>165</v>
      </c>
    </row>
    <row r="12" spans="1:102" s="45" customFormat="1" ht="18.75">
      <c r="A12" s="46">
        <v>43206</v>
      </c>
      <c r="B12" s="44" t="s">
        <v>203</v>
      </c>
      <c r="C12" s="44" t="s">
        <v>161</v>
      </c>
      <c r="D12" s="44" t="s">
        <v>1021</v>
      </c>
      <c r="E12" s="44" t="s">
        <v>61</v>
      </c>
      <c r="F12" s="44" t="s">
        <v>368</v>
      </c>
      <c r="G12" s="44" t="s">
        <v>595</v>
      </c>
      <c r="H12" s="44" t="s">
        <v>1005</v>
      </c>
      <c r="I12" s="44" t="s">
        <v>97</v>
      </c>
      <c r="J12" s="40" t="str">
        <f>VLOOKUP(K12,ch!$A$1:$B$33,2,0)</f>
        <v>鄂ABY277</v>
      </c>
      <c r="K12" s="44" t="s">
        <v>260</v>
      </c>
      <c r="L12" s="44" t="s">
        <v>1006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43206</v>
      </c>
      <c r="B13" s="44" t="s">
        <v>181</v>
      </c>
      <c r="C13" s="44" t="s">
        <v>161</v>
      </c>
      <c r="D13" s="44" t="s">
        <v>848</v>
      </c>
      <c r="E13" s="44" t="s">
        <v>59</v>
      </c>
      <c r="F13" s="44" t="s">
        <v>1030</v>
      </c>
      <c r="G13" s="44" t="s">
        <v>1031</v>
      </c>
      <c r="H13" s="44" t="s">
        <v>1005</v>
      </c>
      <c r="I13" s="44" t="s">
        <v>17</v>
      </c>
      <c r="J13" s="40" t="str">
        <f>VLOOKUP(K13,ch!$A$1:$B$33,2,0)</f>
        <v>鄂FJU350</v>
      </c>
      <c r="K13" s="44" t="s">
        <v>52</v>
      </c>
      <c r="L13" s="44" t="s">
        <v>1006</v>
      </c>
      <c r="M13" s="44">
        <v>14</v>
      </c>
      <c r="N13" s="44" t="str">
        <f t="shared" si="0"/>
        <v>新地园区--万纬园区</v>
      </c>
      <c r="O13" s="4">
        <f t="shared" si="1"/>
        <v>165</v>
      </c>
    </row>
    <row r="14" spans="1:102" s="45" customFormat="1" ht="18.75">
      <c r="A14" s="46">
        <v>43206</v>
      </c>
      <c r="B14" s="44" t="s">
        <v>164</v>
      </c>
      <c r="C14" s="44" t="s">
        <v>161</v>
      </c>
      <c r="D14" s="44" t="s">
        <v>1012</v>
      </c>
      <c r="E14" s="44" t="s">
        <v>66</v>
      </c>
      <c r="F14" s="44" t="s">
        <v>373</v>
      </c>
      <c r="G14" s="44" t="s">
        <v>1009</v>
      </c>
      <c r="H14" s="44" t="s">
        <v>1005</v>
      </c>
      <c r="I14" s="44" t="s">
        <v>98</v>
      </c>
      <c r="J14" s="40" t="str">
        <f>VLOOKUP(K14,ch!$A$1:$B$33,2,0)</f>
        <v>鄂AFE237</v>
      </c>
      <c r="K14" s="44" t="s">
        <v>222</v>
      </c>
      <c r="L14" s="44" t="s">
        <v>1006</v>
      </c>
      <c r="M14" s="44">
        <v>11</v>
      </c>
      <c r="N14" s="44" t="str">
        <f t="shared" ref="N14:N21" si="3">C14&amp;"--"&amp;E14</f>
        <v>新地园区--亚洲一号园区</v>
      </c>
      <c r="O14" s="4">
        <f t="shared" ref="O14:O21" si="4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43206</v>
      </c>
      <c r="B15" s="44" t="s">
        <v>1010</v>
      </c>
      <c r="C15" s="44" t="s">
        <v>161</v>
      </c>
      <c r="D15" s="44" t="s">
        <v>848</v>
      </c>
      <c r="E15" s="44" t="s">
        <v>66</v>
      </c>
      <c r="F15" s="44" t="s">
        <v>456</v>
      </c>
      <c r="G15" s="44" t="s">
        <v>1011</v>
      </c>
      <c r="H15" s="44" t="s">
        <v>1005</v>
      </c>
      <c r="I15" s="44" t="s">
        <v>98</v>
      </c>
      <c r="J15" s="40" t="str">
        <f>VLOOKUP(K15,ch!$A$1:$B$33,2,0)</f>
        <v>鄂AFE237</v>
      </c>
      <c r="K15" s="44" t="s">
        <v>222</v>
      </c>
      <c r="L15" s="44" t="s">
        <v>1006</v>
      </c>
      <c r="M15" s="44">
        <v>14</v>
      </c>
      <c r="N15" s="44" t="str">
        <f t="shared" si="3"/>
        <v>新地园区--亚洲一号园区</v>
      </c>
      <c r="O15" s="4">
        <f t="shared" si="4"/>
        <v>165</v>
      </c>
    </row>
    <row r="16" spans="1:102" s="45" customFormat="1" ht="18.75">
      <c r="A16" s="46">
        <v>43206</v>
      </c>
      <c r="B16" s="44" t="s">
        <v>251</v>
      </c>
      <c r="C16" s="44" t="s">
        <v>161</v>
      </c>
      <c r="D16" s="44" t="s">
        <v>1012</v>
      </c>
      <c r="E16" s="44" t="s">
        <v>66</v>
      </c>
      <c r="F16" s="44" t="s">
        <v>372</v>
      </c>
      <c r="G16" s="44" t="s">
        <v>1013</v>
      </c>
      <c r="H16" s="44" t="s">
        <v>1005</v>
      </c>
      <c r="I16" s="44" t="s">
        <v>105</v>
      </c>
      <c r="J16" s="40" t="str">
        <f>VLOOKUP(K16,ch!$A$1:$B$33,2,0)</f>
        <v>鄂AZV377</v>
      </c>
      <c r="K16" s="44" t="s">
        <v>54</v>
      </c>
      <c r="L16" s="44" t="s">
        <v>1006</v>
      </c>
      <c r="M16" s="44">
        <v>14</v>
      </c>
      <c r="N16" s="44" t="str">
        <f t="shared" si="3"/>
        <v>新地园区--亚洲一号园区</v>
      </c>
      <c r="O16" s="4">
        <f t="shared" si="4"/>
        <v>165</v>
      </c>
    </row>
    <row r="17" spans="1:15" s="45" customFormat="1" ht="18.75">
      <c r="A17" s="46">
        <v>43206</v>
      </c>
      <c r="B17" s="44" t="s">
        <v>257</v>
      </c>
      <c r="C17" s="44" t="s">
        <v>161</v>
      </c>
      <c r="D17" s="44" t="s">
        <v>1014</v>
      </c>
      <c r="E17" s="44" t="s">
        <v>66</v>
      </c>
      <c r="F17" s="44" t="s">
        <v>1015</v>
      </c>
      <c r="G17" s="44" t="s">
        <v>1016</v>
      </c>
      <c r="H17" s="44" t="s">
        <v>1005</v>
      </c>
      <c r="I17" s="44" t="s">
        <v>105</v>
      </c>
      <c r="J17" s="40" t="str">
        <f>VLOOKUP(K17,ch!$A$1:$B$33,2,0)</f>
        <v>鄂AZV377</v>
      </c>
      <c r="K17" s="44" t="s">
        <v>54</v>
      </c>
      <c r="L17" s="44" t="s">
        <v>1006</v>
      </c>
      <c r="M17" s="44">
        <v>14</v>
      </c>
      <c r="N17" s="44" t="str">
        <f t="shared" si="3"/>
        <v>新地园区--亚洲一号园区</v>
      </c>
      <c r="O17" s="4">
        <f t="shared" si="4"/>
        <v>165</v>
      </c>
    </row>
    <row r="18" spans="1:15" s="45" customFormat="1" ht="18.75">
      <c r="A18" s="46">
        <v>43206</v>
      </c>
      <c r="B18" s="44" t="s">
        <v>164</v>
      </c>
      <c r="C18" s="44" t="s">
        <v>161</v>
      </c>
      <c r="D18" s="44" t="s">
        <v>1012</v>
      </c>
      <c r="E18" s="44" t="s">
        <v>66</v>
      </c>
      <c r="F18" s="44" t="s">
        <v>373</v>
      </c>
      <c r="G18" s="44" t="s">
        <v>1017</v>
      </c>
      <c r="H18" s="44" t="s">
        <v>1005</v>
      </c>
      <c r="I18" s="44" t="s">
        <v>105</v>
      </c>
      <c r="J18" s="40" t="str">
        <f>VLOOKUP(K18,ch!$A$1:$B$33,2,0)</f>
        <v>鄂AZV377</v>
      </c>
      <c r="K18" s="44" t="s">
        <v>54</v>
      </c>
      <c r="L18" s="44" t="s">
        <v>1006</v>
      </c>
      <c r="M18" s="44">
        <v>14</v>
      </c>
      <c r="N18" s="44" t="str">
        <f t="shared" si="3"/>
        <v>新地园区--亚洲一号园区</v>
      </c>
      <c r="O18" s="4">
        <f t="shared" si="4"/>
        <v>165</v>
      </c>
    </row>
    <row r="19" spans="1:15" s="45" customFormat="1" ht="18.75">
      <c r="A19" s="46">
        <v>43206</v>
      </c>
      <c r="B19" s="44" t="s">
        <v>251</v>
      </c>
      <c r="C19" s="44" t="s">
        <v>161</v>
      </c>
      <c r="D19" s="44" t="s">
        <v>1012</v>
      </c>
      <c r="E19" s="44" t="s">
        <v>66</v>
      </c>
      <c r="F19" s="44" t="s">
        <v>372</v>
      </c>
      <c r="G19" s="44" t="s">
        <v>1037</v>
      </c>
      <c r="H19" s="44" t="s">
        <v>1005</v>
      </c>
      <c r="I19" s="44" t="s">
        <v>100</v>
      </c>
      <c r="J19" s="40" t="str">
        <f>VLOOKUP(K19,ch!$A$1:$B$33,2,0)</f>
        <v>鄂AZR992</v>
      </c>
      <c r="K19" s="44" t="s">
        <v>201</v>
      </c>
      <c r="L19" s="44" t="s">
        <v>1006</v>
      </c>
      <c r="M19" s="44">
        <v>14</v>
      </c>
      <c r="N19" s="44" t="str">
        <f t="shared" si="3"/>
        <v>新地园区--亚洲一号园区</v>
      </c>
      <c r="O19" s="4">
        <f t="shared" si="4"/>
        <v>165</v>
      </c>
    </row>
    <row r="20" spans="1:15" s="45" customFormat="1" ht="18.75">
      <c r="A20" s="46">
        <v>43206</v>
      </c>
      <c r="B20" s="44" t="s">
        <v>434</v>
      </c>
      <c r="C20" s="44" t="s">
        <v>161</v>
      </c>
      <c r="D20" s="44" t="s">
        <v>847</v>
      </c>
      <c r="E20" s="44" t="s">
        <v>66</v>
      </c>
      <c r="F20" s="44" t="s">
        <v>456</v>
      </c>
      <c r="G20" s="44" t="s">
        <v>596</v>
      </c>
      <c r="H20" s="44" t="s">
        <v>1005</v>
      </c>
      <c r="I20" s="44" t="s">
        <v>97</v>
      </c>
      <c r="J20" s="40" t="str">
        <f>VLOOKUP(K20,ch!$A$1:$B$33,2,0)</f>
        <v>鄂ABY277</v>
      </c>
      <c r="K20" s="44" t="s">
        <v>260</v>
      </c>
      <c r="L20" s="44" t="s">
        <v>1006</v>
      </c>
      <c r="M20" s="44">
        <v>14</v>
      </c>
      <c r="N20" s="44" t="str">
        <f t="shared" si="3"/>
        <v>新地园区--亚洲一号园区</v>
      </c>
      <c r="O20" s="4">
        <f t="shared" si="4"/>
        <v>165</v>
      </c>
    </row>
    <row r="21" spans="1:15" s="45" customFormat="1" ht="18.75">
      <c r="A21" s="46">
        <v>43206</v>
      </c>
      <c r="B21" s="44" t="s">
        <v>1010</v>
      </c>
      <c r="C21" s="44" t="s">
        <v>161</v>
      </c>
      <c r="D21" s="44" t="s">
        <v>847</v>
      </c>
      <c r="E21" s="44" t="s">
        <v>66</v>
      </c>
      <c r="F21" s="44" t="s">
        <v>456</v>
      </c>
      <c r="G21" s="44" t="s">
        <v>1032</v>
      </c>
      <c r="H21" s="44" t="s">
        <v>1005</v>
      </c>
      <c r="I21" s="44" t="s">
        <v>17</v>
      </c>
      <c r="J21" s="40" t="str">
        <f>VLOOKUP(K21,ch!$A$1:$B$33,2,0)</f>
        <v>鄂FJU350</v>
      </c>
      <c r="K21" s="44" t="s">
        <v>52</v>
      </c>
      <c r="L21" s="44" t="s">
        <v>1006</v>
      </c>
      <c r="M21" s="44">
        <v>13</v>
      </c>
      <c r="N21" s="44" t="str">
        <f t="shared" si="3"/>
        <v>新地园区--亚洲一号园区</v>
      </c>
      <c r="O21" s="4">
        <f t="shared" si="4"/>
        <v>165</v>
      </c>
    </row>
    <row r="22" spans="1:15" s="45" customFormat="1" ht="18.75">
      <c r="A22" s="46">
        <v>43206</v>
      </c>
      <c r="B22" s="44" t="s">
        <v>212</v>
      </c>
      <c r="C22" s="44" t="s">
        <v>161</v>
      </c>
      <c r="D22" s="44" t="s">
        <v>847</v>
      </c>
      <c r="E22" s="44" t="s">
        <v>213</v>
      </c>
      <c r="F22" s="44" t="s">
        <v>279</v>
      </c>
      <c r="G22" s="44" t="s">
        <v>1033</v>
      </c>
      <c r="H22" s="44" t="s">
        <v>1005</v>
      </c>
      <c r="I22" s="44" t="s">
        <v>128</v>
      </c>
      <c r="J22" s="40" t="str">
        <f>VLOOKUP(K22,ch!$A$1:$B$33,2,0)</f>
        <v>鄂AZR876</v>
      </c>
      <c r="K22" s="44" t="s">
        <v>281</v>
      </c>
      <c r="L22" s="44" t="s">
        <v>1006</v>
      </c>
      <c r="M22" s="44" t="s">
        <v>1034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43206</v>
      </c>
      <c r="B23" s="44" t="s">
        <v>212</v>
      </c>
      <c r="C23" s="44" t="s">
        <v>161</v>
      </c>
      <c r="D23" s="44" t="s">
        <v>847</v>
      </c>
      <c r="E23" s="44" t="s">
        <v>213</v>
      </c>
      <c r="F23" s="44" t="s">
        <v>279</v>
      </c>
      <c r="G23" s="44" t="s">
        <v>1061</v>
      </c>
      <c r="H23" s="44" t="s">
        <v>1005</v>
      </c>
      <c r="I23" s="44" t="s">
        <v>102</v>
      </c>
      <c r="J23" s="40" t="str">
        <f>VLOOKUP(K23,ch!$A$1:$B$33,2,0)</f>
        <v>鄂ALU151</v>
      </c>
      <c r="K23" s="44" t="s">
        <v>220</v>
      </c>
      <c r="L23" s="44" t="s">
        <v>1006</v>
      </c>
      <c r="M23" s="44">
        <v>16</v>
      </c>
      <c r="N23" s="44" t="str">
        <f t="shared" si="0"/>
        <v>新地园区--常福园区</v>
      </c>
      <c r="O23" s="4">
        <f t="shared" si="1"/>
        <v>1250</v>
      </c>
    </row>
    <row r="24" spans="1:15" s="45" customFormat="1" ht="18.75">
      <c r="A24" s="46">
        <v>43206</v>
      </c>
      <c r="B24" s="44" t="s">
        <v>212</v>
      </c>
      <c r="C24" s="44" t="s">
        <v>161</v>
      </c>
      <c r="D24" s="44" t="s">
        <v>1062</v>
      </c>
      <c r="E24" s="44" t="s">
        <v>213</v>
      </c>
      <c r="F24" s="44" t="s">
        <v>279</v>
      </c>
      <c r="G24" s="44" t="s">
        <v>1063</v>
      </c>
      <c r="H24" s="44" t="s">
        <v>1005</v>
      </c>
      <c r="I24" s="44" t="s">
        <v>918</v>
      </c>
      <c r="J24" s="40" t="str">
        <f>VLOOKUP(K24,ch!$A$1:$B$34,2,0)</f>
        <v>鄂AMR731</v>
      </c>
      <c r="K24" s="44" t="s">
        <v>844</v>
      </c>
      <c r="L24" s="44" t="s">
        <v>1006</v>
      </c>
      <c r="M24" s="44">
        <v>14</v>
      </c>
      <c r="N24" s="44" t="str">
        <f t="shared" ref="N24" si="5">C24&amp;"--"&amp;E24</f>
        <v>新地园区--常福园区</v>
      </c>
      <c r="O24" s="4">
        <f t="shared" ref="O24" si="6">IF(OR(C24="常福园区",C24="欣程园区",C24="弗兰西蒂",E24="常福园区",E24="欣程园区",E24="弗兰西蒂"),1250,165)</f>
        <v>1250</v>
      </c>
    </row>
    <row r="25" spans="1:15" s="45" customFormat="1" ht="18.75">
      <c r="A25" s="46">
        <v>43206</v>
      </c>
      <c r="B25" s="44" t="s">
        <v>1064</v>
      </c>
      <c r="C25" s="44" t="s">
        <v>161</v>
      </c>
      <c r="D25" s="44" t="s">
        <v>1065</v>
      </c>
      <c r="E25" s="44" t="s">
        <v>1072</v>
      </c>
      <c r="F25" s="44" t="s">
        <v>1073</v>
      </c>
      <c r="G25" s="44" t="s">
        <v>1066</v>
      </c>
      <c r="H25" s="44" t="s">
        <v>1005</v>
      </c>
      <c r="I25" s="44" t="s">
        <v>95</v>
      </c>
      <c r="J25" s="40" t="str">
        <f>VLOOKUP(K25,ch!$A$1:$B$33,2,0)</f>
        <v>鄂AAW309</v>
      </c>
      <c r="K25" s="44" t="s">
        <v>167</v>
      </c>
      <c r="L25" s="44" t="s">
        <v>1006</v>
      </c>
      <c r="M25" s="44">
        <v>14</v>
      </c>
      <c r="N25" s="44" t="str">
        <f t="shared" ref="N25" si="7">C25&amp;"--"&amp;E25</f>
        <v>新地园区--弗兰西蒂</v>
      </c>
      <c r="O25" s="4">
        <f t="shared" ref="O25:O27" si="8">IF(OR(C25="常福园区",C25="欣程园区",C25="弗兰西蒂",E25="常福园区",E25="欣程园区",E25="弗兰西蒂"),1250,165)</f>
        <v>1250</v>
      </c>
    </row>
    <row r="26" spans="1:15" s="45" customFormat="1" ht="18.75">
      <c r="A26" s="46">
        <v>43206</v>
      </c>
      <c r="B26" s="44" t="s">
        <v>212</v>
      </c>
      <c r="C26" s="44" t="s">
        <v>161</v>
      </c>
      <c r="D26" s="44" t="s">
        <v>848</v>
      </c>
      <c r="E26" s="44" t="s">
        <v>213</v>
      </c>
      <c r="F26" s="44" t="s">
        <v>279</v>
      </c>
      <c r="G26" s="47" t="s">
        <v>1074</v>
      </c>
      <c r="H26" s="44" t="s">
        <v>1005</v>
      </c>
      <c r="I26" s="44" t="s">
        <v>678</v>
      </c>
      <c r="J26" s="40" t="str">
        <f>VLOOKUP(K26,ch!$A$1:$B$33,2,0)</f>
        <v>粤BES791</v>
      </c>
      <c r="K26" s="44" t="s">
        <v>1067</v>
      </c>
      <c r="L26" s="44" t="s">
        <v>1006</v>
      </c>
      <c r="M26" s="44">
        <v>14</v>
      </c>
      <c r="N26" s="44" t="str">
        <f t="shared" si="0"/>
        <v>新地园区--常福园区</v>
      </c>
      <c r="O26" s="4">
        <f t="shared" si="8"/>
        <v>1250</v>
      </c>
    </row>
    <row r="27" spans="1:15" s="45" customFormat="1" ht="18.75">
      <c r="A27" s="46">
        <v>43206</v>
      </c>
      <c r="B27" s="44" t="s">
        <v>1068</v>
      </c>
      <c r="C27" s="44" t="s">
        <v>1069</v>
      </c>
      <c r="D27" s="44" t="s">
        <v>1070</v>
      </c>
      <c r="E27" s="44" t="s">
        <v>161</v>
      </c>
      <c r="F27" s="44" t="s">
        <v>1071</v>
      </c>
      <c r="G27" s="47" t="s">
        <v>1075</v>
      </c>
      <c r="H27" s="44" t="s">
        <v>1005</v>
      </c>
      <c r="I27" s="44" t="s">
        <v>99</v>
      </c>
      <c r="J27" s="40" t="str">
        <f>VLOOKUP(K27,ch!$A$1:$B$33,2,0)</f>
        <v>鄂ABY256</v>
      </c>
      <c r="K27" s="44" t="s">
        <v>215</v>
      </c>
      <c r="L27" s="44" t="s">
        <v>1006</v>
      </c>
      <c r="M27" s="44">
        <v>14</v>
      </c>
      <c r="N27" s="44" t="str">
        <f t="shared" si="0"/>
        <v>亚洲一号园区--新地园区</v>
      </c>
      <c r="O27" s="4">
        <f t="shared" si="8"/>
        <v>165</v>
      </c>
    </row>
    <row r="28" spans="1:15" ht="18.7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4" t="str">
        <f t="shared" si="0"/>
        <v>--</v>
      </c>
      <c r="O28" s="4"/>
    </row>
    <row r="29" spans="1:15" ht="18.7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4" t="str">
        <f t="shared" si="0"/>
        <v>--</v>
      </c>
      <c r="O29" s="4"/>
    </row>
    <row r="30" spans="1:15" ht="18.7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4" t="str">
        <f t="shared" si="0"/>
        <v>--</v>
      </c>
      <c r="O30" s="4"/>
    </row>
    <row r="31" spans="1:15" ht="18.7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4" t="str">
        <f t="shared" si="0"/>
        <v>--</v>
      </c>
      <c r="O31" s="4"/>
    </row>
    <row r="32" spans="1:15" ht="18.7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4" t="str">
        <f t="shared" si="0"/>
        <v>--</v>
      </c>
      <c r="O32" s="4"/>
    </row>
    <row r="33" spans="1:15" ht="18.7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4" t="str">
        <f t="shared" si="0"/>
        <v>--</v>
      </c>
      <c r="O33" s="4"/>
    </row>
    <row r="34" spans="1:15" ht="18.7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4" t="str">
        <f t="shared" si="0"/>
        <v>--</v>
      </c>
      <c r="O34" s="4"/>
    </row>
    <row r="35" spans="1:15" ht="18.7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4" t="str">
        <f t="shared" si="0"/>
        <v>--</v>
      </c>
      <c r="O35" s="4"/>
    </row>
    <row r="36" spans="1:15" ht="18.7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4" t="str">
        <f t="shared" si="0"/>
        <v>--</v>
      </c>
      <c r="O36" s="4"/>
    </row>
    <row r="37" spans="1:15" ht="18.7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4" t="str">
        <f t="shared" si="0"/>
        <v>--</v>
      </c>
      <c r="O37" s="4"/>
    </row>
    <row r="38" spans="1:15" ht="18.7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4" t="str">
        <f t="shared" si="0"/>
        <v>--</v>
      </c>
      <c r="O38" s="4"/>
    </row>
    <row r="39" spans="1:15" ht="18.7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4" t="str">
        <f t="shared" si="0"/>
        <v>--</v>
      </c>
      <c r="O39" s="4"/>
    </row>
    <row r="40" spans="1:15" ht="18.7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4" t="str">
        <f t="shared" si="0"/>
        <v>--</v>
      </c>
      <c r="O40" s="4"/>
    </row>
    <row r="41" spans="1:15" ht="18.7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4" t="str">
        <f t="shared" si="0"/>
        <v>--</v>
      </c>
      <c r="O41" s="4"/>
    </row>
    <row r="42" spans="1:15" ht="18.7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4" t="str">
        <f t="shared" si="0"/>
        <v>--</v>
      </c>
      <c r="O42" s="4"/>
    </row>
    <row r="43" spans="1:15" ht="18.7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4" t="str">
        <f t="shared" si="0"/>
        <v>--</v>
      </c>
      <c r="O43" s="4"/>
    </row>
    <row r="44" spans="1:15" ht="18.7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4" t="str">
        <f t="shared" si="0"/>
        <v>--</v>
      </c>
      <c r="O44" s="4"/>
    </row>
    <row r="45" spans="1:15" ht="18.7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4" t="str">
        <f t="shared" si="0"/>
        <v>--</v>
      </c>
      <c r="O45" s="4"/>
    </row>
    <row r="46" spans="1:15">
      <c r="A46" s="41"/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Y98"/>
  <sheetViews>
    <sheetView topLeftCell="E1" zoomScale="98" zoomScaleNormal="98" workbookViewId="0">
      <selection activeCell="J1" sqref="J1:J1048576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2.125" style="39" hidden="1" customWidth="1"/>
    <col min="8" max="8" width="13.25" style="39" bestFit="1" customWidth="1"/>
    <col min="9" max="9" width="16.625" style="39" bestFit="1" customWidth="1"/>
    <col min="10" max="10" width="12.125" style="39" hidden="1" customWidth="1"/>
    <col min="11" max="13" width="12.125" style="39" customWidth="1"/>
    <col min="14" max="14" width="15.5" style="39" customWidth="1"/>
    <col min="15" max="15" width="29.875" style="39" bestFit="1" customWidth="1"/>
    <col min="16" max="16" width="12.125" style="39" customWidth="1"/>
    <col min="17" max="16384" width="9" style="39"/>
  </cols>
  <sheetData>
    <row r="1" spans="1:103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916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s="45" customFormat="1" ht="18.75">
      <c r="A2" s="46">
        <v>43207</v>
      </c>
      <c r="B2" s="44" t="s">
        <v>63</v>
      </c>
      <c r="C2" s="44" t="s">
        <v>161</v>
      </c>
      <c r="D2" s="44" t="s">
        <v>1065</v>
      </c>
      <c r="E2" s="44" t="s">
        <v>61</v>
      </c>
      <c r="F2" s="44" t="s">
        <v>1076</v>
      </c>
      <c r="G2" s="44"/>
      <c r="H2" s="44" t="s">
        <v>1077</v>
      </c>
      <c r="I2" s="44" t="s">
        <v>980</v>
      </c>
      <c r="J2" s="44"/>
      <c r="K2" s="40" t="s">
        <v>95</v>
      </c>
      <c r="L2" s="44" t="s">
        <v>167</v>
      </c>
      <c r="M2" s="44" t="s">
        <v>1006</v>
      </c>
      <c r="N2" s="44">
        <v>14</v>
      </c>
      <c r="O2" s="44" t="str">
        <f t="shared" ref="O2:O27" si="0">C2&amp;"--"&amp;E2</f>
        <v>新地园区--丰树园区</v>
      </c>
      <c r="P2" s="4">
        <f t="shared" ref="P2:P6" si="1">IF(OR(C2="常福园区",C2="欣程园区",C2="弗兰西蒂",E2="常福园区",E2="欣程园区",E2="弗兰西蒂"),1250,165)</f>
        <v>165</v>
      </c>
    </row>
    <row r="3" spans="1:103" s="45" customFormat="1" ht="18.75">
      <c r="A3" s="46">
        <v>43207</v>
      </c>
      <c r="B3" s="44" t="s">
        <v>170</v>
      </c>
      <c r="C3" s="44" t="s">
        <v>161</v>
      </c>
      <c r="D3" s="44" t="s">
        <v>1065</v>
      </c>
      <c r="E3" s="44" t="s">
        <v>61</v>
      </c>
      <c r="F3" s="44" t="s">
        <v>1076</v>
      </c>
      <c r="G3" s="44"/>
      <c r="H3" s="44" t="s">
        <v>1079</v>
      </c>
      <c r="I3" s="44" t="s">
        <v>980</v>
      </c>
      <c r="J3" s="44"/>
      <c r="K3" s="40" t="s">
        <v>101</v>
      </c>
      <c r="L3" s="44" t="s">
        <v>184</v>
      </c>
      <c r="M3" s="44" t="s">
        <v>1006</v>
      </c>
      <c r="N3" s="44">
        <v>14</v>
      </c>
      <c r="O3" s="44" t="str">
        <f t="shared" ref="O3" si="2">C3&amp;"--"&amp;E3</f>
        <v>新地园区--丰树园区</v>
      </c>
      <c r="P3" s="4">
        <f t="shared" si="1"/>
        <v>165</v>
      </c>
    </row>
    <row r="4" spans="1:103" s="45" customFormat="1" ht="18.75">
      <c r="A4" s="46">
        <v>43207</v>
      </c>
      <c r="B4" s="44" t="s">
        <v>203</v>
      </c>
      <c r="C4" s="44" t="s">
        <v>161</v>
      </c>
      <c r="D4" s="44" t="s">
        <v>1078</v>
      </c>
      <c r="E4" s="44" t="s">
        <v>61</v>
      </c>
      <c r="F4" s="44" t="s">
        <v>388</v>
      </c>
      <c r="G4" s="44"/>
      <c r="H4" s="44" t="s">
        <v>1080</v>
      </c>
      <c r="I4" s="44" t="s">
        <v>980</v>
      </c>
      <c r="J4" s="44"/>
      <c r="K4" s="40" t="s">
        <v>103</v>
      </c>
      <c r="L4" s="44" t="s">
        <v>157</v>
      </c>
      <c r="M4" s="44" t="s">
        <v>1006</v>
      </c>
      <c r="N4" s="44">
        <v>14</v>
      </c>
      <c r="O4" s="44" t="str">
        <f t="shared" ref="O4" si="3">C4&amp;"--"&amp;E4</f>
        <v>新地园区--丰树园区</v>
      </c>
      <c r="P4" s="4">
        <f t="shared" si="1"/>
        <v>165</v>
      </c>
    </row>
    <row r="5" spans="1:103" s="45" customFormat="1" ht="18.75">
      <c r="A5" s="46">
        <v>43207</v>
      </c>
      <c r="B5" s="44" t="s">
        <v>1020</v>
      </c>
      <c r="C5" s="44" t="s">
        <v>161</v>
      </c>
      <c r="D5" s="44" t="s">
        <v>1081</v>
      </c>
      <c r="E5" s="44" t="s">
        <v>59</v>
      </c>
      <c r="F5" s="44" t="s">
        <v>1082</v>
      </c>
      <c r="G5" s="44"/>
      <c r="H5" s="44" t="s">
        <v>1083</v>
      </c>
      <c r="I5" s="44" t="s">
        <v>980</v>
      </c>
      <c r="J5" s="44"/>
      <c r="K5" s="40" t="s">
        <v>103</v>
      </c>
      <c r="L5" s="44" t="s">
        <v>157</v>
      </c>
      <c r="M5" s="44" t="s">
        <v>1006</v>
      </c>
      <c r="N5" s="44">
        <v>14</v>
      </c>
      <c r="O5" s="44" t="str">
        <f t="shared" ref="O5" si="4">C5&amp;"--"&amp;E5</f>
        <v>新地园区--万纬园区</v>
      </c>
      <c r="P5" s="4">
        <f t="shared" si="1"/>
        <v>165</v>
      </c>
    </row>
    <row r="6" spans="1:103" s="45" customFormat="1" ht="18.75">
      <c r="A6" s="46">
        <v>43207</v>
      </c>
      <c r="B6" s="44" t="s">
        <v>1084</v>
      </c>
      <c r="C6" s="44" t="s">
        <v>161</v>
      </c>
      <c r="D6" s="44" t="s">
        <v>1085</v>
      </c>
      <c r="E6" s="44" t="s">
        <v>66</v>
      </c>
      <c r="F6" s="44" t="s">
        <v>1086</v>
      </c>
      <c r="G6" s="44"/>
      <c r="H6" s="44" t="s">
        <v>1087</v>
      </c>
      <c r="I6" s="44" t="s">
        <v>980</v>
      </c>
      <c r="J6" s="44"/>
      <c r="K6" s="40" t="s">
        <v>109</v>
      </c>
      <c r="L6" s="44" t="s">
        <v>176</v>
      </c>
      <c r="M6" s="44" t="s">
        <v>1006</v>
      </c>
      <c r="N6" s="44">
        <v>14</v>
      </c>
      <c r="O6" s="44" t="str">
        <f t="shared" ref="O6" si="5">C6&amp;"--"&amp;E6</f>
        <v>新地园区--亚洲一号园区</v>
      </c>
      <c r="P6" s="4">
        <f t="shared" si="1"/>
        <v>165</v>
      </c>
    </row>
    <row r="7" spans="1:103" s="45" customFormat="1" ht="18.75">
      <c r="A7" s="46">
        <v>43207</v>
      </c>
      <c r="B7" s="44" t="s">
        <v>434</v>
      </c>
      <c r="C7" s="44" t="s">
        <v>161</v>
      </c>
      <c r="D7" s="44" t="s">
        <v>1088</v>
      </c>
      <c r="E7" s="44" t="s">
        <v>66</v>
      </c>
      <c r="F7" s="44" t="s">
        <v>370</v>
      </c>
      <c r="G7" s="44"/>
      <c r="H7" s="44" t="s">
        <v>1089</v>
      </c>
      <c r="I7" s="44" t="s">
        <v>980</v>
      </c>
      <c r="J7" s="44"/>
      <c r="K7" s="40" t="s">
        <v>109</v>
      </c>
      <c r="L7" s="44" t="s">
        <v>176</v>
      </c>
      <c r="M7" s="44" t="s">
        <v>1006</v>
      </c>
      <c r="N7" s="44">
        <v>11</v>
      </c>
      <c r="O7" s="44" t="str">
        <f t="shared" ref="O7" si="6">C7&amp;"--"&amp;E7</f>
        <v>新地园区--亚洲一号园区</v>
      </c>
      <c r="P7" s="4">
        <f t="shared" ref="P7" si="7">IF(OR(C7="常福园区",C7="欣程园区",C7="弗兰西蒂",E7="常福园区",E7="欣程园区",E7="弗兰西蒂"),1250,165)</f>
        <v>165</v>
      </c>
    </row>
    <row r="8" spans="1:103" s="45" customFormat="1" ht="18.75">
      <c r="A8" s="46">
        <v>43207</v>
      </c>
      <c r="B8" s="44" t="s">
        <v>1090</v>
      </c>
      <c r="C8" s="44" t="s">
        <v>161</v>
      </c>
      <c r="D8" s="44" t="s">
        <v>1065</v>
      </c>
      <c r="E8" s="44" t="s">
        <v>61</v>
      </c>
      <c r="F8" s="44" t="s">
        <v>388</v>
      </c>
      <c r="G8" s="44"/>
      <c r="H8" s="44" t="s">
        <v>1091</v>
      </c>
      <c r="I8" s="44" t="s">
        <v>980</v>
      </c>
      <c r="J8" s="44"/>
      <c r="K8" s="40" t="s">
        <v>1131</v>
      </c>
      <c r="L8" s="44" t="s">
        <v>1094</v>
      </c>
      <c r="M8" s="44" t="s">
        <v>1006</v>
      </c>
      <c r="N8" s="44">
        <v>14</v>
      </c>
      <c r="O8" s="44" t="str">
        <f t="shared" ref="O8" si="8">C8&amp;"--"&amp;E8</f>
        <v>新地园区--丰树园区</v>
      </c>
      <c r="P8" s="4">
        <f t="shared" ref="P8" si="9">IF(OR(C8="常福园区",C8="欣程园区",C8="弗兰西蒂",E8="常福园区",E8="欣程园区",E8="弗兰西蒂"),1250,165)</f>
        <v>165</v>
      </c>
    </row>
    <row r="9" spans="1:103" s="45" customFormat="1" ht="18.75">
      <c r="A9" s="46">
        <v>43207</v>
      </c>
      <c r="B9" s="44" t="s">
        <v>1095</v>
      </c>
      <c r="C9" s="44" t="s">
        <v>161</v>
      </c>
      <c r="D9" s="44" t="s">
        <v>1065</v>
      </c>
      <c r="E9" s="44" t="s">
        <v>61</v>
      </c>
      <c r="F9" s="44" t="s">
        <v>1076</v>
      </c>
      <c r="G9" s="44"/>
      <c r="H9" s="44" t="s">
        <v>1096</v>
      </c>
      <c r="I9" s="44" t="s">
        <v>980</v>
      </c>
      <c r="J9" s="44"/>
      <c r="K9" s="40" t="s">
        <v>1115</v>
      </c>
      <c r="L9" s="44" t="s">
        <v>1094</v>
      </c>
      <c r="M9" s="44" t="s">
        <v>1006</v>
      </c>
      <c r="N9" s="44">
        <v>14</v>
      </c>
      <c r="O9" s="44" t="str">
        <f t="shared" ref="O9" si="10">C9&amp;"--"&amp;E9</f>
        <v>新地园区--丰树园区</v>
      </c>
      <c r="P9" s="4">
        <f t="shared" ref="P9" si="11">IF(OR(C9="常福园区",C9="欣程园区",C9="弗兰西蒂",E9="常福园区",E9="欣程园区",E9="弗兰西蒂"),1250,165)</f>
        <v>165</v>
      </c>
    </row>
    <row r="10" spans="1:103" s="45" customFormat="1" ht="18.75">
      <c r="A10" s="46">
        <v>43207</v>
      </c>
      <c r="B10" s="44" t="s">
        <v>26</v>
      </c>
      <c r="C10" s="44" t="s">
        <v>161</v>
      </c>
      <c r="D10" s="44" t="s">
        <v>1085</v>
      </c>
      <c r="E10" s="44" t="s">
        <v>66</v>
      </c>
      <c r="F10" s="44" t="s">
        <v>445</v>
      </c>
      <c r="G10" s="44"/>
      <c r="H10" s="44" t="s">
        <v>1097</v>
      </c>
      <c r="I10" s="44" t="s">
        <v>980</v>
      </c>
      <c r="J10" s="44"/>
      <c r="K10" s="40" t="s">
        <v>97</v>
      </c>
      <c r="L10" s="44" t="s">
        <v>1098</v>
      </c>
      <c r="M10" s="44" t="s">
        <v>1006</v>
      </c>
      <c r="N10" s="44">
        <v>14</v>
      </c>
      <c r="O10" s="44" t="str">
        <f t="shared" ref="O10" si="12">C10&amp;"--"&amp;E10</f>
        <v>新地园区--亚洲一号园区</v>
      </c>
      <c r="P10" s="4">
        <f t="shared" ref="P10" si="13">IF(OR(C10="常福园区",C10="欣程园区",C10="弗兰西蒂",E10="常福园区",E10="欣程园区",E10="弗兰西蒂"),1250,165)</f>
        <v>165</v>
      </c>
    </row>
    <row r="11" spans="1:103" s="45" customFormat="1" ht="18.75">
      <c r="A11" s="46">
        <v>43207</v>
      </c>
      <c r="B11" s="44" t="s">
        <v>22</v>
      </c>
      <c r="C11" s="44" t="s">
        <v>161</v>
      </c>
      <c r="D11" s="44" t="s">
        <v>1078</v>
      </c>
      <c r="E11" s="44" t="s">
        <v>61</v>
      </c>
      <c r="F11" s="44" t="s">
        <v>388</v>
      </c>
      <c r="G11" s="44"/>
      <c r="H11" s="44" t="s">
        <v>1099</v>
      </c>
      <c r="I11" s="44" t="s">
        <v>980</v>
      </c>
      <c r="J11" s="44"/>
      <c r="K11" s="40" t="s">
        <v>97</v>
      </c>
      <c r="L11" s="44" t="s">
        <v>1098</v>
      </c>
      <c r="M11" s="44" t="s">
        <v>1006</v>
      </c>
      <c r="N11" s="44">
        <v>14</v>
      </c>
      <c r="O11" s="44" t="str">
        <f t="shared" ref="O11" si="14">C11&amp;"--"&amp;E11</f>
        <v>新地园区--丰树园区</v>
      </c>
      <c r="P11" s="4">
        <f t="shared" ref="P11" si="15">IF(OR(C11="常福园区",C11="欣程园区",C11="弗兰西蒂",E11="常福园区",E11="欣程园区",E11="弗兰西蒂"),1250,165)</f>
        <v>165</v>
      </c>
    </row>
    <row r="12" spans="1:103" s="45" customFormat="1" ht="18.75">
      <c r="A12" s="46">
        <v>43207</v>
      </c>
      <c r="B12" s="44" t="s">
        <v>1020</v>
      </c>
      <c r="C12" s="44" t="s">
        <v>161</v>
      </c>
      <c r="D12" s="44" t="s">
        <v>1081</v>
      </c>
      <c r="E12" s="44" t="s">
        <v>59</v>
      </c>
      <c r="F12" s="44" t="s">
        <v>1100</v>
      </c>
      <c r="G12" s="44"/>
      <c r="H12" s="44" t="s">
        <v>1101</v>
      </c>
      <c r="I12" s="44" t="s">
        <v>980</v>
      </c>
      <c r="J12" s="44"/>
      <c r="K12" s="40" t="s">
        <v>17</v>
      </c>
      <c r="L12" s="44" t="s">
        <v>52</v>
      </c>
      <c r="M12" s="44" t="s">
        <v>1006</v>
      </c>
      <c r="N12" s="44">
        <v>14</v>
      </c>
      <c r="O12" s="44" t="str">
        <f t="shared" ref="O12" si="16">C12&amp;"--"&amp;E12</f>
        <v>新地园区--万纬园区</v>
      </c>
      <c r="P12" s="4">
        <f t="shared" ref="P12" si="17">IF(OR(C12="常福园区",C12="欣程园区",C12="弗兰西蒂",E12="常福园区",E12="欣程园区",E12="弗兰西蒂"),1250,165)</f>
        <v>165</v>
      </c>
    </row>
    <row r="13" spans="1:103" s="45" customFormat="1" ht="18.75">
      <c r="A13" s="46">
        <v>43207</v>
      </c>
      <c r="B13" s="44" t="s">
        <v>181</v>
      </c>
      <c r="C13" s="44" t="s">
        <v>161</v>
      </c>
      <c r="D13" s="44" t="s">
        <v>1081</v>
      </c>
      <c r="E13" s="44" t="s">
        <v>59</v>
      </c>
      <c r="F13" s="44" t="s">
        <v>522</v>
      </c>
      <c r="G13" s="44"/>
      <c r="H13" s="44" t="s">
        <v>1102</v>
      </c>
      <c r="I13" s="44" t="s">
        <v>980</v>
      </c>
      <c r="J13" s="44"/>
      <c r="K13" s="40" t="s">
        <v>17</v>
      </c>
      <c r="L13" s="44" t="s">
        <v>52</v>
      </c>
      <c r="M13" s="44" t="s">
        <v>1006</v>
      </c>
      <c r="N13" s="44">
        <v>14</v>
      </c>
      <c r="O13" s="44" t="str">
        <f t="shared" ref="O13" si="18">C13&amp;"--"&amp;E13</f>
        <v>新地园区--万纬园区</v>
      </c>
      <c r="P13" s="4">
        <f t="shared" ref="P13:P27" si="19">IF(OR(C13="常福园区",C13="欣程园区",C13="弗兰西蒂",E13="常福园区",E13="欣程园区",E13="弗兰西蒂"),1250,165)</f>
        <v>165</v>
      </c>
    </row>
    <row r="14" spans="1:103" s="45" customFormat="1" ht="18.75">
      <c r="A14" s="46">
        <v>43207</v>
      </c>
      <c r="B14" s="44" t="s">
        <v>1020</v>
      </c>
      <c r="C14" s="44" t="s">
        <v>161</v>
      </c>
      <c r="D14" s="44" t="s">
        <v>847</v>
      </c>
      <c r="E14" s="44" t="s">
        <v>59</v>
      </c>
      <c r="F14" s="44" t="s">
        <v>1100</v>
      </c>
      <c r="G14" s="44"/>
      <c r="H14" s="44" t="s">
        <v>1105</v>
      </c>
      <c r="I14" s="44" t="s">
        <v>980</v>
      </c>
      <c r="J14" s="44"/>
      <c r="K14" s="40" t="s">
        <v>17</v>
      </c>
      <c r="L14" s="44" t="s">
        <v>52</v>
      </c>
      <c r="M14" s="44" t="s">
        <v>1006</v>
      </c>
      <c r="N14" s="44">
        <v>14</v>
      </c>
      <c r="O14" s="44" t="str">
        <f t="shared" si="0"/>
        <v>新地园区--万纬园区</v>
      </c>
      <c r="P14" s="4">
        <f t="shared" si="19"/>
        <v>165</v>
      </c>
    </row>
    <row r="15" spans="1:103" s="45" customFormat="1" ht="18.75">
      <c r="A15" s="46">
        <v>43207</v>
      </c>
      <c r="B15" s="44" t="s">
        <v>434</v>
      </c>
      <c r="C15" s="44" t="s">
        <v>161</v>
      </c>
      <c r="D15" s="44" t="s">
        <v>847</v>
      </c>
      <c r="E15" s="44" t="s">
        <v>66</v>
      </c>
      <c r="F15" s="44" t="s">
        <v>1106</v>
      </c>
      <c r="G15" s="44"/>
      <c r="H15" s="44" t="s">
        <v>1107</v>
      </c>
      <c r="I15" s="44" t="s">
        <v>980</v>
      </c>
      <c r="J15" s="44"/>
      <c r="K15" s="40" t="s">
        <v>17</v>
      </c>
      <c r="L15" s="44" t="s">
        <v>52</v>
      </c>
      <c r="M15" s="44" t="s">
        <v>1006</v>
      </c>
      <c r="N15" s="44">
        <v>14</v>
      </c>
      <c r="O15" s="44" t="str">
        <f t="shared" si="0"/>
        <v>新地园区--亚洲一号园区</v>
      </c>
      <c r="P15" s="4">
        <f t="shared" si="19"/>
        <v>165</v>
      </c>
    </row>
    <row r="16" spans="1:103" s="45" customFormat="1" ht="18.75">
      <c r="A16" s="46">
        <v>43207</v>
      </c>
      <c r="B16" s="44" t="s">
        <v>203</v>
      </c>
      <c r="C16" s="44" t="s">
        <v>161</v>
      </c>
      <c r="D16" s="44" t="s">
        <v>1065</v>
      </c>
      <c r="E16" s="44" t="s">
        <v>61</v>
      </c>
      <c r="F16" s="44" t="s">
        <v>368</v>
      </c>
      <c r="G16" s="44"/>
      <c r="H16" s="44" t="s">
        <v>1108</v>
      </c>
      <c r="I16" s="44" t="s">
        <v>980</v>
      </c>
      <c r="J16" s="44"/>
      <c r="K16" s="40" t="s">
        <v>95</v>
      </c>
      <c r="L16" s="44" t="s">
        <v>167</v>
      </c>
      <c r="M16" s="44" t="s">
        <v>1006</v>
      </c>
      <c r="N16" s="44">
        <v>14</v>
      </c>
      <c r="O16" s="44" t="str">
        <f t="shared" si="0"/>
        <v>新地园区--丰树园区</v>
      </c>
      <c r="P16" s="4">
        <f t="shared" si="19"/>
        <v>165</v>
      </c>
    </row>
    <row r="17" spans="1:16" s="45" customFormat="1" ht="18.75">
      <c r="A17" s="46">
        <v>43207</v>
      </c>
      <c r="B17" s="44" t="s">
        <v>158</v>
      </c>
      <c r="C17" s="44" t="s">
        <v>66</v>
      </c>
      <c r="D17" s="44" t="s">
        <v>372</v>
      </c>
      <c r="E17" s="44" t="s">
        <v>161</v>
      </c>
      <c r="F17" s="44" t="s">
        <v>267</v>
      </c>
      <c r="G17" s="44"/>
      <c r="H17" s="48" t="s">
        <v>1141</v>
      </c>
      <c r="I17" s="44" t="s">
        <v>980</v>
      </c>
      <c r="J17" s="44"/>
      <c r="K17" s="40" t="s">
        <v>1109</v>
      </c>
      <c r="L17" s="44" t="s">
        <v>157</v>
      </c>
      <c r="M17" s="44" t="s">
        <v>1006</v>
      </c>
      <c r="N17" s="44">
        <v>13</v>
      </c>
      <c r="O17" s="44" t="str">
        <f t="shared" si="0"/>
        <v>亚洲一号园区--新地园区</v>
      </c>
      <c r="P17" s="4">
        <f t="shared" si="19"/>
        <v>165</v>
      </c>
    </row>
    <row r="18" spans="1:16" s="45" customFormat="1" ht="18.75">
      <c r="A18" s="46">
        <v>43207</v>
      </c>
      <c r="B18" s="44" t="s">
        <v>338</v>
      </c>
      <c r="C18" s="44" t="s">
        <v>59</v>
      </c>
      <c r="D18" s="44" t="s">
        <v>1110</v>
      </c>
      <c r="E18" s="44" t="s">
        <v>161</v>
      </c>
      <c r="F18" s="44" t="s">
        <v>267</v>
      </c>
      <c r="G18" s="44"/>
      <c r="H18" s="48" t="s">
        <v>1132</v>
      </c>
      <c r="I18" s="44" t="s">
        <v>980</v>
      </c>
      <c r="J18" s="44"/>
      <c r="K18" s="40" t="s">
        <v>1119</v>
      </c>
      <c r="L18" s="44" t="s">
        <v>201</v>
      </c>
      <c r="M18" s="44" t="s">
        <v>1006</v>
      </c>
      <c r="N18" s="44">
        <v>13</v>
      </c>
      <c r="O18" s="44" t="str">
        <f t="shared" si="0"/>
        <v>万纬园区--新地园区</v>
      </c>
      <c r="P18" s="4">
        <f t="shared" si="19"/>
        <v>165</v>
      </c>
    </row>
    <row r="19" spans="1:16" s="45" customFormat="1" ht="18.75">
      <c r="A19" s="46">
        <v>43207</v>
      </c>
      <c r="B19" s="44" t="s">
        <v>1111</v>
      </c>
      <c r="C19" s="44" t="s">
        <v>161</v>
      </c>
      <c r="D19" s="44" t="s">
        <v>1028</v>
      </c>
      <c r="E19" s="44" t="s">
        <v>161</v>
      </c>
      <c r="F19" s="44" t="s">
        <v>854</v>
      </c>
      <c r="G19" s="44"/>
      <c r="H19" s="48" t="s">
        <v>1112</v>
      </c>
      <c r="I19" s="44" t="s">
        <v>980</v>
      </c>
      <c r="J19" s="44"/>
      <c r="K19" s="40" t="s">
        <v>1113</v>
      </c>
      <c r="L19" s="44" t="s">
        <v>176</v>
      </c>
      <c r="M19" s="44" t="s">
        <v>1006</v>
      </c>
      <c r="N19" s="44">
        <v>14</v>
      </c>
      <c r="O19" s="44" t="str">
        <f t="shared" si="0"/>
        <v>新地园区--新地园区</v>
      </c>
      <c r="P19" s="4">
        <f t="shared" si="19"/>
        <v>165</v>
      </c>
    </row>
    <row r="20" spans="1:16" s="45" customFormat="1" ht="18.75">
      <c r="A20" s="46">
        <v>43207</v>
      </c>
      <c r="B20" s="44" t="s">
        <v>324</v>
      </c>
      <c r="C20" s="44" t="s">
        <v>61</v>
      </c>
      <c r="D20" s="44" t="s">
        <v>1076</v>
      </c>
      <c r="E20" s="44" t="s">
        <v>161</v>
      </c>
      <c r="F20" s="48" t="s">
        <v>1142</v>
      </c>
      <c r="G20" s="44"/>
      <c r="H20" s="48" t="s">
        <v>1133</v>
      </c>
      <c r="I20" s="44" t="s">
        <v>980</v>
      </c>
      <c r="J20" s="44"/>
      <c r="K20" s="40" t="s">
        <v>1114</v>
      </c>
      <c r="L20" s="44" t="s">
        <v>1094</v>
      </c>
      <c r="M20" s="44" t="s">
        <v>1006</v>
      </c>
      <c r="N20" s="44">
        <v>14</v>
      </c>
      <c r="O20" s="44" t="str">
        <f t="shared" si="0"/>
        <v>丰树园区--新地园区</v>
      </c>
      <c r="P20" s="4">
        <f t="shared" si="19"/>
        <v>165</v>
      </c>
    </row>
    <row r="21" spans="1:16" s="45" customFormat="1" ht="18.75">
      <c r="A21" s="46">
        <v>43207</v>
      </c>
      <c r="B21" s="44" t="s">
        <v>212</v>
      </c>
      <c r="C21" s="44" t="s">
        <v>161</v>
      </c>
      <c r="D21" s="44" t="s">
        <v>847</v>
      </c>
      <c r="E21" s="44" t="s">
        <v>213</v>
      </c>
      <c r="F21" s="44" t="s">
        <v>1116</v>
      </c>
      <c r="G21" s="44"/>
      <c r="H21" s="44" t="s">
        <v>1134</v>
      </c>
      <c r="I21" s="44" t="s">
        <v>980</v>
      </c>
      <c r="J21" s="44"/>
      <c r="K21" s="40" t="s">
        <v>432</v>
      </c>
      <c r="L21" s="44" t="s">
        <v>433</v>
      </c>
      <c r="M21" s="44" t="s">
        <v>1006</v>
      </c>
      <c r="N21" s="44">
        <v>14</v>
      </c>
      <c r="O21" s="44" t="str">
        <f t="shared" si="0"/>
        <v>新地园区--常福园区</v>
      </c>
      <c r="P21" s="4">
        <f t="shared" si="19"/>
        <v>1250</v>
      </c>
    </row>
    <row r="22" spans="1:16" s="45" customFormat="1" ht="18.75">
      <c r="A22" s="46">
        <v>43207</v>
      </c>
      <c r="B22" s="44" t="s">
        <v>212</v>
      </c>
      <c r="C22" s="44" t="s">
        <v>161</v>
      </c>
      <c r="D22" s="44" t="s">
        <v>851</v>
      </c>
      <c r="E22" s="44" t="s">
        <v>1118</v>
      </c>
      <c r="F22" s="44" t="s">
        <v>1117</v>
      </c>
      <c r="G22" s="44"/>
      <c r="H22" s="44" t="s">
        <v>1135</v>
      </c>
      <c r="I22" s="44" t="s">
        <v>980</v>
      </c>
      <c r="J22" s="44"/>
      <c r="K22" s="40" t="s">
        <v>1119</v>
      </c>
      <c r="L22" s="44" t="s">
        <v>1120</v>
      </c>
      <c r="M22" s="44" t="s">
        <v>1006</v>
      </c>
      <c r="N22" s="44">
        <v>16</v>
      </c>
      <c r="O22" s="44" t="str">
        <f t="shared" si="0"/>
        <v>新地园区--弗兰西蒂</v>
      </c>
      <c r="P22" s="4">
        <f t="shared" si="19"/>
        <v>1250</v>
      </c>
    </row>
    <row r="23" spans="1:16" s="45" customFormat="1" ht="18.75">
      <c r="A23" s="46">
        <v>43207</v>
      </c>
      <c r="B23" s="44" t="s">
        <v>212</v>
      </c>
      <c r="C23" s="44" t="s">
        <v>161</v>
      </c>
      <c r="D23" s="44" t="s">
        <v>847</v>
      </c>
      <c r="E23" s="44" t="s">
        <v>213</v>
      </c>
      <c r="F23" s="44" t="s">
        <v>1116</v>
      </c>
      <c r="G23" s="44"/>
      <c r="H23" s="44" t="s">
        <v>1136</v>
      </c>
      <c r="I23" s="44" t="s">
        <v>980</v>
      </c>
      <c r="J23" s="44"/>
      <c r="K23" s="40" t="s">
        <v>1121</v>
      </c>
      <c r="L23" s="44" t="s">
        <v>1122</v>
      </c>
      <c r="M23" s="44" t="s">
        <v>1006</v>
      </c>
      <c r="N23" s="44">
        <v>14</v>
      </c>
      <c r="O23" s="44" t="str">
        <f t="shared" si="0"/>
        <v>新地园区--常福园区</v>
      </c>
      <c r="P23" s="4">
        <f t="shared" si="19"/>
        <v>1250</v>
      </c>
    </row>
    <row r="24" spans="1:16" s="45" customFormat="1" ht="18.75">
      <c r="A24" s="46">
        <v>43207</v>
      </c>
      <c r="B24" s="44" t="s">
        <v>212</v>
      </c>
      <c r="C24" s="44" t="s">
        <v>161</v>
      </c>
      <c r="D24" s="44" t="s">
        <v>847</v>
      </c>
      <c r="E24" s="44" t="s">
        <v>1118</v>
      </c>
      <c r="F24" s="44" t="s">
        <v>1123</v>
      </c>
      <c r="G24" s="44"/>
      <c r="H24" s="44" t="s">
        <v>1137</v>
      </c>
      <c r="I24" s="44" t="s">
        <v>980</v>
      </c>
      <c r="J24" s="44"/>
      <c r="K24" s="40" t="s">
        <v>1124</v>
      </c>
      <c r="L24" s="44" t="s">
        <v>1125</v>
      </c>
      <c r="M24" s="44" t="s">
        <v>1006</v>
      </c>
      <c r="N24" s="44">
        <v>13</v>
      </c>
      <c r="O24" s="44" t="str">
        <f t="shared" si="0"/>
        <v>新地园区--弗兰西蒂</v>
      </c>
      <c r="P24" s="4">
        <f t="shared" si="19"/>
        <v>1250</v>
      </c>
    </row>
    <row r="25" spans="1:16" s="45" customFormat="1" ht="18.75">
      <c r="A25" s="46">
        <v>43207</v>
      </c>
      <c r="B25" s="44" t="s">
        <v>347</v>
      </c>
      <c r="C25" s="44" t="s">
        <v>161</v>
      </c>
      <c r="D25" s="44" t="s">
        <v>267</v>
      </c>
      <c r="E25" s="44" t="s">
        <v>1118</v>
      </c>
      <c r="F25" s="44" t="s">
        <v>1126</v>
      </c>
      <c r="G25" s="44"/>
      <c r="H25" s="44" t="s">
        <v>1138</v>
      </c>
      <c r="I25" s="44" t="s">
        <v>980</v>
      </c>
      <c r="J25" s="44"/>
      <c r="K25" s="40" t="s">
        <v>1127</v>
      </c>
      <c r="L25" s="44" t="s">
        <v>54</v>
      </c>
      <c r="M25" s="44" t="s">
        <v>1006</v>
      </c>
      <c r="N25" s="44">
        <v>14</v>
      </c>
      <c r="O25" s="44" t="str">
        <f t="shared" si="0"/>
        <v>新地园区--弗兰西蒂</v>
      </c>
      <c r="P25" s="4">
        <f t="shared" si="19"/>
        <v>1250</v>
      </c>
    </row>
    <row r="26" spans="1:16" s="45" customFormat="1" ht="18.75">
      <c r="A26" s="46">
        <v>43207</v>
      </c>
      <c r="B26" s="44" t="s">
        <v>212</v>
      </c>
      <c r="C26" s="44" t="s">
        <v>161</v>
      </c>
      <c r="D26" s="44" t="s">
        <v>850</v>
      </c>
      <c r="E26" s="44" t="s">
        <v>213</v>
      </c>
      <c r="F26" s="44" t="s">
        <v>1116</v>
      </c>
      <c r="G26" s="44"/>
      <c r="H26" s="44" t="s">
        <v>1139</v>
      </c>
      <c r="I26" s="44" t="s">
        <v>980</v>
      </c>
      <c r="J26" s="44"/>
      <c r="K26" s="40" t="s">
        <v>635</v>
      </c>
      <c r="L26" s="44" t="s">
        <v>1128</v>
      </c>
      <c r="M26" s="44" t="s">
        <v>1006</v>
      </c>
      <c r="N26" s="44">
        <v>16</v>
      </c>
      <c r="O26" s="44" t="str">
        <f t="shared" si="0"/>
        <v>新地园区--常福园区</v>
      </c>
      <c r="P26" s="4">
        <f t="shared" si="19"/>
        <v>1250</v>
      </c>
    </row>
    <row r="27" spans="1:16" s="45" customFormat="1" ht="18.75">
      <c r="A27" s="46">
        <v>43207</v>
      </c>
      <c r="B27" s="44" t="s">
        <v>212</v>
      </c>
      <c r="C27" s="44" t="s">
        <v>161</v>
      </c>
      <c r="D27" s="44" t="s">
        <v>847</v>
      </c>
      <c r="E27" s="44" t="s">
        <v>213</v>
      </c>
      <c r="F27" s="44" t="s">
        <v>1116</v>
      </c>
      <c r="G27" s="44"/>
      <c r="H27" s="44" t="s">
        <v>1140</v>
      </c>
      <c r="I27" s="44" t="s">
        <v>980</v>
      </c>
      <c r="J27" s="44"/>
      <c r="K27" s="40" t="s">
        <v>1129</v>
      </c>
      <c r="L27" s="44" t="s">
        <v>1130</v>
      </c>
      <c r="M27" s="44" t="s">
        <v>1006</v>
      </c>
      <c r="N27" s="44">
        <v>14</v>
      </c>
      <c r="O27" s="44" t="str">
        <f t="shared" si="0"/>
        <v>新地园区--常福园区</v>
      </c>
      <c r="P27" s="4">
        <f t="shared" si="19"/>
        <v>1250</v>
      </c>
    </row>
    <row r="28" spans="1:16" s="45" customFormat="1" ht="18.75">
      <c r="A28" s="46">
        <v>43207</v>
      </c>
      <c r="B28" s="44" t="s">
        <v>212</v>
      </c>
      <c r="C28" s="44" t="s">
        <v>161</v>
      </c>
      <c r="D28" s="44" t="s">
        <v>1081</v>
      </c>
      <c r="E28" s="44" t="s">
        <v>213</v>
      </c>
      <c r="F28" s="44" t="s">
        <v>1103</v>
      </c>
      <c r="G28" s="44"/>
      <c r="H28" s="44" t="s">
        <v>1104</v>
      </c>
      <c r="I28" s="44" t="s">
        <v>980</v>
      </c>
      <c r="J28" s="44"/>
      <c r="K28" s="40" t="s">
        <v>128</v>
      </c>
      <c r="L28" s="44" t="s">
        <v>281</v>
      </c>
      <c r="M28" s="44" t="s">
        <v>1006</v>
      </c>
      <c r="N28" s="44">
        <v>14</v>
      </c>
      <c r="O28" s="44" t="str">
        <f>C28&amp;"--"&amp;E28</f>
        <v>新地园区--常福园区</v>
      </c>
      <c r="P28" s="4">
        <f>IF(OR(C28="常福园区",C28="欣程园区",C28="弗兰西蒂",E28="常福园区",E28="欣程园区",E28="弗兰西蒂"),1250,165)</f>
        <v>1250</v>
      </c>
    </row>
    <row r="29" spans="1:16" s="45" customFormat="1" ht="18.75">
      <c r="A29" s="46"/>
      <c r="B29" s="44"/>
      <c r="C29" s="44"/>
      <c r="D29" s="44"/>
      <c r="E29" s="44"/>
      <c r="F29" s="44"/>
      <c r="G29" s="44"/>
      <c r="H29" s="47"/>
      <c r="I29" s="44"/>
      <c r="J29" s="44"/>
      <c r="K29" s="40"/>
      <c r="L29" s="44"/>
      <c r="M29" s="44"/>
      <c r="N29" s="44"/>
      <c r="O29" s="44"/>
      <c r="P29" s="4"/>
    </row>
    <row r="30" spans="1:16" s="45" customFormat="1" ht="18.75">
      <c r="A30" s="46"/>
      <c r="B30" s="44"/>
      <c r="C30" s="44"/>
      <c r="D30" s="44"/>
      <c r="E30" s="44"/>
      <c r="F30" s="44"/>
      <c r="G30" s="44"/>
      <c r="H30" s="47"/>
      <c r="I30" s="44"/>
      <c r="J30" s="44"/>
      <c r="K30" s="40"/>
      <c r="L30" s="44"/>
      <c r="M30" s="44"/>
      <c r="N30" s="44"/>
      <c r="O30" s="44"/>
      <c r="P30" s="4"/>
    </row>
    <row r="31" spans="1:16" s="45" customFormat="1" ht="18.75">
      <c r="A31" s="46"/>
      <c r="B31" s="44"/>
      <c r="C31" s="44"/>
      <c r="D31" s="44"/>
      <c r="E31" s="44"/>
      <c r="F31" s="44"/>
      <c r="G31" s="44"/>
      <c r="H31" s="47"/>
      <c r="I31" s="44"/>
      <c r="J31" s="44"/>
      <c r="K31" s="40"/>
      <c r="L31" s="44"/>
      <c r="M31" s="44"/>
      <c r="N31" s="44"/>
      <c r="O31" s="44"/>
      <c r="P31" s="4"/>
    </row>
    <row r="32" spans="1:16" s="45" customFormat="1" ht="18.75">
      <c r="A32" s="46"/>
      <c r="B32" s="44"/>
      <c r="C32" s="44"/>
      <c r="D32" s="44"/>
      <c r="E32" s="44"/>
      <c r="F32" s="44"/>
      <c r="G32" s="44"/>
      <c r="H32" s="47"/>
      <c r="I32" s="44"/>
      <c r="J32" s="44"/>
      <c r="K32" s="40"/>
      <c r="L32" s="44"/>
      <c r="M32" s="44"/>
      <c r="N32" s="44"/>
      <c r="O32" s="44"/>
      <c r="P32" s="4"/>
    </row>
    <row r="33" spans="1:16" s="45" customFormat="1" ht="18.75">
      <c r="A33" s="46"/>
      <c r="B33" s="44"/>
      <c r="C33" s="44"/>
      <c r="D33" s="44"/>
      <c r="E33" s="44"/>
      <c r="F33" s="44"/>
      <c r="G33" s="44"/>
      <c r="H33" s="47"/>
      <c r="I33" s="44"/>
      <c r="J33" s="44"/>
      <c r="K33" s="40"/>
      <c r="L33" s="44"/>
      <c r="M33" s="44"/>
      <c r="N33" s="44"/>
      <c r="O33" s="44"/>
      <c r="P33" s="4"/>
    </row>
    <row r="34" spans="1:16" s="45" customFormat="1" ht="18.75">
      <c r="A34" s="46"/>
      <c r="B34" s="44"/>
      <c r="C34" s="44"/>
      <c r="D34" s="44"/>
      <c r="E34" s="44"/>
      <c r="F34" s="44"/>
      <c r="G34" s="44"/>
      <c r="H34" s="47"/>
      <c r="I34" s="44"/>
      <c r="J34" s="44"/>
      <c r="K34" s="40"/>
      <c r="L34" s="44"/>
      <c r="M34" s="44"/>
      <c r="N34" s="44"/>
      <c r="O34" s="44"/>
      <c r="P34" s="4"/>
    </row>
    <row r="35" spans="1:16" s="45" customFormat="1" ht="18.75">
      <c r="A35" s="46"/>
      <c r="B35" s="44"/>
      <c r="C35" s="44"/>
      <c r="D35" s="44"/>
      <c r="E35" s="44"/>
      <c r="F35" s="44"/>
      <c r="G35" s="44"/>
      <c r="H35" s="47"/>
      <c r="I35" s="44"/>
      <c r="J35" s="44"/>
      <c r="K35" s="40"/>
      <c r="L35" s="44"/>
      <c r="M35" s="44"/>
      <c r="N35" s="44"/>
      <c r="O35" s="44"/>
      <c r="P35" s="4"/>
    </row>
    <row r="36" spans="1:16" s="45" customFormat="1" ht="18.75">
      <c r="A36" s="46"/>
      <c r="B36" s="44"/>
      <c r="C36" s="44"/>
      <c r="D36" s="44"/>
      <c r="E36" s="44"/>
      <c r="F36" s="44"/>
      <c r="G36" s="44"/>
      <c r="H36" s="47"/>
      <c r="I36" s="44"/>
      <c r="J36" s="44"/>
      <c r="K36" s="40"/>
      <c r="L36" s="44"/>
      <c r="M36" s="44"/>
      <c r="N36" s="44"/>
      <c r="O36" s="44"/>
      <c r="P36" s="4"/>
    </row>
    <row r="37" spans="1:16" s="45" customFormat="1" ht="18.75">
      <c r="A37" s="46"/>
      <c r="B37" s="44"/>
      <c r="C37" s="44"/>
      <c r="D37" s="44"/>
      <c r="E37" s="44"/>
      <c r="F37" s="44"/>
      <c r="G37" s="44"/>
      <c r="H37" s="47"/>
      <c r="I37" s="44"/>
      <c r="J37" s="44"/>
      <c r="K37" s="40"/>
      <c r="L37" s="44"/>
      <c r="M37" s="44"/>
      <c r="N37" s="44"/>
      <c r="O37" s="44"/>
      <c r="P37" s="4"/>
    </row>
    <row r="38" spans="1:16" s="45" customFormat="1" ht="18.75">
      <c r="A38" s="46"/>
      <c r="B38" s="44"/>
      <c r="C38" s="44"/>
      <c r="D38" s="44"/>
      <c r="E38" s="44"/>
      <c r="F38" s="44"/>
      <c r="G38" s="44"/>
      <c r="H38" s="47"/>
      <c r="I38" s="44"/>
      <c r="J38" s="44"/>
      <c r="K38" s="40"/>
      <c r="L38" s="44"/>
      <c r="M38" s="44"/>
      <c r="N38" s="44"/>
      <c r="O38" s="44"/>
      <c r="P38" s="4"/>
    </row>
    <row r="39" spans="1:16" s="45" customFormat="1" ht="18.75">
      <c r="A39" s="46"/>
      <c r="B39" s="44"/>
      <c r="C39" s="44"/>
      <c r="D39" s="44"/>
      <c r="E39" s="44"/>
      <c r="F39" s="44"/>
      <c r="G39" s="44"/>
      <c r="H39" s="47"/>
      <c r="I39" s="44"/>
      <c r="J39" s="44"/>
      <c r="K39" s="40"/>
      <c r="L39" s="44"/>
      <c r="M39" s="44"/>
      <c r="N39" s="44"/>
      <c r="O39" s="44"/>
      <c r="P39" s="4"/>
    </row>
    <row r="40" spans="1:16" s="45" customFormat="1" ht="18.75">
      <c r="A40" s="46"/>
      <c r="B40" s="44"/>
      <c r="C40" s="44"/>
      <c r="D40" s="44"/>
      <c r="E40" s="44"/>
      <c r="F40" s="44"/>
      <c r="G40" s="44"/>
      <c r="H40" s="47"/>
      <c r="I40" s="44"/>
      <c r="J40" s="44"/>
      <c r="K40" s="40"/>
      <c r="L40" s="44"/>
      <c r="M40" s="44"/>
      <c r="N40" s="44"/>
      <c r="O40" s="44"/>
      <c r="P40" s="4"/>
    </row>
    <row r="41" spans="1:16" s="45" customFormat="1" ht="18.75">
      <c r="A41" s="46"/>
      <c r="B41" s="44"/>
      <c r="C41" s="44"/>
      <c r="D41" s="44"/>
      <c r="E41" s="44"/>
      <c r="F41" s="44"/>
      <c r="G41" s="44"/>
      <c r="H41" s="47"/>
      <c r="I41" s="44"/>
      <c r="J41" s="44"/>
      <c r="K41" s="40"/>
      <c r="L41" s="44"/>
      <c r="M41" s="44"/>
      <c r="N41" s="44"/>
      <c r="O41" s="44"/>
      <c r="P41" s="4"/>
    </row>
    <row r="42" spans="1:16" s="45" customFormat="1" ht="18.75">
      <c r="A42" s="46"/>
      <c r="B42" s="44"/>
      <c r="C42" s="44"/>
      <c r="D42" s="44"/>
      <c r="E42" s="44"/>
      <c r="F42" s="44"/>
      <c r="G42" s="44"/>
      <c r="H42" s="47"/>
      <c r="I42" s="44"/>
      <c r="J42" s="44"/>
      <c r="K42" s="40"/>
      <c r="L42" s="44"/>
      <c r="M42" s="44"/>
      <c r="N42" s="44"/>
      <c r="O42" s="44"/>
      <c r="P42" s="4"/>
    </row>
    <row r="43" spans="1:16" s="45" customFormat="1" ht="18.75">
      <c r="A43" s="46"/>
      <c r="B43" s="44"/>
      <c r="C43" s="44"/>
      <c r="D43" s="44"/>
      <c r="E43" s="44"/>
      <c r="F43" s="44"/>
      <c r="G43" s="44"/>
      <c r="H43" s="47"/>
      <c r="I43" s="44"/>
      <c r="J43" s="44"/>
      <c r="K43" s="40"/>
      <c r="L43" s="44"/>
      <c r="M43" s="44"/>
      <c r="N43" s="44"/>
      <c r="O43" s="44"/>
      <c r="P43" s="4"/>
    </row>
    <row r="44" spans="1:16" s="45" customFormat="1" ht="18.75">
      <c r="A44" s="46"/>
      <c r="B44" s="44"/>
      <c r="C44" s="44"/>
      <c r="D44" s="44"/>
      <c r="E44" s="44"/>
      <c r="F44" s="44"/>
      <c r="G44" s="44"/>
      <c r="H44" s="47"/>
      <c r="I44" s="44"/>
      <c r="J44" s="44"/>
      <c r="K44" s="40"/>
      <c r="L44" s="44"/>
      <c r="M44" s="44"/>
      <c r="N44" s="44"/>
      <c r="O44" s="44"/>
      <c r="P44" s="4"/>
    </row>
    <row r="45" spans="1:16" s="45" customFormat="1" ht="18.75">
      <c r="A45" s="46"/>
      <c r="B45" s="44"/>
      <c r="C45" s="44"/>
      <c r="D45" s="44"/>
      <c r="E45" s="44"/>
      <c r="F45" s="44"/>
      <c r="G45" s="44"/>
      <c r="H45" s="47"/>
      <c r="I45" s="44"/>
      <c r="J45" s="44"/>
      <c r="K45" s="40"/>
      <c r="L45" s="44"/>
      <c r="M45" s="44"/>
      <c r="N45" s="44"/>
      <c r="O45" s="44"/>
      <c r="P45" s="4"/>
    </row>
    <row r="46" spans="1:16" s="45" customFormat="1" ht="18.75">
      <c r="A46" s="46"/>
      <c r="B46" s="44"/>
      <c r="C46" s="44"/>
      <c r="D46" s="44"/>
      <c r="E46" s="44"/>
      <c r="F46" s="44"/>
      <c r="G46" s="44"/>
      <c r="H46" s="47"/>
      <c r="I46" s="44"/>
      <c r="J46" s="44"/>
      <c r="K46" s="40"/>
      <c r="L46" s="44"/>
      <c r="M46" s="44"/>
      <c r="N46" s="44"/>
      <c r="O46" s="44"/>
      <c r="P46" s="4"/>
    </row>
    <row r="47" spans="1:16" s="45" customFormat="1" ht="18.75">
      <c r="A47" s="46"/>
      <c r="B47" s="44"/>
      <c r="C47" s="44"/>
      <c r="D47" s="44"/>
      <c r="E47" s="44"/>
      <c r="F47" s="44"/>
      <c r="G47" s="44"/>
      <c r="H47" s="47"/>
      <c r="I47" s="44"/>
      <c r="J47" s="44"/>
      <c r="K47" s="40"/>
      <c r="L47" s="44"/>
      <c r="M47" s="44"/>
      <c r="N47" s="44"/>
      <c r="O47" s="44"/>
      <c r="P47" s="4"/>
    </row>
    <row r="48" spans="1:16" s="45" customFormat="1" ht="18.75">
      <c r="A48" s="46"/>
      <c r="B48" s="44"/>
      <c r="C48" s="44"/>
      <c r="D48" s="44"/>
      <c r="E48" s="44"/>
      <c r="F48" s="44"/>
      <c r="G48" s="44"/>
      <c r="H48" s="47"/>
      <c r="I48" s="44"/>
      <c r="J48" s="44"/>
      <c r="K48" s="40"/>
      <c r="L48" s="44"/>
      <c r="M48" s="44"/>
      <c r="N48" s="44"/>
      <c r="O48" s="44"/>
      <c r="P48" s="4"/>
    </row>
    <row r="49" spans="1:16" s="45" customFormat="1" ht="18.75">
      <c r="A49" s="46"/>
      <c r="B49" s="44"/>
      <c r="C49" s="44"/>
      <c r="D49" s="44"/>
      <c r="E49" s="44"/>
      <c r="F49" s="44"/>
      <c r="G49" s="44"/>
      <c r="H49" s="47"/>
      <c r="I49" s="44"/>
      <c r="J49" s="44"/>
      <c r="K49" s="40"/>
      <c r="L49" s="44"/>
      <c r="M49" s="44"/>
      <c r="N49" s="44"/>
      <c r="O49" s="44"/>
      <c r="P49" s="4"/>
    </row>
    <row r="50" spans="1:16" s="45" customFormat="1" ht="18.75">
      <c r="A50" s="46"/>
      <c r="B50" s="44"/>
      <c r="C50" s="44"/>
      <c r="D50" s="44"/>
      <c r="E50" s="44"/>
      <c r="F50" s="44"/>
      <c r="G50" s="44"/>
      <c r="H50" s="47"/>
      <c r="I50" s="44"/>
      <c r="J50" s="44"/>
      <c r="K50" s="40"/>
      <c r="L50" s="44"/>
      <c r="M50" s="44"/>
      <c r="N50" s="44"/>
      <c r="O50" s="44"/>
      <c r="P50" s="4"/>
    </row>
    <row r="51" spans="1:16" s="45" customFormat="1" ht="18.75">
      <c r="A51" s="46"/>
      <c r="B51" s="44"/>
      <c r="C51" s="44"/>
      <c r="D51" s="44"/>
      <c r="E51" s="44"/>
      <c r="F51" s="44"/>
      <c r="G51" s="44"/>
      <c r="H51" s="47"/>
      <c r="I51" s="44"/>
      <c r="J51" s="44"/>
      <c r="K51" s="40"/>
      <c r="L51" s="44"/>
      <c r="M51" s="44"/>
      <c r="N51" s="44"/>
      <c r="O51" s="44"/>
      <c r="P51" s="4"/>
    </row>
    <row r="52" spans="1:16" s="45" customFormat="1" ht="18.75">
      <c r="A52" s="46"/>
      <c r="B52" s="44"/>
      <c r="C52" s="44"/>
      <c r="D52" s="44"/>
      <c r="E52" s="44"/>
      <c r="F52" s="44"/>
      <c r="G52" s="44"/>
      <c r="H52" s="47"/>
      <c r="I52" s="44"/>
      <c r="J52" s="44"/>
      <c r="K52" s="40"/>
      <c r="L52" s="44"/>
      <c r="M52" s="44"/>
      <c r="N52" s="44"/>
      <c r="O52" s="44"/>
      <c r="P52" s="4"/>
    </row>
    <row r="53" spans="1:16" s="45" customFormat="1" ht="18.75">
      <c r="A53" s="46"/>
      <c r="B53" s="44"/>
      <c r="C53" s="44"/>
      <c r="D53" s="44"/>
      <c r="E53" s="44"/>
      <c r="F53" s="44"/>
      <c r="G53" s="44"/>
      <c r="H53" s="47"/>
      <c r="I53" s="44"/>
      <c r="J53" s="44"/>
      <c r="K53" s="40"/>
      <c r="L53" s="44"/>
      <c r="M53" s="44"/>
      <c r="N53" s="44"/>
      <c r="O53" s="44"/>
      <c r="P53" s="4"/>
    </row>
    <row r="54" spans="1:16" s="45" customFormat="1" ht="18.75">
      <c r="A54" s="46"/>
      <c r="B54" s="44"/>
      <c r="C54" s="44"/>
      <c r="D54" s="44"/>
      <c r="E54" s="44"/>
      <c r="F54" s="44"/>
      <c r="G54" s="44"/>
      <c r="H54" s="47"/>
      <c r="I54" s="44"/>
      <c r="J54" s="44"/>
      <c r="K54" s="40"/>
      <c r="L54" s="44"/>
      <c r="M54" s="44"/>
      <c r="N54" s="44"/>
      <c r="O54" s="44"/>
      <c r="P54" s="4"/>
    </row>
    <row r="55" spans="1:16" s="45" customFormat="1" ht="18.75">
      <c r="A55" s="46"/>
      <c r="B55" s="44"/>
      <c r="C55" s="44"/>
      <c r="D55" s="44"/>
      <c r="E55" s="44"/>
      <c r="F55" s="44"/>
      <c r="G55" s="44"/>
      <c r="H55" s="47"/>
      <c r="I55" s="44"/>
      <c r="J55" s="44"/>
      <c r="K55" s="40"/>
      <c r="L55" s="44"/>
      <c r="M55" s="44"/>
      <c r="N55" s="44"/>
      <c r="O55" s="44"/>
      <c r="P55" s="4"/>
    </row>
    <row r="56" spans="1:16" s="45" customFormat="1" ht="18.75">
      <c r="A56" s="46"/>
      <c r="B56" s="44"/>
      <c r="C56" s="44"/>
      <c r="D56" s="44"/>
      <c r="E56" s="44"/>
      <c r="F56" s="44"/>
      <c r="G56" s="44"/>
      <c r="H56" s="47"/>
      <c r="I56" s="44"/>
      <c r="J56" s="44"/>
      <c r="K56" s="40"/>
      <c r="L56" s="44"/>
      <c r="M56" s="44"/>
      <c r="N56" s="44"/>
      <c r="O56" s="44"/>
      <c r="P56" s="4"/>
    </row>
    <row r="57" spans="1:16" s="45" customFormat="1" ht="18.75">
      <c r="A57" s="46"/>
      <c r="B57" s="44"/>
      <c r="C57" s="44"/>
      <c r="D57" s="44"/>
      <c r="E57" s="44"/>
      <c r="F57" s="44"/>
      <c r="G57" s="44"/>
      <c r="H57" s="47"/>
      <c r="I57" s="44"/>
      <c r="J57" s="44"/>
      <c r="K57" s="40"/>
      <c r="L57" s="44"/>
      <c r="M57" s="44"/>
      <c r="N57" s="44"/>
      <c r="O57" s="44"/>
      <c r="P57" s="4"/>
    </row>
    <row r="58" spans="1:16" s="45" customFormat="1" ht="18.75">
      <c r="A58" s="46"/>
      <c r="B58" s="44"/>
      <c r="C58" s="44"/>
      <c r="D58" s="44"/>
      <c r="E58" s="44"/>
      <c r="F58" s="44"/>
      <c r="G58" s="44"/>
      <c r="H58" s="47"/>
      <c r="I58" s="44"/>
      <c r="J58" s="44"/>
      <c r="K58" s="40"/>
      <c r="L58" s="44"/>
      <c r="M58" s="44"/>
      <c r="N58" s="44"/>
      <c r="O58" s="44"/>
      <c r="P58" s="4"/>
    </row>
    <row r="59" spans="1:16" s="45" customFormat="1" ht="18.75">
      <c r="A59" s="46"/>
      <c r="B59" s="44"/>
      <c r="C59" s="44"/>
      <c r="D59" s="44"/>
      <c r="E59" s="44"/>
      <c r="F59" s="44"/>
      <c r="G59" s="44"/>
      <c r="H59" s="47"/>
      <c r="I59" s="44"/>
      <c r="J59" s="44"/>
      <c r="K59" s="40"/>
      <c r="L59" s="44"/>
      <c r="M59" s="44"/>
      <c r="N59" s="44"/>
      <c r="O59" s="44"/>
      <c r="P59" s="4"/>
    </row>
    <row r="60" spans="1:16" s="45" customFormat="1" ht="18.75">
      <c r="A60" s="46"/>
      <c r="B60" s="44"/>
      <c r="C60" s="44"/>
      <c r="D60" s="44"/>
      <c r="E60" s="44"/>
      <c r="F60" s="44"/>
      <c r="G60" s="44"/>
      <c r="H60" s="47"/>
      <c r="I60" s="44"/>
      <c r="J60" s="44"/>
      <c r="K60" s="40"/>
      <c r="L60" s="44"/>
      <c r="M60" s="44"/>
      <c r="N60" s="44"/>
      <c r="O60" s="44"/>
      <c r="P60" s="4"/>
    </row>
    <row r="61" spans="1:16" s="45" customFormat="1" ht="18.75">
      <c r="A61" s="46"/>
      <c r="B61" s="44"/>
      <c r="C61" s="44"/>
      <c r="D61" s="44"/>
      <c r="E61" s="44"/>
      <c r="F61" s="44"/>
      <c r="G61" s="44"/>
      <c r="H61" s="47"/>
      <c r="I61" s="44"/>
      <c r="J61" s="44"/>
      <c r="K61" s="40"/>
      <c r="L61" s="44"/>
      <c r="M61" s="44"/>
      <c r="N61" s="44"/>
      <c r="O61" s="44"/>
      <c r="P61" s="4"/>
    </row>
    <row r="62" spans="1:16" s="45" customFormat="1" ht="18.75">
      <c r="A62" s="46"/>
      <c r="B62" s="44"/>
      <c r="C62" s="44"/>
      <c r="D62" s="44"/>
      <c r="E62" s="44"/>
      <c r="F62" s="44"/>
      <c r="G62" s="44"/>
      <c r="H62" s="47"/>
      <c r="I62" s="44"/>
      <c r="J62" s="44"/>
      <c r="K62" s="40"/>
      <c r="L62" s="44"/>
      <c r="M62" s="44"/>
      <c r="N62" s="44"/>
      <c r="O62" s="44"/>
      <c r="P62" s="4"/>
    </row>
    <row r="63" spans="1:16" s="45" customFormat="1" ht="18.75">
      <c r="A63" s="46"/>
      <c r="B63" s="44"/>
      <c r="C63" s="44"/>
      <c r="D63" s="44"/>
      <c r="E63" s="44"/>
      <c r="F63" s="44"/>
      <c r="G63" s="44"/>
      <c r="H63" s="47"/>
      <c r="I63" s="44"/>
      <c r="J63" s="44"/>
      <c r="K63" s="40"/>
      <c r="L63" s="44"/>
      <c r="M63" s="44"/>
      <c r="N63" s="44"/>
      <c r="O63" s="44"/>
      <c r="P63" s="4"/>
    </row>
    <row r="64" spans="1:16" s="45" customFormat="1" ht="18.75">
      <c r="A64" s="46"/>
      <c r="B64" s="44"/>
      <c r="C64" s="44"/>
      <c r="D64" s="44"/>
      <c r="E64" s="44"/>
      <c r="F64" s="44"/>
      <c r="G64" s="44"/>
      <c r="H64" s="47"/>
      <c r="I64" s="44"/>
      <c r="J64" s="44"/>
      <c r="K64" s="40"/>
      <c r="L64" s="44"/>
      <c r="M64" s="44"/>
      <c r="N64" s="44"/>
      <c r="O64" s="44"/>
      <c r="P64" s="4"/>
    </row>
    <row r="65" spans="1:16" s="45" customFormat="1" ht="18.75">
      <c r="A65" s="46"/>
      <c r="B65" s="44"/>
      <c r="C65" s="44"/>
      <c r="D65" s="44"/>
      <c r="E65" s="44"/>
      <c r="F65" s="44"/>
      <c r="G65" s="44"/>
      <c r="H65" s="47"/>
      <c r="I65" s="44"/>
      <c r="J65" s="44"/>
      <c r="K65" s="40"/>
      <c r="L65" s="44"/>
      <c r="M65" s="44"/>
      <c r="N65" s="44"/>
      <c r="O65" s="44"/>
      <c r="P65" s="4"/>
    </row>
    <row r="66" spans="1:16" s="45" customFormat="1" ht="18.75">
      <c r="A66" s="46"/>
      <c r="B66" s="44"/>
      <c r="C66" s="44"/>
      <c r="D66" s="44"/>
      <c r="E66" s="44"/>
      <c r="F66" s="44"/>
      <c r="G66" s="44"/>
      <c r="H66" s="47"/>
      <c r="I66" s="44"/>
      <c r="J66" s="44"/>
      <c r="K66" s="40"/>
      <c r="L66" s="44"/>
      <c r="M66" s="44"/>
      <c r="N66" s="44"/>
      <c r="O66" s="44"/>
      <c r="P66" s="4"/>
    </row>
    <row r="67" spans="1:16" s="45" customFormat="1" ht="18.75">
      <c r="A67" s="46"/>
      <c r="B67" s="44"/>
      <c r="C67" s="44"/>
      <c r="D67" s="44"/>
      <c r="E67" s="44"/>
      <c r="F67" s="44"/>
      <c r="G67" s="44"/>
      <c r="H67" s="47"/>
      <c r="I67" s="44"/>
      <c r="J67" s="44"/>
      <c r="K67" s="40"/>
      <c r="L67" s="44"/>
      <c r="M67" s="44"/>
      <c r="N67" s="44"/>
      <c r="O67" s="44"/>
      <c r="P67" s="4"/>
    </row>
    <row r="68" spans="1:16" s="45" customFormat="1" ht="18.75">
      <c r="A68" s="46"/>
      <c r="B68" s="44"/>
      <c r="C68" s="44"/>
      <c r="D68" s="44"/>
      <c r="E68" s="44"/>
      <c r="F68" s="44"/>
      <c r="G68" s="44"/>
      <c r="H68" s="47"/>
      <c r="I68" s="44"/>
      <c r="J68" s="44"/>
      <c r="K68" s="40"/>
      <c r="L68" s="44"/>
      <c r="M68" s="44"/>
      <c r="N68" s="44"/>
      <c r="O68" s="44"/>
      <c r="P68" s="4"/>
    </row>
    <row r="69" spans="1:16" s="45" customFormat="1" ht="18.75">
      <c r="A69" s="46"/>
      <c r="B69" s="44"/>
      <c r="C69" s="44"/>
      <c r="D69" s="44"/>
      <c r="E69" s="44"/>
      <c r="F69" s="44"/>
      <c r="G69" s="44"/>
      <c r="H69" s="47"/>
      <c r="I69" s="44"/>
      <c r="J69" s="44"/>
      <c r="K69" s="40"/>
      <c r="L69" s="44"/>
      <c r="M69" s="44"/>
      <c r="N69" s="44"/>
      <c r="O69" s="44"/>
      <c r="P69" s="4"/>
    </row>
    <row r="70" spans="1:16" s="45" customFormat="1" ht="18.75">
      <c r="A70" s="46"/>
      <c r="B70" s="44"/>
      <c r="C70" s="44"/>
      <c r="D70" s="44"/>
      <c r="E70" s="44"/>
      <c r="F70" s="44"/>
      <c r="G70" s="44"/>
      <c r="H70" s="47"/>
      <c r="I70" s="44"/>
      <c r="J70" s="44"/>
      <c r="K70" s="40"/>
      <c r="L70" s="44"/>
      <c r="M70" s="44"/>
      <c r="N70" s="44"/>
      <c r="O70" s="44"/>
      <c r="P70" s="4"/>
    </row>
    <row r="71" spans="1:16" s="45" customFormat="1" ht="18.75">
      <c r="A71" s="46"/>
      <c r="B71" s="44"/>
      <c r="C71" s="44"/>
      <c r="D71" s="44"/>
      <c r="E71" s="44"/>
      <c r="F71" s="44"/>
      <c r="G71" s="44"/>
      <c r="H71" s="47"/>
      <c r="I71" s="44"/>
      <c r="J71" s="44"/>
      <c r="K71" s="40"/>
      <c r="L71" s="44"/>
      <c r="M71" s="44"/>
      <c r="N71" s="44"/>
      <c r="O71" s="44"/>
      <c r="P71" s="4"/>
    </row>
    <row r="72" spans="1:16" s="45" customFormat="1" ht="18.75">
      <c r="A72" s="46"/>
      <c r="B72" s="44"/>
      <c r="C72" s="44"/>
      <c r="D72" s="44"/>
      <c r="E72" s="44"/>
      <c r="F72" s="44"/>
      <c r="G72" s="44"/>
      <c r="H72" s="47"/>
      <c r="I72" s="44"/>
      <c r="J72" s="44"/>
      <c r="K72" s="40"/>
      <c r="L72" s="44"/>
      <c r="M72" s="44"/>
      <c r="N72" s="44"/>
      <c r="O72" s="44"/>
      <c r="P72" s="4"/>
    </row>
    <row r="73" spans="1:16" s="45" customFormat="1" ht="18.75">
      <c r="A73" s="46"/>
      <c r="B73" s="44"/>
      <c r="C73" s="44"/>
      <c r="D73" s="44"/>
      <c r="E73" s="44"/>
      <c r="F73" s="44"/>
      <c r="G73" s="44"/>
      <c r="H73" s="47"/>
      <c r="I73" s="44"/>
      <c r="J73" s="44"/>
      <c r="K73" s="40"/>
      <c r="L73" s="44"/>
      <c r="M73" s="44"/>
      <c r="N73" s="44"/>
      <c r="O73" s="44"/>
      <c r="P73" s="4"/>
    </row>
    <row r="74" spans="1:16" s="45" customFormat="1" ht="18.75">
      <c r="A74" s="46"/>
      <c r="B74" s="44"/>
      <c r="C74" s="44"/>
      <c r="D74" s="44"/>
      <c r="E74" s="44"/>
      <c r="F74" s="44"/>
      <c r="G74" s="44"/>
      <c r="H74" s="47"/>
      <c r="I74" s="44"/>
      <c r="J74" s="44"/>
      <c r="K74" s="40"/>
      <c r="L74" s="44"/>
      <c r="M74" s="44"/>
      <c r="N74" s="44"/>
      <c r="O74" s="44"/>
      <c r="P74" s="4"/>
    </row>
    <row r="75" spans="1:16" s="45" customFormat="1" ht="18.75">
      <c r="A75" s="46"/>
      <c r="B75" s="44"/>
      <c r="C75" s="44"/>
      <c r="D75" s="44"/>
      <c r="E75" s="44"/>
      <c r="F75" s="44"/>
      <c r="G75" s="44"/>
      <c r="H75" s="47"/>
      <c r="I75" s="44"/>
      <c r="J75" s="44"/>
      <c r="K75" s="40"/>
      <c r="L75" s="44"/>
      <c r="M75" s="44"/>
      <c r="N75" s="44"/>
      <c r="O75" s="44"/>
      <c r="P75" s="4"/>
    </row>
    <row r="76" spans="1:16" s="45" customFormat="1" ht="18.75">
      <c r="A76" s="46"/>
      <c r="B76" s="44"/>
      <c r="C76" s="44"/>
      <c r="D76" s="44"/>
      <c r="E76" s="44"/>
      <c r="F76" s="44"/>
      <c r="G76" s="44"/>
      <c r="H76" s="47"/>
      <c r="I76" s="44"/>
      <c r="J76" s="44"/>
      <c r="K76" s="40"/>
      <c r="L76" s="44"/>
      <c r="M76" s="44"/>
      <c r="N76" s="44"/>
      <c r="O76" s="44"/>
      <c r="P76" s="4"/>
    </row>
    <row r="77" spans="1:16" s="45" customFormat="1" ht="18.75">
      <c r="A77" s="46"/>
      <c r="B77" s="44"/>
      <c r="C77" s="44"/>
      <c r="D77" s="44"/>
      <c r="E77" s="44"/>
      <c r="F77" s="44"/>
      <c r="G77" s="44"/>
      <c r="H77" s="47"/>
      <c r="I77" s="44"/>
      <c r="J77" s="44"/>
      <c r="K77" s="40"/>
      <c r="L77" s="44"/>
      <c r="M77" s="44"/>
      <c r="N77" s="44"/>
      <c r="O77" s="44"/>
      <c r="P77" s="4"/>
    </row>
    <row r="78" spans="1:16" s="45" customFormat="1" ht="18.75">
      <c r="A78" s="46"/>
      <c r="B78" s="44"/>
      <c r="C78" s="44"/>
      <c r="D78" s="44"/>
      <c r="E78" s="44"/>
      <c r="F78" s="44"/>
      <c r="G78" s="44"/>
      <c r="H78" s="47"/>
      <c r="I78" s="44"/>
      <c r="J78" s="44"/>
      <c r="K78" s="40"/>
      <c r="L78" s="44"/>
      <c r="M78" s="44"/>
      <c r="N78" s="44"/>
      <c r="O78" s="44"/>
      <c r="P78" s="4"/>
    </row>
    <row r="79" spans="1:16" s="45" customFormat="1" ht="18.75">
      <c r="A79" s="46"/>
      <c r="B79" s="44"/>
      <c r="C79" s="44"/>
      <c r="D79" s="44"/>
      <c r="E79" s="44"/>
      <c r="F79" s="44"/>
      <c r="G79" s="44"/>
      <c r="H79" s="47"/>
      <c r="I79" s="44"/>
      <c r="J79" s="44"/>
      <c r="K79" s="40"/>
      <c r="L79" s="44"/>
      <c r="M79" s="44"/>
      <c r="N79" s="44"/>
      <c r="O79" s="44"/>
      <c r="P79" s="4"/>
    </row>
    <row r="80" spans="1:16" s="45" customFormat="1" ht="18.75">
      <c r="A80" s="46"/>
      <c r="B80" s="44"/>
      <c r="C80" s="44"/>
      <c r="D80" s="44"/>
      <c r="E80" s="44"/>
      <c r="F80" s="44"/>
      <c r="G80" s="44"/>
      <c r="H80" s="47"/>
      <c r="I80" s="44"/>
      <c r="J80" s="44"/>
      <c r="K80" s="40"/>
      <c r="L80" s="44"/>
      <c r="M80" s="44"/>
      <c r="N80" s="44"/>
      <c r="O80" s="44"/>
      <c r="P80" s="4"/>
    </row>
    <row r="81" spans="1:16" s="45" customFormat="1" ht="18.75">
      <c r="A81" s="46"/>
      <c r="B81" s="44"/>
      <c r="C81" s="44"/>
      <c r="D81" s="44"/>
      <c r="E81" s="44"/>
      <c r="F81" s="44"/>
      <c r="G81" s="44"/>
      <c r="H81" s="47"/>
      <c r="I81" s="44"/>
      <c r="J81" s="44"/>
      <c r="K81" s="40"/>
      <c r="L81" s="44"/>
      <c r="M81" s="44"/>
      <c r="N81" s="44"/>
      <c r="O81" s="44"/>
      <c r="P81" s="4"/>
    </row>
    <row r="82" spans="1:16" s="45" customFormat="1" ht="18.75">
      <c r="A82" s="46"/>
      <c r="B82" s="44"/>
      <c r="C82" s="44"/>
      <c r="D82" s="44"/>
      <c r="E82" s="44"/>
      <c r="F82" s="44"/>
      <c r="G82" s="44"/>
      <c r="H82" s="47"/>
      <c r="I82" s="44"/>
      <c r="J82" s="44"/>
      <c r="K82" s="40"/>
      <c r="L82" s="44"/>
      <c r="M82" s="44"/>
      <c r="N82" s="44"/>
      <c r="O82" s="44"/>
      <c r="P82" s="4"/>
    </row>
    <row r="83" spans="1:16" s="45" customFormat="1" ht="18.75">
      <c r="A83" s="46"/>
      <c r="B83" s="44"/>
      <c r="C83" s="44"/>
      <c r="D83" s="44"/>
      <c r="E83" s="44"/>
      <c r="F83" s="44"/>
      <c r="G83" s="44"/>
      <c r="H83" s="47"/>
      <c r="I83" s="44"/>
      <c r="J83" s="44"/>
      <c r="K83" s="40"/>
      <c r="L83" s="44"/>
      <c r="M83" s="44"/>
      <c r="N83" s="44"/>
      <c r="O83" s="44"/>
      <c r="P83" s="4"/>
    </row>
    <row r="84" spans="1:16" s="45" customFormat="1" ht="18.75">
      <c r="A84" s="46"/>
      <c r="B84" s="44"/>
      <c r="C84" s="44"/>
      <c r="D84" s="44"/>
      <c r="E84" s="44"/>
      <c r="F84" s="44"/>
      <c r="G84" s="44"/>
      <c r="H84" s="47"/>
      <c r="I84" s="44"/>
      <c r="J84" s="44"/>
      <c r="K84" s="40"/>
      <c r="L84" s="44"/>
      <c r="M84" s="44"/>
      <c r="N84" s="44"/>
      <c r="O84" s="44"/>
      <c r="P84" s="4"/>
    </row>
    <row r="85" spans="1:16" s="45" customFormat="1" ht="18.75">
      <c r="A85" s="46"/>
      <c r="B85" s="44"/>
      <c r="C85" s="44"/>
      <c r="D85" s="44"/>
      <c r="E85" s="44"/>
      <c r="F85" s="44"/>
      <c r="G85" s="44"/>
      <c r="H85" s="47"/>
      <c r="I85" s="44"/>
      <c r="J85" s="44"/>
      <c r="K85" s="40"/>
      <c r="L85" s="44"/>
      <c r="M85" s="44"/>
      <c r="N85" s="44"/>
      <c r="O85" s="44"/>
      <c r="P85" s="4"/>
    </row>
    <row r="86" spans="1:16" s="45" customFormat="1" ht="18.75">
      <c r="A86" s="46"/>
      <c r="B86" s="44"/>
      <c r="C86" s="44"/>
      <c r="D86" s="44"/>
      <c r="E86" s="44"/>
      <c r="F86" s="44"/>
      <c r="G86" s="44"/>
      <c r="H86" s="47"/>
      <c r="I86" s="44"/>
      <c r="J86" s="44"/>
      <c r="K86" s="40"/>
      <c r="L86" s="44"/>
      <c r="M86" s="44"/>
      <c r="N86" s="44"/>
      <c r="O86" s="44"/>
      <c r="P86" s="4"/>
    </row>
    <row r="87" spans="1:16" s="45" customFormat="1" ht="18.75">
      <c r="A87" s="46"/>
      <c r="B87" s="44"/>
      <c r="C87" s="44"/>
      <c r="D87" s="44"/>
      <c r="E87" s="44"/>
      <c r="F87" s="44"/>
      <c r="G87" s="44"/>
      <c r="H87" s="47"/>
      <c r="I87" s="44"/>
      <c r="J87" s="44"/>
      <c r="K87" s="40"/>
      <c r="L87" s="44"/>
      <c r="M87" s="44"/>
      <c r="N87" s="44"/>
      <c r="O87" s="44"/>
      <c r="P87" s="4"/>
    </row>
    <row r="88" spans="1:16" s="45" customFormat="1" ht="18.75">
      <c r="A88" s="46"/>
      <c r="B88" s="44"/>
      <c r="C88" s="44"/>
      <c r="D88" s="44"/>
      <c r="E88" s="44"/>
      <c r="F88" s="44"/>
      <c r="G88" s="44"/>
      <c r="H88" s="47"/>
      <c r="I88" s="44"/>
      <c r="J88" s="44"/>
      <c r="K88" s="40"/>
      <c r="L88" s="44"/>
      <c r="M88" s="44"/>
      <c r="N88" s="44"/>
      <c r="O88" s="44"/>
      <c r="P88" s="4"/>
    </row>
    <row r="89" spans="1:16" s="45" customFormat="1" ht="18.75">
      <c r="A89" s="46"/>
      <c r="B89" s="44"/>
      <c r="C89" s="44"/>
      <c r="D89" s="44"/>
      <c r="E89" s="44"/>
      <c r="F89" s="44"/>
      <c r="G89" s="44"/>
      <c r="H89" s="47"/>
      <c r="I89" s="44"/>
      <c r="J89" s="44"/>
      <c r="K89" s="40"/>
      <c r="L89" s="44"/>
      <c r="M89" s="44"/>
      <c r="N89" s="44"/>
      <c r="O89" s="44"/>
      <c r="P89" s="4"/>
    </row>
    <row r="90" spans="1:16" s="45" customFormat="1" ht="18.75">
      <c r="A90" s="46"/>
      <c r="B90" s="44"/>
      <c r="C90" s="44"/>
      <c r="D90" s="44"/>
      <c r="E90" s="44"/>
      <c r="F90" s="44"/>
      <c r="G90" s="44"/>
      <c r="H90" s="47"/>
      <c r="I90" s="44"/>
      <c r="J90" s="44"/>
      <c r="K90" s="40"/>
      <c r="L90" s="44"/>
      <c r="M90" s="44"/>
      <c r="N90" s="44"/>
      <c r="O90" s="44"/>
      <c r="P90" s="4"/>
    </row>
    <row r="91" spans="1:16" s="45" customFormat="1" ht="18.75">
      <c r="A91" s="46"/>
      <c r="B91" s="44"/>
      <c r="C91" s="44"/>
      <c r="D91" s="44"/>
      <c r="E91" s="44"/>
      <c r="F91" s="44"/>
      <c r="G91" s="44"/>
      <c r="H91" s="47"/>
      <c r="I91" s="44"/>
      <c r="J91" s="44"/>
      <c r="K91" s="40"/>
      <c r="L91" s="44"/>
      <c r="M91" s="44"/>
      <c r="N91" s="44"/>
      <c r="O91" s="44"/>
      <c r="P91" s="4"/>
    </row>
    <row r="92" spans="1:16" s="45" customFormat="1" ht="18.75">
      <c r="A92" s="46"/>
      <c r="B92" s="44"/>
      <c r="C92" s="44"/>
      <c r="D92" s="44"/>
      <c r="E92" s="44"/>
      <c r="F92" s="44"/>
      <c r="G92" s="44"/>
      <c r="H92" s="47"/>
      <c r="I92" s="44"/>
      <c r="J92" s="44"/>
      <c r="K92" s="40"/>
      <c r="L92" s="44"/>
      <c r="M92" s="44"/>
      <c r="N92" s="44"/>
      <c r="O92" s="44"/>
      <c r="P92" s="4"/>
    </row>
    <row r="93" spans="1:16" s="45" customFormat="1" ht="18.75">
      <c r="A93" s="46"/>
      <c r="B93" s="44"/>
      <c r="C93" s="44"/>
      <c r="D93" s="44"/>
      <c r="E93" s="44"/>
      <c r="F93" s="44"/>
      <c r="G93" s="44"/>
      <c r="H93" s="47"/>
      <c r="I93" s="44"/>
      <c r="J93" s="44"/>
      <c r="K93" s="40"/>
      <c r="L93" s="44"/>
      <c r="M93" s="44"/>
      <c r="N93" s="44"/>
      <c r="O93" s="44"/>
      <c r="P93" s="4"/>
    </row>
    <row r="94" spans="1:16" s="45" customFormat="1" ht="18.75">
      <c r="A94" s="46"/>
      <c r="B94" s="44"/>
      <c r="C94" s="44"/>
      <c r="D94" s="44"/>
      <c r="E94" s="44"/>
      <c r="F94" s="44"/>
      <c r="G94" s="44"/>
      <c r="H94" s="47"/>
      <c r="I94" s="44"/>
      <c r="J94" s="44"/>
      <c r="K94" s="40"/>
      <c r="L94" s="44"/>
      <c r="M94" s="44"/>
      <c r="N94" s="44"/>
      <c r="O94" s="44"/>
      <c r="P94" s="4"/>
    </row>
    <row r="95" spans="1:16" s="45" customFormat="1" ht="18.75">
      <c r="A95" s="46"/>
      <c r="B95" s="44"/>
      <c r="C95" s="44"/>
      <c r="D95" s="44"/>
      <c r="E95" s="44"/>
      <c r="F95" s="44"/>
      <c r="G95" s="44"/>
      <c r="H95" s="47"/>
      <c r="I95" s="44"/>
      <c r="J95" s="44"/>
      <c r="K95" s="40"/>
      <c r="L95" s="44"/>
      <c r="M95" s="44"/>
      <c r="N95" s="44"/>
      <c r="O95" s="44"/>
      <c r="P95" s="4"/>
    </row>
    <row r="96" spans="1:16" s="45" customFormat="1" ht="18.75">
      <c r="A96" s="46"/>
      <c r="B96" s="44"/>
      <c r="C96" s="44"/>
      <c r="D96" s="44"/>
      <c r="E96" s="44"/>
      <c r="F96" s="44"/>
      <c r="G96" s="44"/>
      <c r="H96" s="47"/>
      <c r="I96" s="44"/>
      <c r="J96" s="44"/>
      <c r="K96" s="40"/>
      <c r="L96" s="44"/>
      <c r="M96" s="44"/>
      <c r="N96" s="44"/>
      <c r="O96" s="44"/>
      <c r="P96" s="4"/>
    </row>
    <row r="97" spans="1:16" s="45" customFormat="1" ht="18.75">
      <c r="A97" s="46"/>
      <c r="B97" s="44"/>
      <c r="C97" s="44"/>
      <c r="D97" s="44"/>
      <c r="E97" s="44"/>
      <c r="F97" s="44"/>
      <c r="G97" s="44"/>
      <c r="H97" s="47"/>
      <c r="I97" s="44"/>
      <c r="J97" s="44"/>
      <c r="K97" s="40"/>
      <c r="L97" s="44"/>
      <c r="M97" s="44"/>
      <c r="N97" s="44"/>
      <c r="O97" s="44"/>
      <c r="P97" s="4"/>
    </row>
    <row r="98" spans="1:16" s="45" customFormat="1" ht="18.75">
      <c r="A98" s="46"/>
      <c r="B98" s="44"/>
      <c r="C98" s="44"/>
      <c r="D98" s="44"/>
      <c r="E98" s="44"/>
      <c r="F98" s="44"/>
      <c r="G98" s="44"/>
      <c r="H98" s="47"/>
      <c r="I98" s="44"/>
      <c r="J98" s="44"/>
      <c r="K98" s="40"/>
      <c r="L98" s="44"/>
      <c r="M98" s="44"/>
      <c r="N98" s="44"/>
      <c r="O98" s="44"/>
      <c r="P98" s="4"/>
    </row>
  </sheetData>
  <phoneticPr fontId="7" type="noConversion"/>
  <conditionalFormatting sqref="G1">
    <cfRule type="duplicateValues" dxfId="46" priority="6"/>
    <cfRule type="duplicateValues" dxfId="45" priority="7"/>
    <cfRule type="duplicateValues" dxfId="44" priority="8"/>
  </conditionalFormatting>
  <conditionalFormatting sqref="G1">
    <cfRule type="duplicateValues" dxfId="43" priority="5"/>
  </conditionalFormatting>
  <conditionalFormatting sqref="G1">
    <cfRule type="duplicateValues" dxfId="42" priority="3"/>
    <cfRule type="duplicateValues" dxfId="41" priority="4"/>
  </conditionalFormatting>
  <conditionalFormatting sqref="G1">
    <cfRule type="duplicateValues" dxfId="40" priority="1"/>
    <cfRule type="duplicateValues" dxfId="39" priority="2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W68"/>
  <sheetViews>
    <sheetView topLeftCell="F4" workbookViewId="0">
      <selection activeCell="H15" sqref="H15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11" width="12.125" style="39" customWidth="1"/>
    <col min="12" max="12" width="15.5" style="39" customWidth="1"/>
    <col min="13" max="13" width="29.875" style="39" bestFit="1" customWidth="1"/>
    <col min="14" max="14" width="12.125" style="39" customWidth="1"/>
    <col min="15" max="16384" width="9" style="39"/>
  </cols>
  <sheetData>
    <row r="1" spans="1:10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223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</row>
    <row r="2" spans="1:101" s="45" customFormat="1" ht="18.75">
      <c r="A2" s="46">
        <v>43208</v>
      </c>
      <c r="B2" s="44" t="s">
        <v>164</v>
      </c>
      <c r="C2" s="44" t="s">
        <v>161</v>
      </c>
      <c r="D2" s="44" t="s">
        <v>1088</v>
      </c>
      <c r="E2" s="44" t="s">
        <v>66</v>
      </c>
      <c r="F2" s="44" t="s">
        <v>370</v>
      </c>
      <c r="G2" s="50" t="s">
        <v>1169</v>
      </c>
      <c r="H2" s="44" t="s">
        <v>980</v>
      </c>
      <c r="I2" s="40" t="s">
        <v>1168</v>
      </c>
      <c r="J2" s="44" t="s">
        <v>1093</v>
      </c>
      <c r="K2" s="44" t="s">
        <v>1006</v>
      </c>
      <c r="L2" s="44">
        <v>14</v>
      </c>
      <c r="M2" s="44" t="str">
        <f t="shared" ref="M2:M19" si="0">C2&amp;"--"&amp;E2</f>
        <v>新地园区--亚洲一号园区</v>
      </c>
      <c r="N2" s="4">
        <f t="shared" ref="N2:N19" si="1">IF(OR(C2="常福园区",C2="欣程园区",C2="弗兰西蒂",E2="常福园区",E2="欣程园区",E2="弗兰西蒂"),1250,165)</f>
        <v>165</v>
      </c>
    </row>
    <row r="3" spans="1:101" s="45" customFormat="1" ht="18.75">
      <c r="A3" s="46">
        <v>43208</v>
      </c>
      <c r="B3" s="44" t="s">
        <v>26</v>
      </c>
      <c r="C3" s="44" t="s">
        <v>161</v>
      </c>
      <c r="D3" s="44" t="s">
        <v>1085</v>
      </c>
      <c r="E3" s="44" t="s">
        <v>66</v>
      </c>
      <c r="F3" s="44" t="s">
        <v>445</v>
      </c>
      <c r="G3" s="50" t="s">
        <v>1170</v>
      </c>
      <c r="H3" s="44" t="s">
        <v>980</v>
      </c>
      <c r="I3" s="40" t="s">
        <v>109</v>
      </c>
      <c r="J3" s="44" t="s">
        <v>176</v>
      </c>
      <c r="K3" s="44" t="s">
        <v>1006</v>
      </c>
      <c r="L3" s="44">
        <v>14</v>
      </c>
      <c r="M3" s="44" t="str">
        <f t="shared" si="0"/>
        <v>新地园区--亚洲一号园区</v>
      </c>
      <c r="N3" s="4">
        <f t="shared" si="1"/>
        <v>165</v>
      </c>
    </row>
    <row r="4" spans="1:101" s="45" customFormat="1" ht="18.75">
      <c r="A4" s="46">
        <v>43208</v>
      </c>
      <c r="B4" s="44" t="s">
        <v>203</v>
      </c>
      <c r="C4" s="44" t="s">
        <v>161</v>
      </c>
      <c r="D4" s="44" t="s">
        <v>1078</v>
      </c>
      <c r="E4" s="44" t="s">
        <v>61</v>
      </c>
      <c r="F4" s="44" t="s">
        <v>388</v>
      </c>
      <c r="G4" s="50" t="s">
        <v>1171</v>
      </c>
      <c r="H4" s="44" t="s">
        <v>980</v>
      </c>
      <c r="I4" s="40" t="s">
        <v>102</v>
      </c>
      <c r="J4" s="44" t="s">
        <v>220</v>
      </c>
      <c r="K4" s="44" t="s">
        <v>1006</v>
      </c>
      <c r="L4" s="44">
        <v>13</v>
      </c>
      <c r="M4" s="44" t="str">
        <f t="shared" si="0"/>
        <v>新地园区--丰树园区</v>
      </c>
      <c r="N4" s="4">
        <f t="shared" si="1"/>
        <v>165</v>
      </c>
    </row>
    <row r="5" spans="1:101" s="45" customFormat="1" ht="18.75">
      <c r="A5" s="46">
        <v>43208</v>
      </c>
      <c r="B5" s="44" t="s">
        <v>63</v>
      </c>
      <c r="C5" s="44" t="s">
        <v>161</v>
      </c>
      <c r="D5" s="44" t="s">
        <v>859</v>
      </c>
      <c r="E5" s="44" t="s">
        <v>61</v>
      </c>
      <c r="F5" s="44" t="s">
        <v>388</v>
      </c>
      <c r="G5" s="50" t="s">
        <v>1172</v>
      </c>
      <c r="H5" s="44" t="s">
        <v>980</v>
      </c>
      <c r="I5" s="40" t="s">
        <v>95</v>
      </c>
      <c r="J5" s="44" t="s">
        <v>167</v>
      </c>
      <c r="K5" s="44" t="s">
        <v>1006</v>
      </c>
      <c r="L5" s="44">
        <v>14</v>
      </c>
      <c r="M5" s="44" t="str">
        <f t="shared" si="0"/>
        <v>新地园区--丰树园区</v>
      </c>
      <c r="N5" s="4">
        <f t="shared" si="1"/>
        <v>165</v>
      </c>
    </row>
    <row r="6" spans="1:101" s="45" customFormat="1" ht="18.75">
      <c r="A6" s="46">
        <v>43208</v>
      </c>
      <c r="B6" s="44" t="s">
        <v>164</v>
      </c>
      <c r="C6" s="44" t="s">
        <v>161</v>
      </c>
      <c r="D6" s="44" t="s">
        <v>1085</v>
      </c>
      <c r="E6" s="44" t="s">
        <v>66</v>
      </c>
      <c r="F6" s="44" t="s">
        <v>468</v>
      </c>
      <c r="G6" s="50" t="s">
        <v>1173</v>
      </c>
      <c r="H6" s="44" t="s">
        <v>980</v>
      </c>
      <c r="I6" s="40" t="s">
        <v>95</v>
      </c>
      <c r="J6" s="44" t="s">
        <v>167</v>
      </c>
      <c r="K6" s="44" t="s">
        <v>1006</v>
      </c>
      <c r="L6" s="44">
        <v>14</v>
      </c>
      <c r="M6" s="44" t="str">
        <f t="shared" si="0"/>
        <v>新地园区--亚洲一号园区</v>
      </c>
      <c r="N6" s="4">
        <f t="shared" si="1"/>
        <v>165</v>
      </c>
    </row>
    <row r="7" spans="1:101" s="45" customFormat="1" ht="18.75">
      <c r="A7" s="46">
        <v>43208</v>
      </c>
      <c r="B7" s="44" t="s">
        <v>164</v>
      </c>
      <c r="C7" s="44" t="s">
        <v>161</v>
      </c>
      <c r="D7" s="44" t="s">
        <v>1085</v>
      </c>
      <c r="E7" s="44" t="s">
        <v>66</v>
      </c>
      <c r="F7" s="44" t="s">
        <v>468</v>
      </c>
      <c r="G7" s="50" t="s">
        <v>1174</v>
      </c>
      <c r="H7" s="44" t="s">
        <v>980</v>
      </c>
      <c r="I7" s="40" t="s">
        <v>98</v>
      </c>
      <c r="J7" s="44" t="s">
        <v>222</v>
      </c>
      <c r="K7" s="44" t="s">
        <v>1006</v>
      </c>
      <c r="L7" s="44">
        <v>14</v>
      </c>
      <c r="M7" s="44" t="str">
        <f t="shared" si="0"/>
        <v>新地园区--亚洲一号园区</v>
      </c>
      <c r="N7" s="4">
        <f t="shared" si="1"/>
        <v>165</v>
      </c>
    </row>
    <row r="8" spans="1:101" s="45" customFormat="1" ht="18.75">
      <c r="A8" s="46">
        <v>43208</v>
      </c>
      <c r="B8" s="44" t="s">
        <v>164</v>
      </c>
      <c r="C8" s="44" t="s">
        <v>161</v>
      </c>
      <c r="D8" s="44" t="s">
        <v>1088</v>
      </c>
      <c r="E8" s="44" t="s">
        <v>66</v>
      </c>
      <c r="F8" s="44" t="s">
        <v>372</v>
      </c>
      <c r="G8" s="50" t="s">
        <v>1175</v>
      </c>
      <c r="H8" s="44" t="s">
        <v>980</v>
      </c>
      <c r="I8" s="40" t="s">
        <v>105</v>
      </c>
      <c r="J8" s="44" t="s">
        <v>54</v>
      </c>
      <c r="K8" s="44" t="s">
        <v>1006</v>
      </c>
      <c r="L8" s="44">
        <v>14</v>
      </c>
      <c r="M8" s="44" t="str">
        <f t="shared" si="0"/>
        <v>新地园区--亚洲一号园区</v>
      </c>
      <c r="N8" s="4">
        <f t="shared" si="1"/>
        <v>165</v>
      </c>
    </row>
    <row r="9" spans="1:101" s="45" customFormat="1" ht="18.75">
      <c r="A9" s="46">
        <v>43208</v>
      </c>
      <c r="B9" s="44" t="s">
        <v>170</v>
      </c>
      <c r="C9" s="44" t="s">
        <v>161</v>
      </c>
      <c r="D9" s="44" t="s">
        <v>859</v>
      </c>
      <c r="E9" s="44" t="s">
        <v>61</v>
      </c>
      <c r="F9" s="44" t="s">
        <v>368</v>
      </c>
      <c r="G9" s="50" t="s">
        <v>1176</v>
      </c>
      <c r="H9" s="44" t="s">
        <v>980</v>
      </c>
      <c r="I9" s="40" t="s">
        <v>101</v>
      </c>
      <c r="J9" s="44" t="s">
        <v>184</v>
      </c>
      <c r="K9" s="44" t="s">
        <v>1006</v>
      </c>
      <c r="L9" s="44">
        <v>14</v>
      </c>
      <c r="M9" s="44" t="str">
        <f t="shared" si="0"/>
        <v>新地园区--丰树园区</v>
      </c>
      <c r="N9" s="4">
        <f t="shared" si="1"/>
        <v>165</v>
      </c>
    </row>
    <row r="10" spans="1:101" s="45" customFormat="1" ht="18.75">
      <c r="A10" s="46">
        <v>43208</v>
      </c>
      <c r="B10" s="44" t="s">
        <v>1143</v>
      </c>
      <c r="C10" s="44" t="s">
        <v>161</v>
      </c>
      <c r="D10" s="44" t="s">
        <v>1085</v>
      </c>
      <c r="E10" s="44" t="s">
        <v>66</v>
      </c>
      <c r="F10" s="44" t="s">
        <v>445</v>
      </c>
      <c r="G10" s="50" t="s">
        <v>1177</v>
      </c>
      <c r="H10" s="44" t="s">
        <v>980</v>
      </c>
      <c r="I10" s="40" t="s">
        <v>103</v>
      </c>
      <c r="J10" s="44" t="s">
        <v>157</v>
      </c>
      <c r="K10" s="44" t="s">
        <v>1006</v>
      </c>
      <c r="L10" s="44">
        <v>14</v>
      </c>
      <c r="M10" s="44" t="str">
        <f t="shared" si="0"/>
        <v>新地园区--亚洲一号园区</v>
      </c>
      <c r="N10" s="4">
        <f t="shared" si="1"/>
        <v>165</v>
      </c>
    </row>
    <row r="11" spans="1:101" s="45" customFormat="1" ht="18.75">
      <c r="A11" s="46">
        <v>43208</v>
      </c>
      <c r="B11" s="44" t="s">
        <v>544</v>
      </c>
      <c r="C11" s="44" t="s">
        <v>161</v>
      </c>
      <c r="D11" s="44" t="s">
        <v>1144</v>
      </c>
      <c r="E11" s="44" t="s">
        <v>161</v>
      </c>
      <c r="F11" s="44" t="s">
        <v>867</v>
      </c>
      <c r="G11" s="50" t="s">
        <v>1178</v>
      </c>
      <c r="H11" s="44" t="s">
        <v>980</v>
      </c>
      <c r="I11" s="40" t="s">
        <v>128</v>
      </c>
      <c r="J11" s="44" t="s">
        <v>281</v>
      </c>
      <c r="K11" s="44" t="s">
        <v>1006</v>
      </c>
      <c r="L11" s="44">
        <v>14</v>
      </c>
      <c r="M11" s="44" t="str">
        <f t="shared" si="0"/>
        <v>新地园区--新地园区</v>
      </c>
      <c r="N11" s="4">
        <f t="shared" si="1"/>
        <v>165</v>
      </c>
    </row>
    <row r="12" spans="1:101" s="45" customFormat="1" ht="18.75">
      <c r="A12" s="46">
        <v>43208</v>
      </c>
      <c r="B12" s="44" t="s">
        <v>63</v>
      </c>
      <c r="C12" s="44" t="s">
        <v>161</v>
      </c>
      <c r="D12" s="44" t="s">
        <v>859</v>
      </c>
      <c r="E12" s="44" t="s">
        <v>61</v>
      </c>
      <c r="F12" s="44" t="s">
        <v>1018</v>
      </c>
      <c r="G12" s="50" t="s">
        <v>1179</v>
      </c>
      <c r="H12" s="44" t="s">
        <v>980</v>
      </c>
      <c r="I12" s="40" t="s">
        <v>99</v>
      </c>
      <c r="J12" s="44" t="s">
        <v>215</v>
      </c>
      <c r="K12" s="44" t="s">
        <v>1006</v>
      </c>
      <c r="L12" s="44">
        <v>14</v>
      </c>
      <c r="M12" s="44" t="str">
        <f t="shared" si="0"/>
        <v>新地园区--丰树园区</v>
      </c>
      <c r="N12" s="4">
        <f t="shared" si="1"/>
        <v>165</v>
      </c>
    </row>
    <row r="13" spans="1:101" s="45" customFormat="1" ht="18.75">
      <c r="A13" s="46">
        <v>43208</v>
      </c>
      <c r="B13" s="44" t="s">
        <v>1145</v>
      </c>
      <c r="C13" s="44" t="s">
        <v>161</v>
      </c>
      <c r="D13" s="44" t="s">
        <v>267</v>
      </c>
      <c r="E13" s="44" t="s">
        <v>1146</v>
      </c>
      <c r="F13" s="44" t="s">
        <v>1147</v>
      </c>
      <c r="G13" s="50" t="s">
        <v>1180</v>
      </c>
      <c r="H13" s="44" t="s">
        <v>980</v>
      </c>
      <c r="I13" s="40" t="s">
        <v>100</v>
      </c>
      <c r="J13" s="44" t="s">
        <v>201</v>
      </c>
      <c r="K13" s="44" t="s">
        <v>1006</v>
      </c>
      <c r="L13" s="44">
        <v>14</v>
      </c>
      <c r="M13" s="44" t="str">
        <f t="shared" si="0"/>
        <v>新地园区--弗兰西蒂</v>
      </c>
      <c r="N13" s="4">
        <f t="shared" si="1"/>
        <v>1250</v>
      </c>
    </row>
    <row r="14" spans="1:101" s="45" customFormat="1" ht="18.75">
      <c r="A14" s="46">
        <v>43208</v>
      </c>
      <c r="B14" s="44" t="s">
        <v>1145</v>
      </c>
      <c r="C14" s="44" t="s">
        <v>161</v>
      </c>
      <c r="D14" s="44" t="s">
        <v>866</v>
      </c>
      <c r="E14" s="44" t="s">
        <v>1146</v>
      </c>
      <c r="F14" s="44" t="s">
        <v>1148</v>
      </c>
      <c r="G14" s="50" t="s">
        <v>1181</v>
      </c>
      <c r="H14" s="44" t="s">
        <v>980</v>
      </c>
      <c r="I14" s="40" t="s">
        <v>17</v>
      </c>
      <c r="J14" s="44" t="s">
        <v>1149</v>
      </c>
      <c r="K14" s="44" t="s">
        <v>1006</v>
      </c>
      <c r="L14" s="44">
        <v>14</v>
      </c>
      <c r="M14" s="44" t="str">
        <f t="shared" si="0"/>
        <v>新地园区--弗兰西蒂</v>
      </c>
      <c r="N14" s="4">
        <f t="shared" si="1"/>
        <v>1250</v>
      </c>
    </row>
    <row r="15" spans="1:101" s="45" customFormat="1" ht="18.75">
      <c r="A15" s="46">
        <v>43208</v>
      </c>
      <c r="B15" s="44" t="s">
        <v>1150</v>
      </c>
      <c r="C15" s="44" t="s">
        <v>59</v>
      </c>
      <c r="D15" s="44" t="s">
        <v>1151</v>
      </c>
      <c r="E15" s="44" t="s">
        <v>161</v>
      </c>
      <c r="F15" s="44" t="s">
        <v>267</v>
      </c>
      <c r="G15" s="50" t="s">
        <v>1182</v>
      </c>
      <c r="H15" s="44" t="s">
        <v>980</v>
      </c>
      <c r="I15" s="40" t="s">
        <v>109</v>
      </c>
      <c r="J15" s="44" t="s">
        <v>1152</v>
      </c>
      <c r="K15" s="44" t="s">
        <v>1006</v>
      </c>
      <c r="L15" s="44">
        <v>14</v>
      </c>
      <c r="M15" s="44" t="str">
        <f t="shared" si="0"/>
        <v>万纬园区--新地园区</v>
      </c>
      <c r="N15" s="4">
        <f t="shared" si="1"/>
        <v>165</v>
      </c>
    </row>
    <row r="16" spans="1:101" s="45" customFormat="1" ht="18.75">
      <c r="A16" s="46">
        <v>43208</v>
      </c>
      <c r="B16" s="44" t="s">
        <v>1155</v>
      </c>
      <c r="C16" s="44" t="s">
        <v>1156</v>
      </c>
      <c r="D16" s="44" t="s">
        <v>1157</v>
      </c>
      <c r="E16" s="44" t="s">
        <v>161</v>
      </c>
      <c r="F16" s="44" t="s">
        <v>267</v>
      </c>
      <c r="G16" s="50" t="s">
        <v>1183</v>
      </c>
      <c r="H16" s="44" t="s">
        <v>980</v>
      </c>
      <c r="I16" s="40" t="s">
        <v>105</v>
      </c>
      <c r="J16" s="44" t="s">
        <v>54</v>
      </c>
      <c r="K16" s="44" t="s">
        <v>1006</v>
      </c>
      <c r="L16" s="44">
        <v>12</v>
      </c>
      <c r="M16" s="44" t="str">
        <f t="shared" si="0"/>
        <v>丰树园区--新地园区</v>
      </c>
      <c r="N16" s="4">
        <f t="shared" si="1"/>
        <v>165</v>
      </c>
    </row>
    <row r="17" spans="1:14" s="45" customFormat="1" ht="18.75">
      <c r="A17" s="46">
        <v>43208</v>
      </c>
      <c r="B17" s="44" t="s">
        <v>164</v>
      </c>
      <c r="C17" s="44" t="s">
        <v>161</v>
      </c>
      <c r="D17" s="44" t="s">
        <v>1158</v>
      </c>
      <c r="E17" s="44" t="s">
        <v>66</v>
      </c>
      <c r="F17" s="44" t="s">
        <v>1159</v>
      </c>
      <c r="G17" s="50" t="s">
        <v>1184</v>
      </c>
      <c r="H17" s="44" t="s">
        <v>980</v>
      </c>
      <c r="I17" s="40" t="s">
        <v>128</v>
      </c>
      <c r="J17" s="44" t="s">
        <v>281</v>
      </c>
      <c r="K17" s="44" t="s">
        <v>1006</v>
      </c>
      <c r="L17" s="44">
        <v>14</v>
      </c>
      <c r="M17" s="44" t="str">
        <f t="shared" si="0"/>
        <v>新地园区--亚洲一号园区</v>
      </c>
      <c r="N17" s="4">
        <f t="shared" si="1"/>
        <v>165</v>
      </c>
    </row>
    <row r="18" spans="1:14" s="45" customFormat="1" ht="18.75">
      <c r="A18" s="46">
        <v>43208</v>
      </c>
      <c r="B18" s="44" t="s">
        <v>1160</v>
      </c>
      <c r="C18" s="44" t="s">
        <v>1161</v>
      </c>
      <c r="D18" s="44" t="s">
        <v>1162</v>
      </c>
      <c r="E18" s="44" t="s">
        <v>161</v>
      </c>
      <c r="F18" s="44" t="s">
        <v>1158</v>
      </c>
      <c r="G18" s="50" t="s">
        <v>1185</v>
      </c>
      <c r="H18" s="44" t="s">
        <v>980</v>
      </c>
      <c r="I18" s="40" t="s">
        <v>128</v>
      </c>
      <c r="J18" s="44" t="s">
        <v>281</v>
      </c>
      <c r="K18" s="44" t="s">
        <v>1006</v>
      </c>
      <c r="L18" s="44">
        <v>14</v>
      </c>
      <c r="M18" s="44" t="str">
        <f t="shared" si="0"/>
        <v>亚洲一号园区--新地园区</v>
      </c>
      <c r="N18" s="4">
        <f t="shared" si="1"/>
        <v>165</v>
      </c>
    </row>
    <row r="19" spans="1:14" s="45" customFormat="1" ht="18.75">
      <c r="A19" s="46">
        <v>43208</v>
      </c>
      <c r="B19" s="44" t="s">
        <v>1163</v>
      </c>
      <c r="C19" s="44" t="s">
        <v>1161</v>
      </c>
      <c r="D19" s="44" t="s">
        <v>1164</v>
      </c>
      <c r="E19" s="44" t="s">
        <v>161</v>
      </c>
      <c r="F19" s="44" t="s">
        <v>1158</v>
      </c>
      <c r="G19" s="50" t="s">
        <v>1186</v>
      </c>
      <c r="H19" s="44" t="s">
        <v>980</v>
      </c>
      <c r="I19" s="40" t="s">
        <v>128</v>
      </c>
      <c r="J19" s="44" t="s">
        <v>281</v>
      </c>
      <c r="K19" s="44" t="s">
        <v>1006</v>
      </c>
      <c r="L19" s="44">
        <v>14</v>
      </c>
      <c r="M19" s="44" t="str">
        <f t="shared" si="0"/>
        <v>亚洲一号园区--新地园区</v>
      </c>
      <c r="N19" s="4">
        <f t="shared" si="1"/>
        <v>165</v>
      </c>
    </row>
    <row r="21" spans="1:14" s="45" customFormat="1" ht="18.75">
      <c r="A21" s="46"/>
      <c r="B21" s="44"/>
      <c r="C21" s="44"/>
      <c r="D21" s="44"/>
      <c r="E21" s="44"/>
      <c r="F21" s="44"/>
      <c r="G21" s="49"/>
      <c r="H21" s="44"/>
      <c r="I21" s="40"/>
      <c r="J21" s="44"/>
      <c r="K21" s="44"/>
      <c r="L21" s="44"/>
      <c r="M21" s="44"/>
      <c r="N21" s="4"/>
    </row>
    <row r="22" spans="1:14" s="45" customFormat="1" ht="18.75">
      <c r="A22" s="46"/>
      <c r="B22" s="44"/>
      <c r="C22" s="44"/>
      <c r="D22" s="44"/>
      <c r="E22" s="44"/>
      <c r="F22" s="44"/>
      <c r="G22" s="49"/>
      <c r="H22" s="44"/>
      <c r="I22" s="40"/>
      <c r="J22" s="44"/>
      <c r="K22" s="44"/>
      <c r="L22" s="44"/>
      <c r="M22" s="44"/>
      <c r="N22" s="4"/>
    </row>
    <row r="23" spans="1:14" s="45" customFormat="1" ht="18.75">
      <c r="A23" s="46"/>
      <c r="B23" s="44"/>
      <c r="C23" s="44"/>
      <c r="D23" s="44"/>
      <c r="E23" s="44"/>
      <c r="F23" s="44"/>
      <c r="G23" s="49"/>
      <c r="H23" s="44"/>
      <c r="I23" s="40"/>
      <c r="J23" s="44"/>
      <c r="K23" s="44"/>
      <c r="L23" s="44"/>
      <c r="M23" s="44"/>
      <c r="N23" s="4"/>
    </row>
    <row r="24" spans="1:14" s="45" customFormat="1" ht="18.75">
      <c r="A24" s="46"/>
      <c r="B24" s="44"/>
      <c r="C24" s="44"/>
      <c r="D24" s="44"/>
      <c r="E24" s="44"/>
      <c r="F24" s="44"/>
      <c r="G24" s="49"/>
      <c r="H24" s="44"/>
      <c r="I24" s="40"/>
      <c r="J24" s="44"/>
      <c r="K24" s="44"/>
      <c r="L24" s="44"/>
      <c r="M24" s="44"/>
      <c r="N24" s="4"/>
    </row>
    <row r="25" spans="1:14" s="45" customFormat="1" ht="18.75">
      <c r="A25" s="46"/>
      <c r="B25" s="44"/>
      <c r="C25" s="44"/>
      <c r="D25" s="44"/>
      <c r="E25" s="44"/>
      <c r="F25" s="44"/>
      <c r="G25" s="49"/>
      <c r="H25" s="44"/>
      <c r="I25" s="40"/>
      <c r="J25" s="44"/>
      <c r="K25" s="44"/>
      <c r="L25" s="44"/>
      <c r="M25" s="44"/>
      <c r="N25" s="4"/>
    </row>
    <row r="26" spans="1:14" s="45" customFormat="1" ht="18.75">
      <c r="A26" s="46"/>
      <c r="B26" s="44"/>
      <c r="C26" s="44"/>
      <c r="D26" s="44"/>
      <c r="E26" s="44"/>
      <c r="F26" s="44"/>
      <c r="G26" s="49"/>
      <c r="H26" s="44"/>
      <c r="I26" s="40"/>
      <c r="J26" s="44"/>
      <c r="K26" s="44"/>
      <c r="L26" s="44"/>
      <c r="M26" s="44"/>
      <c r="N26" s="4"/>
    </row>
    <row r="27" spans="1:14" s="45" customFormat="1" ht="18.75">
      <c r="A27" s="46"/>
      <c r="B27" s="44"/>
      <c r="C27" s="44"/>
      <c r="D27" s="44"/>
      <c r="E27" s="44"/>
      <c r="F27" s="44"/>
      <c r="G27" s="49"/>
      <c r="H27" s="44"/>
      <c r="I27" s="40"/>
      <c r="J27" s="44"/>
      <c r="K27" s="44"/>
      <c r="L27" s="44"/>
      <c r="M27" s="44"/>
      <c r="N27" s="4"/>
    </row>
    <row r="28" spans="1:14" s="45" customFormat="1" ht="18.75">
      <c r="A28" s="46"/>
      <c r="B28" s="44"/>
      <c r="C28" s="44"/>
      <c r="D28" s="44"/>
      <c r="E28" s="44"/>
      <c r="F28" s="44"/>
      <c r="G28" s="49"/>
      <c r="H28" s="44"/>
      <c r="I28" s="40"/>
      <c r="J28" s="44"/>
      <c r="K28" s="44"/>
      <c r="L28" s="44"/>
      <c r="M28" s="44"/>
      <c r="N28" s="4"/>
    </row>
    <row r="29" spans="1:14" s="45" customFormat="1" ht="18.75">
      <c r="A29" s="46"/>
      <c r="B29" s="44"/>
      <c r="C29" s="44"/>
      <c r="D29" s="44"/>
      <c r="E29" s="44"/>
      <c r="F29" s="44"/>
      <c r="G29" s="49"/>
      <c r="H29" s="44"/>
      <c r="I29" s="40"/>
      <c r="J29" s="44"/>
      <c r="K29" s="44"/>
      <c r="L29" s="44"/>
      <c r="M29" s="44"/>
      <c r="N29" s="4"/>
    </row>
    <row r="30" spans="1:14" s="45" customFormat="1" ht="18.75">
      <c r="A30" s="46"/>
      <c r="B30" s="44"/>
      <c r="C30" s="44"/>
      <c r="D30" s="44"/>
      <c r="E30" s="44"/>
      <c r="F30" s="44"/>
      <c r="G30" s="49"/>
      <c r="H30" s="44"/>
      <c r="I30" s="40"/>
      <c r="J30" s="44"/>
      <c r="K30" s="44"/>
      <c r="L30" s="44"/>
      <c r="M30" s="44"/>
      <c r="N30" s="4"/>
    </row>
    <row r="31" spans="1:14" s="45" customFormat="1" ht="18.75">
      <c r="A31" s="46"/>
      <c r="B31" s="44"/>
      <c r="C31" s="44"/>
      <c r="D31" s="44"/>
      <c r="E31" s="44"/>
      <c r="F31" s="44"/>
      <c r="G31" s="49"/>
      <c r="H31" s="44"/>
      <c r="I31" s="40"/>
      <c r="J31" s="44"/>
      <c r="K31" s="44"/>
      <c r="L31" s="44"/>
      <c r="M31" s="44"/>
      <c r="N31" s="4"/>
    </row>
    <row r="32" spans="1:14" s="45" customFormat="1" ht="18.75">
      <c r="A32" s="46"/>
      <c r="B32" s="44"/>
      <c r="C32" s="44"/>
      <c r="D32" s="44"/>
      <c r="E32" s="44"/>
      <c r="F32" s="44"/>
      <c r="G32" s="49"/>
      <c r="H32" s="44"/>
      <c r="I32" s="40"/>
      <c r="J32" s="44"/>
      <c r="K32" s="44"/>
      <c r="L32" s="44"/>
      <c r="M32" s="44"/>
      <c r="N32" s="4"/>
    </row>
    <row r="33" spans="1:14" s="45" customFormat="1" ht="18.75">
      <c r="A33" s="46"/>
      <c r="B33" s="44"/>
      <c r="C33" s="44"/>
      <c r="D33" s="44"/>
      <c r="E33" s="44"/>
      <c r="F33" s="44"/>
      <c r="G33" s="49"/>
      <c r="H33" s="44"/>
      <c r="I33" s="40"/>
      <c r="J33" s="44"/>
      <c r="K33" s="44"/>
      <c r="L33" s="44"/>
      <c r="M33" s="44"/>
      <c r="N33" s="4"/>
    </row>
    <row r="34" spans="1:14" s="45" customFormat="1" ht="18.75">
      <c r="A34" s="46"/>
      <c r="B34" s="44"/>
      <c r="C34" s="44"/>
      <c r="D34" s="44"/>
      <c r="E34" s="44"/>
      <c r="F34" s="44"/>
      <c r="G34" s="49"/>
      <c r="H34" s="44"/>
      <c r="I34" s="40"/>
      <c r="J34" s="44"/>
      <c r="K34" s="44"/>
      <c r="L34" s="44"/>
      <c r="M34" s="44"/>
      <c r="N34" s="4"/>
    </row>
    <row r="35" spans="1:14" s="45" customFormat="1" ht="18.75">
      <c r="A35" s="46"/>
      <c r="B35" s="44"/>
      <c r="C35" s="44"/>
      <c r="D35" s="44"/>
      <c r="E35" s="44"/>
      <c r="F35" s="44"/>
      <c r="G35" s="49"/>
      <c r="H35" s="44"/>
      <c r="I35" s="40"/>
      <c r="J35" s="44"/>
      <c r="K35" s="44"/>
      <c r="L35" s="44"/>
      <c r="M35" s="44"/>
      <c r="N35" s="4"/>
    </row>
    <row r="36" spans="1:14" s="45" customFormat="1" ht="18.75">
      <c r="A36" s="46"/>
      <c r="B36" s="44"/>
      <c r="C36" s="44"/>
      <c r="D36" s="44"/>
      <c r="E36" s="44"/>
      <c r="F36" s="44"/>
      <c r="G36" s="49"/>
      <c r="H36" s="44"/>
      <c r="I36" s="40"/>
      <c r="J36" s="44"/>
      <c r="K36" s="44"/>
      <c r="L36" s="44"/>
      <c r="M36" s="44"/>
      <c r="N36" s="4"/>
    </row>
    <row r="37" spans="1:14" s="45" customFormat="1" ht="18.75">
      <c r="A37" s="46"/>
      <c r="B37" s="44"/>
      <c r="C37" s="44"/>
      <c r="D37" s="44"/>
      <c r="E37" s="44"/>
      <c r="F37" s="44"/>
      <c r="G37" s="49"/>
      <c r="H37" s="44"/>
      <c r="I37" s="40"/>
      <c r="J37" s="44"/>
      <c r="K37" s="44"/>
      <c r="L37" s="44"/>
      <c r="M37" s="44"/>
      <c r="N37" s="4"/>
    </row>
    <row r="38" spans="1:14" s="45" customFormat="1" ht="18.75">
      <c r="A38" s="46"/>
      <c r="B38" s="44"/>
      <c r="C38" s="44"/>
      <c r="D38" s="44"/>
      <c r="E38" s="44"/>
      <c r="F38" s="44"/>
      <c r="G38" s="49"/>
      <c r="H38" s="44"/>
      <c r="I38" s="40"/>
      <c r="J38" s="44"/>
      <c r="K38" s="44"/>
      <c r="L38" s="44"/>
      <c r="M38" s="44"/>
      <c r="N38" s="4"/>
    </row>
    <row r="39" spans="1:14" s="45" customFormat="1" ht="18.75">
      <c r="A39" s="46"/>
      <c r="B39" s="44"/>
      <c r="C39" s="44"/>
      <c r="D39" s="44"/>
      <c r="E39" s="44"/>
      <c r="F39" s="44"/>
      <c r="G39" s="49"/>
      <c r="H39" s="44"/>
      <c r="I39" s="40"/>
      <c r="J39" s="44"/>
      <c r="K39" s="44"/>
      <c r="L39" s="44"/>
      <c r="M39" s="44"/>
      <c r="N39" s="4"/>
    </row>
    <row r="40" spans="1:14" s="45" customFormat="1" ht="18.75">
      <c r="A40" s="46"/>
      <c r="B40" s="44"/>
      <c r="C40" s="44"/>
      <c r="D40" s="44"/>
      <c r="E40" s="44"/>
      <c r="F40" s="44"/>
      <c r="G40" s="49"/>
      <c r="H40" s="44"/>
      <c r="I40" s="40"/>
      <c r="J40" s="44"/>
      <c r="K40" s="44"/>
      <c r="L40" s="44"/>
      <c r="M40" s="44"/>
      <c r="N40" s="4"/>
    </row>
    <row r="41" spans="1:14" s="45" customFormat="1" ht="18.75">
      <c r="A41" s="46"/>
      <c r="B41" s="44"/>
      <c r="C41" s="44"/>
      <c r="D41" s="44"/>
      <c r="E41" s="44"/>
      <c r="F41" s="44"/>
      <c r="G41" s="49"/>
      <c r="H41" s="44"/>
      <c r="I41" s="40"/>
      <c r="J41" s="44"/>
      <c r="K41" s="44"/>
      <c r="L41" s="44"/>
      <c r="M41" s="44"/>
      <c r="N41" s="4"/>
    </row>
    <row r="42" spans="1:14" s="45" customFormat="1" ht="18.75">
      <c r="A42" s="46"/>
      <c r="B42" s="44"/>
      <c r="C42" s="44"/>
      <c r="D42" s="44"/>
      <c r="E42" s="44"/>
      <c r="F42" s="44"/>
      <c r="G42" s="49"/>
      <c r="H42" s="44"/>
      <c r="I42" s="40"/>
      <c r="J42" s="44"/>
      <c r="K42" s="44"/>
      <c r="L42" s="44"/>
      <c r="M42" s="44"/>
      <c r="N42" s="4"/>
    </row>
    <row r="43" spans="1:14" s="45" customFormat="1" ht="18.75">
      <c r="A43" s="46"/>
      <c r="B43" s="44"/>
      <c r="C43" s="44"/>
      <c r="D43" s="44"/>
      <c r="E43" s="44"/>
      <c r="F43" s="44"/>
      <c r="G43" s="49"/>
      <c r="H43" s="44"/>
      <c r="I43" s="40"/>
      <c r="J43" s="44"/>
      <c r="K43" s="44"/>
      <c r="L43" s="44"/>
      <c r="M43" s="44"/>
      <c r="N43" s="4"/>
    </row>
    <row r="44" spans="1:14" s="45" customFormat="1" ht="18.75">
      <c r="A44" s="46"/>
      <c r="B44" s="44"/>
      <c r="C44" s="44"/>
      <c r="D44" s="44"/>
      <c r="E44" s="44"/>
      <c r="F44" s="44"/>
      <c r="G44" s="49"/>
      <c r="H44" s="44"/>
      <c r="I44" s="40"/>
      <c r="J44" s="44"/>
      <c r="K44" s="44"/>
      <c r="L44" s="44"/>
      <c r="M44" s="44"/>
      <c r="N44" s="4"/>
    </row>
    <row r="45" spans="1:14" s="45" customFormat="1" ht="18.75">
      <c r="A45" s="46"/>
      <c r="B45" s="44"/>
      <c r="C45" s="44"/>
      <c r="D45" s="44"/>
      <c r="E45" s="44"/>
      <c r="F45" s="44"/>
      <c r="G45" s="49"/>
      <c r="H45" s="44"/>
      <c r="I45" s="40"/>
      <c r="J45" s="44"/>
      <c r="K45" s="44"/>
      <c r="L45" s="44"/>
      <c r="M45" s="44"/>
      <c r="N45" s="4"/>
    </row>
    <row r="46" spans="1:14" s="45" customFormat="1" ht="18.75">
      <c r="A46" s="46"/>
      <c r="B46" s="44"/>
      <c r="C46" s="44"/>
      <c r="D46" s="44"/>
      <c r="E46" s="44"/>
      <c r="F46" s="44"/>
      <c r="G46" s="49"/>
      <c r="H46" s="44"/>
      <c r="I46" s="40"/>
      <c r="J46" s="44"/>
      <c r="K46" s="44"/>
      <c r="L46" s="44"/>
      <c r="M46" s="44"/>
      <c r="N46" s="4"/>
    </row>
    <row r="47" spans="1:14" s="45" customFormat="1" ht="18.75">
      <c r="A47" s="46"/>
      <c r="B47" s="44"/>
      <c r="C47" s="44"/>
      <c r="D47" s="44"/>
      <c r="E47" s="44"/>
      <c r="F47" s="44"/>
      <c r="G47" s="49"/>
      <c r="H47" s="44"/>
      <c r="I47" s="40"/>
      <c r="J47" s="44"/>
      <c r="K47" s="44"/>
      <c r="L47" s="44"/>
      <c r="M47" s="44"/>
      <c r="N47" s="4"/>
    </row>
    <row r="48" spans="1:14" s="45" customFormat="1" ht="18.75">
      <c r="A48" s="46"/>
      <c r="B48" s="44"/>
      <c r="C48" s="44"/>
      <c r="D48" s="44"/>
      <c r="E48" s="44"/>
      <c r="F48" s="44"/>
      <c r="G48" s="49"/>
      <c r="H48" s="44"/>
      <c r="I48" s="40"/>
      <c r="J48" s="44"/>
      <c r="K48" s="44"/>
      <c r="L48" s="44"/>
      <c r="M48" s="44"/>
      <c r="N48" s="4"/>
    </row>
    <row r="49" spans="1:14" s="45" customFormat="1" ht="18.75">
      <c r="A49" s="46"/>
      <c r="B49" s="44"/>
      <c r="C49" s="44"/>
      <c r="D49" s="44"/>
      <c r="E49" s="44"/>
      <c r="F49" s="44"/>
      <c r="G49" s="49"/>
      <c r="H49" s="44"/>
      <c r="I49" s="40"/>
      <c r="J49" s="44"/>
      <c r="K49" s="44"/>
      <c r="L49" s="44"/>
      <c r="M49" s="44"/>
      <c r="N49" s="4"/>
    </row>
    <row r="50" spans="1:14" s="45" customFormat="1" ht="18.75">
      <c r="A50" s="46"/>
      <c r="B50" s="44"/>
      <c r="C50" s="44"/>
      <c r="D50" s="44"/>
      <c r="E50" s="44"/>
      <c r="F50" s="44"/>
      <c r="G50" s="49"/>
      <c r="H50" s="44"/>
      <c r="I50" s="40"/>
      <c r="J50" s="44"/>
      <c r="K50" s="44"/>
      <c r="L50" s="44"/>
      <c r="M50" s="44"/>
      <c r="N50" s="4"/>
    </row>
    <row r="51" spans="1:14" s="45" customFormat="1" ht="18.75">
      <c r="A51" s="46"/>
      <c r="B51" s="44"/>
      <c r="C51" s="44"/>
      <c r="D51" s="44"/>
      <c r="E51" s="44"/>
      <c r="F51" s="44"/>
      <c r="G51" s="49"/>
      <c r="H51" s="44"/>
      <c r="I51" s="40"/>
      <c r="J51" s="44"/>
      <c r="K51" s="44"/>
      <c r="L51" s="44"/>
      <c r="M51" s="44"/>
      <c r="N51" s="4"/>
    </row>
    <row r="52" spans="1:14" s="45" customFormat="1" ht="18.75">
      <c r="A52" s="46"/>
      <c r="B52" s="44"/>
      <c r="C52" s="44"/>
      <c r="D52" s="44"/>
      <c r="E52" s="44"/>
      <c r="F52" s="44"/>
      <c r="G52" s="49"/>
      <c r="H52" s="44"/>
      <c r="I52" s="40"/>
      <c r="J52" s="44"/>
      <c r="K52" s="44"/>
      <c r="L52" s="44"/>
      <c r="M52" s="44"/>
      <c r="N52" s="4"/>
    </row>
    <row r="53" spans="1:14" s="45" customFormat="1" ht="18.75">
      <c r="A53" s="46"/>
      <c r="B53" s="44"/>
      <c r="C53" s="44"/>
      <c r="D53" s="44"/>
      <c r="E53" s="44"/>
      <c r="F53" s="44"/>
      <c r="G53" s="49"/>
      <c r="H53" s="44"/>
      <c r="I53" s="40"/>
      <c r="J53" s="44"/>
      <c r="K53" s="44"/>
      <c r="L53" s="44"/>
      <c r="M53" s="44"/>
      <c r="N53" s="4"/>
    </row>
    <row r="54" spans="1:14" s="45" customFormat="1" ht="18.75">
      <c r="A54" s="46"/>
      <c r="B54" s="44"/>
      <c r="C54" s="44"/>
      <c r="D54" s="44"/>
      <c r="E54" s="44"/>
      <c r="F54" s="44"/>
      <c r="G54" s="49"/>
      <c r="H54" s="44"/>
      <c r="I54" s="40"/>
      <c r="J54" s="44"/>
      <c r="K54" s="44"/>
      <c r="L54" s="44"/>
      <c r="M54" s="44"/>
      <c r="N54" s="4"/>
    </row>
    <row r="55" spans="1:14" s="45" customFormat="1" ht="18.75">
      <c r="A55" s="46"/>
      <c r="B55" s="44"/>
      <c r="C55" s="44"/>
      <c r="D55" s="44"/>
      <c r="E55" s="44"/>
      <c r="F55" s="44"/>
      <c r="G55" s="49"/>
      <c r="H55" s="44"/>
      <c r="I55" s="40"/>
      <c r="J55" s="44"/>
      <c r="K55" s="44"/>
      <c r="L55" s="44"/>
      <c r="M55" s="44"/>
      <c r="N55" s="4"/>
    </row>
    <row r="56" spans="1:14" s="45" customFormat="1" ht="18.75">
      <c r="A56" s="46"/>
      <c r="B56" s="44"/>
      <c r="C56" s="44"/>
      <c r="D56" s="44"/>
      <c r="E56" s="44"/>
      <c r="F56" s="44"/>
      <c r="G56" s="49"/>
      <c r="H56" s="44"/>
      <c r="I56" s="40"/>
      <c r="J56" s="44"/>
      <c r="K56" s="44"/>
      <c r="L56" s="44"/>
      <c r="M56" s="44"/>
      <c r="N56" s="4"/>
    </row>
    <row r="57" spans="1:14" s="45" customFormat="1" ht="18.75">
      <c r="A57" s="46"/>
      <c r="B57" s="44"/>
      <c r="C57" s="44"/>
      <c r="D57" s="44"/>
      <c r="E57" s="44"/>
      <c r="F57" s="44"/>
      <c r="G57" s="49"/>
      <c r="H57" s="44"/>
      <c r="I57" s="40"/>
      <c r="J57" s="44"/>
      <c r="K57" s="44"/>
      <c r="L57" s="44"/>
      <c r="M57" s="44"/>
      <c r="N57" s="4"/>
    </row>
    <row r="58" spans="1:14" s="45" customFormat="1" ht="18.75">
      <c r="A58" s="46"/>
      <c r="B58" s="44"/>
      <c r="C58" s="44"/>
      <c r="D58" s="44"/>
      <c r="E58" s="44"/>
      <c r="F58" s="44"/>
      <c r="G58" s="49"/>
      <c r="H58" s="44"/>
      <c r="I58" s="40"/>
      <c r="J58" s="44"/>
      <c r="K58" s="44"/>
      <c r="L58" s="44"/>
      <c r="M58" s="44"/>
      <c r="N58" s="4"/>
    </row>
    <row r="59" spans="1:14" s="45" customFormat="1" ht="18.75">
      <c r="A59" s="46"/>
      <c r="B59" s="44"/>
      <c r="C59" s="44"/>
      <c r="D59" s="44"/>
      <c r="E59" s="44"/>
      <c r="F59" s="44"/>
      <c r="G59" s="49"/>
      <c r="H59" s="44"/>
      <c r="I59" s="40"/>
      <c r="J59" s="44"/>
      <c r="K59" s="44"/>
      <c r="L59" s="44"/>
      <c r="M59" s="44"/>
      <c r="N59" s="4"/>
    </row>
    <row r="60" spans="1:14" s="45" customFormat="1" ht="18.75">
      <c r="A60" s="46"/>
      <c r="B60" s="44"/>
      <c r="C60" s="44"/>
      <c r="D60" s="44"/>
      <c r="E60" s="44"/>
      <c r="F60" s="44"/>
      <c r="G60" s="49"/>
      <c r="H60" s="44"/>
      <c r="I60" s="40"/>
      <c r="J60" s="44"/>
      <c r="K60" s="44"/>
      <c r="L60" s="44"/>
      <c r="M60" s="44"/>
      <c r="N60" s="4"/>
    </row>
    <row r="61" spans="1:14" s="45" customFormat="1" ht="18.75">
      <c r="A61" s="46"/>
      <c r="B61" s="44"/>
      <c r="C61" s="44"/>
      <c r="D61" s="44"/>
      <c r="E61" s="44"/>
      <c r="F61" s="44"/>
      <c r="G61" s="49"/>
      <c r="H61" s="44"/>
      <c r="I61" s="40"/>
      <c r="J61" s="44"/>
      <c r="K61" s="44"/>
      <c r="L61" s="44"/>
      <c r="M61" s="44"/>
      <c r="N61" s="4"/>
    </row>
    <row r="62" spans="1:14" s="45" customFormat="1" ht="18.75">
      <c r="A62" s="46"/>
      <c r="B62" s="44"/>
      <c r="C62" s="44"/>
      <c r="D62" s="44"/>
      <c r="E62" s="44"/>
      <c r="F62" s="44"/>
      <c r="G62" s="49"/>
      <c r="H62" s="44"/>
      <c r="I62" s="40"/>
      <c r="J62" s="44"/>
      <c r="K62" s="44"/>
      <c r="L62" s="44"/>
      <c r="M62" s="44"/>
      <c r="N62" s="4"/>
    </row>
    <row r="63" spans="1:14" s="45" customFormat="1" ht="18.75">
      <c r="A63" s="46"/>
      <c r="B63" s="44"/>
      <c r="C63" s="44"/>
      <c r="D63" s="44"/>
      <c r="E63" s="44"/>
      <c r="F63" s="44"/>
      <c r="G63" s="49"/>
      <c r="H63" s="44"/>
      <c r="I63" s="40"/>
      <c r="J63" s="44"/>
      <c r="K63" s="44"/>
      <c r="L63" s="44"/>
      <c r="M63" s="44"/>
      <c r="N63" s="4"/>
    </row>
    <row r="64" spans="1:14" s="45" customFormat="1" ht="18.75">
      <c r="A64" s="46"/>
      <c r="B64" s="44"/>
      <c r="C64" s="44"/>
      <c r="D64" s="44"/>
      <c r="E64" s="44"/>
      <c r="F64" s="44"/>
      <c r="G64" s="49"/>
      <c r="H64" s="44"/>
      <c r="I64" s="40"/>
      <c r="J64" s="44"/>
      <c r="K64" s="44"/>
      <c r="L64" s="44"/>
      <c r="M64" s="44"/>
      <c r="N64" s="4"/>
    </row>
    <row r="65" spans="1:14" s="45" customFormat="1" ht="18.75">
      <c r="A65" s="46"/>
      <c r="B65" s="44"/>
      <c r="C65" s="44"/>
      <c r="D65" s="44"/>
      <c r="E65" s="44"/>
      <c r="F65" s="44"/>
      <c r="G65" s="49"/>
      <c r="H65" s="44"/>
      <c r="I65" s="40"/>
      <c r="J65" s="44"/>
      <c r="K65" s="44"/>
      <c r="L65" s="44"/>
      <c r="M65" s="44"/>
      <c r="N65" s="4"/>
    </row>
    <row r="66" spans="1:14" s="45" customFormat="1" ht="18.75">
      <c r="A66" s="46"/>
      <c r="B66" s="44"/>
      <c r="C66" s="44"/>
      <c r="D66" s="44"/>
      <c r="E66" s="44"/>
      <c r="F66" s="44"/>
      <c r="G66" s="49"/>
      <c r="H66" s="44"/>
      <c r="I66" s="40"/>
      <c r="J66" s="44"/>
      <c r="K66" s="44"/>
      <c r="L66" s="44"/>
      <c r="M66" s="44"/>
      <c r="N66" s="4"/>
    </row>
    <row r="67" spans="1:14" s="45" customFormat="1" ht="18.75">
      <c r="A67" s="46"/>
      <c r="B67" s="44"/>
      <c r="C67" s="44"/>
      <c r="D67" s="44"/>
      <c r="E67" s="44"/>
      <c r="F67" s="44"/>
      <c r="G67" s="47"/>
      <c r="H67" s="44"/>
      <c r="I67" s="40"/>
      <c r="J67" s="44"/>
      <c r="K67" s="44"/>
      <c r="L67" s="44"/>
      <c r="M67" s="44"/>
      <c r="N67" s="4"/>
    </row>
    <row r="68" spans="1:14" s="45" customFormat="1" ht="18.75">
      <c r="A68" s="46"/>
      <c r="B68" s="44"/>
      <c r="C68" s="44"/>
      <c r="D68" s="44"/>
      <c r="E68" s="44"/>
      <c r="F68" s="44"/>
      <c r="G68" s="47"/>
      <c r="H68" s="44"/>
      <c r="I68" s="40"/>
      <c r="J68" s="44"/>
      <c r="K68" s="44"/>
      <c r="L68" s="44"/>
      <c r="M68" s="44"/>
      <c r="N68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158</v>
      </c>
      <c r="C2" s="2" t="s">
        <v>159</v>
      </c>
      <c r="D2" s="2" t="s">
        <v>160</v>
      </c>
      <c r="E2" s="4" t="s">
        <v>161</v>
      </c>
      <c r="F2" s="4" t="s">
        <v>162</v>
      </c>
      <c r="G2" s="5" t="s">
        <v>163</v>
      </c>
      <c r="H2" s="7" t="s">
        <v>227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157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164</v>
      </c>
      <c r="C3" s="2" t="s">
        <v>161</v>
      </c>
      <c r="D3" s="2" t="s">
        <v>165</v>
      </c>
      <c r="E3" s="4" t="s">
        <v>66</v>
      </c>
      <c r="F3" s="4" t="s">
        <v>42</v>
      </c>
      <c r="G3" s="5" t="s">
        <v>166</v>
      </c>
      <c r="H3" s="7" t="s">
        <v>228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167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161</v>
      </c>
      <c r="D4" s="2" t="s">
        <v>21</v>
      </c>
      <c r="E4" s="4" t="s">
        <v>61</v>
      </c>
      <c r="F4" s="4" t="s">
        <v>168</v>
      </c>
      <c r="G4" s="5" t="s">
        <v>169</v>
      </c>
      <c r="H4" s="7" t="s">
        <v>229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167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170</v>
      </c>
      <c r="C5" s="2" t="s">
        <v>161</v>
      </c>
      <c r="D5" s="2" t="s">
        <v>21</v>
      </c>
      <c r="E5" s="4" t="s">
        <v>61</v>
      </c>
      <c r="F5" s="4" t="s">
        <v>171</v>
      </c>
      <c r="G5" s="5" t="s">
        <v>172</v>
      </c>
      <c r="H5" s="7" t="s">
        <v>230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167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173</v>
      </c>
      <c r="C6" s="2" t="s">
        <v>161</v>
      </c>
      <c r="D6" s="2" t="s">
        <v>16</v>
      </c>
      <c r="E6" s="4" t="s">
        <v>59</v>
      </c>
      <c r="F6" s="4" t="s">
        <v>174</v>
      </c>
      <c r="G6" s="5" t="s">
        <v>175</v>
      </c>
      <c r="H6" s="7" t="s">
        <v>231</v>
      </c>
      <c r="I6" s="2" t="str">
        <f t="shared" si="1"/>
        <v>武汉威伟机械</v>
      </c>
      <c r="J6" s="17" t="e">
        <f>VLOOKUP(L6,ch!$A$1:$B$31,2,0)</f>
        <v>#N/A</v>
      </c>
      <c r="K6" s="17" t="s">
        <v>128</v>
      </c>
      <c r="L6" s="4" t="s">
        <v>180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178</v>
      </c>
      <c r="G7" s="5" t="s">
        <v>179</v>
      </c>
      <c r="H7" s="7" t="s">
        <v>232</v>
      </c>
      <c r="I7" s="2" t="str">
        <f t="shared" si="1"/>
        <v>武汉威伟机械</v>
      </c>
      <c r="J7" s="17" t="e">
        <f>VLOOKUP(L7,ch!$A$1:$B$31,2,0)</f>
        <v>#N/A</v>
      </c>
      <c r="K7" s="17" t="s">
        <v>128</v>
      </c>
      <c r="L7" s="4" t="s">
        <v>180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181</v>
      </c>
      <c r="C8" s="2" t="s">
        <v>161</v>
      </c>
      <c r="D8" s="2" t="s">
        <v>16</v>
      </c>
      <c r="E8" s="4" t="s">
        <v>59</v>
      </c>
      <c r="F8" s="4" t="s">
        <v>174</v>
      </c>
      <c r="G8" s="5" t="s">
        <v>182</v>
      </c>
      <c r="H8" s="7" t="s">
        <v>233</v>
      </c>
      <c r="I8" s="2" t="str">
        <f t="shared" si="1"/>
        <v>武汉威伟机械</v>
      </c>
      <c r="J8" s="17" t="e">
        <f>VLOOKUP(L8,ch!$A$1:$B$31,2,0)</f>
        <v>#N/A</v>
      </c>
      <c r="K8" s="17" t="s">
        <v>128</v>
      </c>
      <c r="L8" s="4" t="s">
        <v>180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170</v>
      </c>
      <c r="C9" s="2" t="s">
        <v>161</v>
      </c>
      <c r="D9" s="2" t="s">
        <v>20</v>
      </c>
      <c r="E9" s="4" t="s">
        <v>61</v>
      </c>
      <c r="F9" s="4" t="s">
        <v>171</v>
      </c>
      <c r="G9" s="5" t="s">
        <v>183</v>
      </c>
      <c r="H9" s="7" t="s">
        <v>250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184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161</v>
      </c>
      <c r="D10" s="2" t="s">
        <v>19</v>
      </c>
      <c r="E10" s="4" t="s">
        <v>66</v>
      </c>
      <c r="F10" s="4" t="s">
        <v>185</v>
      </c>
      <c r="G10" s="5" t="s">
        <v>186</v>
      </c>
      <c r="H10" s="7" t="s">
        <v>234</v>
      </c>
      <c r="I10" s="2" t="str">
        <f t="shared" si="1"/>
        <v>武汉威伟机械</v>
      </c>
      <c r="J10" s="17" t="str">
        <f>VLOOKUP(L10,ch!$A$1:$B$31,2,0)</f>
        <v>鄂AMT870</v>
      </c>
      <c r="K10" s="17" t="s">
        <v>109</v>
      </c>
      <c r="L10" s="4" t="s">
        <v>176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187</v>
      </c>
      <c r="C11" s="2" t="s">
        <v>161</v>
      </c>
      <c r="D11" s="2" t="s">
        <v>19</v>
      </c>
      <c r="E11" s="4" t="s">
        <v>66</v>
      </c>
      <c r="F11" s="4" t="s">
        <v>188</v>
      </c>
      <c r="G11" s="5" t="s">
        <v>189</v>
      </c>
      <c r="H11" s="7" t="s">
        <v>235</v>
      </c>
      <c r="I11" s="2" t="str">
        <f t="shared" si="1"/>
        <v>武汉威伟机械</v>
      </c>
      <c r="J11" s="17" t="str">
        <f>VLOOKUP(L11,ch!$A$1:$B$31,2,0)</f>
        <v>鄂AMT870</v>
      </c>
      <c r="K11" s="17" t="s">
        <v>109</v>
      </c>
      <c r="L11" s="4" t="s">
        <v>176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181</v>
      </c>
      <c r="C12" s="2" t="s">
        <v>161</v>
      </c>
      <c r="D12" s="2" t="s">
        <v>16</v>
      </c>
      <c r="E12" s="4" t="s">
        <v>59</v>
      </c>
      <c r="F12" s="4" t="s">
        <v>31</v>
      </c>
      <c r="G12" s="5" t="s">
        <v>190</v>
      </c>
      <c r="H12" s="7" t="s">
        <v>236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191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177</v>
      </c>
      <c r="C13" s="2" t="s">
        <v>161</v>
      </c>
      <c r="D13" s="2" t="s">
        <v>16</v>
      </c>
      <c r="E13" s="4" t="s">
        <v>59</v>
      </c>
      <c r="F13" s="4" t="s">
        <v>174</v>
      </c>
      <c r="G13" s="5" t="s">
        <v>192</v>
      </c>
      <c r="H13" s="7" t="s">
        <v>237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191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193</v>
      </c>
      <c r="C14" s="2" t="s">
        <v>161</v>
      </c>
      <c r="D14" s="2" t="s">
        <v>194</v>
      </c>
      <c r="E14" s="4" t="s">
        <v>161</v>
      </c>
      <c r="F14" s="4" t="s">
        <v>195</v>
      </c>
      <c r="G14" s="5" t="s">
        <v>196</v>
      </c>
      <c r="H14" s="7" t="s">
        <v>238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157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161</v>
      </c>
      <c r="D15" s="2" t="s">
        <v>194</v>
      </c>
      <c r="E15" s="4" t="s">
        <v>61</v>
      </c>
      <c r="F15" s="4" t="s">
        <v>197</v>
      </c>
      <c r="G15" s="5" t="s">
        <v>198</v>
      </c>
      <c r="H15" s="7" t="s">
        <v>239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157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161</v>
      </c>
      <c r="D16" s="2" t="s">
        <v>19</v>
      </c>
      <c r="E16" s="4" t="s">
        <v>66</v>
      </c>
      <c r="F16" s="4" t="s">
        <v>199</v>
      </c>
      <c r="G16" s="5" t="s">
        <v>200</v>
      </c>
      <c r="H16" s="7" t="s">
        <v>240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201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161</v>
      </c>
      <c r="D17" s="2" t="s">
        <v>21</v>
      </c>
      <c r="E17" s="4" t="s">
        <v>161</v>
      </c>
      <c r="F17" s="4" t="s">
        <v>174</v>
      </c>
      <c r="G17" s="5" t="s">
        <v>202</v>
      </c>
      <c r="H17" s="7" t="s">
        <v>241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201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203</v>
      </c>
      <c r="C18" s="2" t="s">
        <v>161</v>
      </c>
      <c r="D18" s="2" t="s">
        <v>20</v>
      </c>
      <c r="E18" s="4" t="s">
        <v>61</v>
      </c>
      <c r="F18" s="4" t="s">
        <v>197</v>
      </c>
      <c r="G18" s="5" t="s">
        <v>204</v>
      </c>
      <c r="H18" s="7" t="s">
        <v>242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201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177</v>
      </c>
      <c r="C19" s="2" t="s">
        <v>161</v>
      </c>
      <c r="D19" s="2" t="s">
        <v>16</v>
      </c>
      <c r="E19" s="4" t="s">
        <v>59</v>
      </c>
      <c r="F19" s="4" t="s">
        <v>205</v>
      </c>
      <c r="G19" s="5" t="s">
        <v>208</v>
      </c>
      <c r="H19" s="7" t="s">
        <v>243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191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161</v>
      </c>
      <c r="D20" s="2" t="s">
        <v>21</v>
      </c>
      <c r="E20" s="4" t="s">
        <v>161</v>
      </c>
      <c r="F20" s="4" t="s">
        <v>195</v>
      </c>
      <c r="G20" s="5" t="s">
        <v>206</v>
      </c>
      <c r="H20" s="7" t="s">
        <v>244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207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210</v>
      </c>
      <c r="C21" s="2" t="s">
        <v>59</v>
      </c>
      <c r="D21" s="2" t="s">
        <v>211</v>
      </c>
      <c r="E21" s="4" t="s">
        <v>161</v>
      </c>
      <c r="F21" s="4" t="s">
        <v>194</v>
      </c>
      <c r="G21" s="5" t="s">
        <v>209</v>
      </c>
      <c r="H21" s="7" t="s">
        <v>245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191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212</v>
      </c>
      <c r="C22" s="2" t="s">
        <v>161</v>
      </c>
      <c r="D22" s="2" t="s">
        <v>16</v>
      </c>
      <c r="E22" s="4" t="s">
        <v>213</v>
      </c>
      <c r="F22" s="4" t="s">
        <v>216</v>
      </c>
      <c r="G22" s="5" t="s">
        <v>214</v>
      </c>
      <c r="H22" s="7" t="s">
        <v>246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215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212</v>
      </c>
      <c r="C23" s="2" t="s">
        <v>161</v>
      </c>
      <c r="D23" s="2" t="s">
        <v>16</v>
      </c>
      <c r="E23" s="4" t="s">
        <v>213</v>
      </c>
      <c r="F23" s="4" t="s">
        <v>216</v>
      </c>
      <c r="G23" s="5" t="s">
        <v>217</v>
      </c>
      <c r="H23" s="7" t="s">
        <v>247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134</v>
      </c>
      <c r="L23" s="4" t="s">
        <v>218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212</v>
      </c>
      <c r="C24" s="2" t="s">
        <v>161</v>
      </c>
      <c r="D24" s="2" t="s">
        <v>21</v>
      </c>
      <c r="E24" s="4" t="s">
        <v>213</v>
      </c>
      <c r="F24" s="4" t="s">
        <v>216</v>
      </c>
      <c r="G24" s="5" t="s">
        <v>219</v>
      </c>
      <c r="H24" s="7" t="s">
        <v>248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220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212</v>
      </c>
      <c r="C25" s="2" t="s">
        <v>161</v>
      </c>
      <c r="D25" s="2" t="s">
        <v>16</v>
      </c>
      <c r="E25" s="4" t="s">
        <v>213</v>
      </c>
      <c r="F25" s="4" t="s">
        <v>216</v>
      </c>
      <c r="G25" s="5" t="s">
        <v>221</v>
      </c>
      <c r="H25" s="7" t="s">
        <v>249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222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215" priority="1"/>
    <cfRule type="duplicateValues" dxfId="214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X50"/>
  <sheetViews>
    <sheetView topLeftCell="E19" workbookViewId="0">
      <selection activeCell="F27" sqref="F27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1251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43209</v>
      </c>
      <c r="B2" s="44" t="s">
        <v>1188</v>
      </c>
      <c r="C2" s="44" t="s">
        <v>161</v>
      </c>
      <c r="D2" s="44" t="s">
        <v>1085</v>
      </c>
      <c r="E2" s="44" t="s">
        <v>66</v>
      </c>
      <c r="F2" s="44" t="s">
        <v>1189</v>
      </c>
      <c r="G2" s="50" t="s">
        <v>1228</v>
      </c>
      <c r="H2" s="50"/>
      <c r="I2" s="44" t="s">
        <v>980</v>
      </c>
      <c r="J2" s="40" t="s">
        <v>678</v>
      </c>
      <c r="K2" s="44" t="s">
        <v>631</v>
      </c>
      <c r="L2" s="44" t="s">
        <v>1006</v>
      </c>
      <c r="M2" s="44">
        <v>14</v>
      </c>
      <c r="N2" s="44" t="str">
        <f t="shared" ref="N2:N18" si="0">C2&amp;"--"&amp;E2</f>
        <v>新地园区--亚洲一号园区</v>
      </c>
      <c r="O2" s="4">
        <f t="shared" ref="O2:O18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43209</v>
      </c>
      <c r="B3" s="44" t="s">
        <v>1190</v>
      </c>
      <c r="C3" s="44" t="s">
        <v>161</v>
      </c>
      <c r="D3" s="44" t="s">
        <v>1153</v>
      </c>
      <c r="E3" s="44" t="s">
        <v>161</v>
      </c>
      <c r="F3" s="44" t="s">
        <v>1191</v>
      </c>
      <c r="G3" s="50" t="s">
        <v>1229</v>
      </c>
      <c r="H3" s="50"/>
      <c r="I3" s="44" t="s">
        <v>980</v>
      </c>
      <c r="J3" s="40" t="s">
        <v>128</v>
      </c>
      <c r="K3" s="44" t="s">
        <v>1154</v>
      </c>
      <c r="L3" s="44" t="s">
        <v>1006</v>
      </c>
      <c r="M3" s="44">
        <v>14</v>
      </c>
      <c r="N3" s="44" t="str">
        <f t="shared" si="0"/>
        <v>新地园区--新地园区</v>
      </c>
      <c r="O3" s="4">
        <f t="shared" si="1"/>
        <v>165</v>
      </c>
    </row>
    <row r="4" spans="1:102" s="45" customFormat="1" ht="18.75">
      <c r="A4" s="46">
        <v>43209</v>
      </c>
      <c r="B4" s="44" t="s">
        <v>1190</v>
      </c>
      <c r="C4" s="44" t="s">
        <v>161</v>
      </c>
      <c r="D4" s="44" t="s">
        <v>1153</v>
      </c>
      <c r="E4" s="44" t="s">
        <v>161</v>
      </c>
      <c r="F4" s="44" t="s">
        <v>1191</v>
      </c>
      <c r="G4" s="50" t="s">
        <v>1230</v>
      </c>
      <c r="H4" s="50"/>
      <c r="I4" s="44" t="s">
        <v>980</v>
      </c>
      <c r="J4" s="40" t="s">
        <v>99</v>
      </c>
      <c r="K4" s="44" t="s">
        <v>215</v>
      </c>
      <c r="L4" s="44" t="s">
        <v>1006</v>
      </c>
      <c r="M4" s="44">
        <v>14</v>
      </c>
      <c r="N4" s="44" t="str">
        <f t="shared" si="0"/>
        <v>新地园区--新地园区</v>
      </c>
      <c r="O4" s="4">
        <f t="shared" si="1"/>
        <v>165</v>
      </c>
    </row>
    <row r="5" spans="1:102" s="45" customFormat="1" ht="18.75">
      <c r="A5" s="46">
        <v>43209</v>
      </c>
      <c r="B5" s="44" t="s">
        <v>1190</v>
      </c>
      <c r="C5" s="44" t="s">
        <v>161</v>
      </c>
      <c r="D5" s="44" t="s">
        <v>866</v>
      </c>
      <c r="E5" s="44" t="s">
        <v>66</v>
      </c>
      <c r="F5" s="44" t="s">
        <v>1159</v>
      </c>
      <c r="G5" s="50" t="s">
        <v>1231</v>
      </c>
      <c r="H5" s="50"/>
      <c r="I5" s="44" t="s">
        <v>980</v>
      </c>
      <c r="J5" s="40" t="s">
        <v>99</v>
      </c>
      <c r="K5" s="44" t="s">
        <v>215</v>
      </c>
      <c r="L5" s="44" t="s">
        <v>1006</v>
      </c>
      <c r="M5" s="44">
        <v>14</v>
      </c>
      <c r="N5" s="44" t="str">
        <f t="shared" si="0"/>
        <v>新地园区--亚洲一号园区</v>
      </c>
      <c r="O5" s="4">
        <f t="shared" si="1"/>
        <v>165</v>
      </c>
    </row>
    <row r="6" spans="1:102" s="45" customFormat="1" ht="18.75">
      <c r="A6" s="46">
        <v>43209</v>
      </c>
      <c r="B6" s="44" t="s">
        <v>1020</v>
      </c>
      <c r="C6" s="44" t="s">
        <v>161</v>
      </c>
      <c r="D6" s="44" t="s">
        <v>1085</v>
      </c>
      <c r="E6" s="44" t="s">
        <v>161</v>
      </c>
      <c r="F6" s="44" t="s">
        <v>1196</v>
      </c>
      <c r="G6" s="50" t="s">
        <v>1232</v>
      </c>
      <c r="H6" s="50"/>
      <c r="I6" s="44" t="s">
        <v>980</v>
      </c>
      <c r="J6" s="40" t="s">
        <v>95</v>
      </c>
      <c r="K6" s="44" t="s">
        <v>167</v>
      </c>
      <c r="L6" s="44" t="s">
        <v>1006</v>
      </c>
      <c r="M6" s="44">
        <v>14</v>
      </c>
      <c r="N6" s="44" t="str">
        <f t="shared" si="0"/>
        <v>新地园区--新地园区</v>
      </c>
      <c r="O6" s="4">
        <f t="shared" si="1"/>
        <v>165</v>
      </c>
    </row>
    <row r="7" spans="1:102" s="45" customFormat="1" ht="18.75">
      <c r="A7" s="46">
        <v>43209</v>
      </c>
      <c r="B7" s="44" t="s">
        <v>26</v>
      </c>
      <c r="C7" s="44" t="s">
        <v>161</v>
      </c>
      <c r="D7" s="44" t="s">
        <v>1085</v>
      </c>
      <c r="E7" s="44" t="s">
        <v>66</v>
      </c>
      <c r="F7" s="44" t="s">
        <v>445</v>
      </c>
      <c r="G7" s="50" t="s">
        <v>1233</v>
      </c>
      <c r="H7" s="50"/>
      <c r="I7" s="44" t="s">
        <v>980</v>
      </c>
      <c r="J7" s="40" t="s">
        <v>95</v>
      </c>
      <c r="K7" s="44" t="s">
        <v>167</v>
      </c>
      <c r="L7" s="44" t="s">
        <v>1006</v>
      </c>
      <c r="M7" s="44">
        <v>14</v>
      </c>
      <c r="N7" s="44" t="str">
        <f t="shared" si="0"/>
        <v>新地园区--亚洲一号园区</v>
      </c>
      <c r="O7" s="4">
        <f t="shared" si="1"/>
        <v>165</v>
      </c>
    </row>
    <row r="8" spans="1:102" s="45" customFormat="1" ht="18.75">
      <c r="A8" s="46">
        <v>43209</v>
      </c>
      <c r="B8" s="44" t="s">
        <v>251</v>
      </c>
      <c r="C8" s="44" t="s">
        <v>161</v>
      </c>
      <c r="D8" s="44" t="s">
        <v>1088</v>
      </c>
      <c r="E8" s="44" t="s">
        <v>66</v>
      </c>
      <c r="F8" s="44" t="s">
        <v>1192</v>
      </c>
      <c r="G8" s="50" t="s">
        <v>1234</v>
      </c>
      <c r="H8" s="50"/>
      <c r="I8" s="44" t="s">
        <v>980</v>
      </c>
      <c r="J8" s="40" t="s">
        <v>103</v>
      </c>
      <c r="K8" s="44" t="s">
        <v>1193</v>
      </c>
      <c r="L8" s="44" t="s">
        <v>1006</v>
      </c>
      <c r="M8" s="44">
        <v>14</v>
      </c>
      <c r="N8" s="44" t="str">
        <f t="shared" si="0"/>
        <v>新地园区--亚洲一号园区</v>
      </c>
      <c r="O8" s="4">
        <f t="shared" si="1"/>
        <v>165</v>
      </c>
    </row>
    <row r="9" spans="1:102" s="45" customFormat="1" ht="18.75">
      <c r="A9" s="46">
        <v>43209</v>
      </c>
      <c r="B9" s="44" t="s">
        <v>1194</v>
      </c>
      <c r="C9" s="44" t="s">
        <v>161</v>
      </c>
      <c r="D9" s="44" t="s">
        <v>1085</v>
      </c>
      <c r="E9" s="44" t="s">
        <v>66</v>
      </c>
      <c r="F9" s="44" t="s">
        <v>1195</v>
      </c>
      <c r="G9" s="50" t="s">
        <v>1235</v>
      </c>
      <c r="H9" s="50"/>
      <c r="I9" s="44" t="s">
        <v>980</v>
      </c>
      <c r="J9" s="40" t="s">
        <v>109</v>
      </c>
      <c r="K9" s="44" t="s">
        <v>1152</v>
      </c>
      <c r="L9" s="44" t="s">
        <v>1006</v>
      </c>
      <c r="M9" s="44">
        <v>14</v>
      </c>
      <c r="N9" s="44" t="str">
        <f t="shared" si="0"/>
        <v>新地园区--亚洲一号园区</v>
      </c>
      <c r="O9" s="4">
        <f t="shared" si="1"/>
        <v>165</v>
      </c>
    </row>
    <row r="10" spans="1:102" s="45" customFormat="1" ht="18.75">
      <c r="A10" s="46">
        <v>43209</v>
      </c>
      <c r="B10" s="44" t="s">
        <v>1020</v>
      </c>
      <c r="C10" s="44" t="s">
        <v>161</v>
      </c>
      <c r="D10" s="44" t="s">
        <v>1078</v>
      </c>
      <c r="E10" s="44" t="s">
        <v>161</v>
      </c>
      <c r="F10" s="44" t="s">
        <v>435</v>
      </c>
      <c r="G10" s="50" t="s">
        <v>1236</v>
      </c>
      <c r="H10" s="50"/>
      <c r="I10" s="44" t="s">
        <v>980</v>
      </c>
      <c r="J10" s="40" t="s">
        <v>99</v>
      </c>
      <c r="K10" s="44" t="s">
        <v>1197</v>
      </c>
      <c r="L10" s="44" t="s">
        <v>1006</v>
      </c>
      <c r="M10" s="44">
        <v>14</v>
      </c>
      <c r="N10" s="44" t="str">
        <f t="shared" si="0"/>
        <v>新地园区--新地园区</v>
      </c>
      <c r="O10" s="4">
        <f t="shared" si="1"/>
        <v>165</v>
      </c>
    </row>
    <row r="11" spans="1:102" s="45" customFormat="1" ht="18.75">
      <c r="A11" s="46">
        <v>43209</v>
      </c>
      <c r="B11" s="44" t="s">
        <v>1020</v>
      </c>
      <c r="C11" s="44" t="s">
        <v>161</v>
      </c>
      <c r="D11" s="44" t="s">
        <v>859</v>
      </c>
      <c r="E11" s="44" t="s">
        <v>161</v>
      </c>
      <c r="F11" s="44" t="s">
        <v>435</v>
      </c>
      <c r="G11" s="50" t="s">
        <v>1237</v>
      </c>
      <c r="H11" s="50"/>
      <c r="I11" s="44" t="s">
        <v>980</v>
      </c>
      <c r="J11" s="40" t="s">
        <v>103</v>
      </c>
      <c r="K11" s="44" t="s">
        <v>1193</v>
      </c>
      <c r="L11" s="44" t="s">
        <v>1006</v>
      </c>
      <c r="M11" s="44">
        <v>14</v>
      </c>
      <c r="N11" s="44" t="str">
        <f t="shared" si="0"/>
        <v>新地园区--新地园区</v>
      </c>
      <c r="O11" s="4">
        <f t="shared" si="1"/>
        <v>165</v>
      </c>
    </row>
    <row r="12" spans="1:102" s="45" customFormat="1" ht="18.75">
      <c r="A12" s="46">
        <v>43209</v>
      </c>
      <c r="B12" s="44" t="s">
        <v>434</v>
      </c>
      <c r="C12" s="44" t="s">
        <v>161</v>
      </c>
      <c r="D12" s="44" t="s">
        <v>866</v>
      </c>
      <c r="E12" s="44" t="s">
        <v>66</v>
      </c>
      <c r="F12" s="44" t="s">
        <v>1159</v>
      </c>
      <c r="G12" s="50" t="s">
        <v>1238</v>
      </c>
      <c r="H12" s="50"/>
      <c r="I12" s="44" t="s">
        <v>980</v>
      </c>
      <c r="J12" s="40" t="s">
        <v>103</v>
      </c>
      <c r="K12" s="44" t="s">
        <v>1193</v>
      </c>
      <c r="L12" s="44" t="s">
        <v>1006</v>
      </c>
      <c r="M12" s="44">
        <v>14</v>
      </c>
      <c r="N12" s="44" t="str">
        <f t="shared" si="0"/>
        <v>新地园区--亚洲一号园区</v>
      </c>
      <c r="O12" s="4">
        <f t="shared" si="1"/>
        <v>165</v>
      </c>
    </row>
    <row r="13" spans="1:102" s="45" customFormat="1" ht="18.75">
      <c r="A13" s="46">
        <v>43209</v>
      </c>
      <c r="B13" s="44" t="s">
        <v>251</v>
      </c>
      <c r="C13" s="44" t="s">
        <v>161</v>
      </c>
      <c r="D13" s="44" t="s">
        <v>1088</v>
      </c>
      <c r="E13" s="44" t="s">
        <v>66</v>
      </c>
      <c r="F13" s="44" t="s">
        <v>372</v>
      </c>
      <c r="G13" s="50" t="s">
        <v>1239</v>
      </c>
      <c r="H13" s="50"/>
      <c r="I13" s="44" t="s">
        <v>980</v>
      </c>
      <c r="J13" s="40" t="s">
        <v>1131</v>
      </c>
      <c r="K13" s="44" t="s">
        <v>1198</v>
      </c>
      <c r="L13" s="44" t="s">
        <v>1006</v>
      </c>
      <c r="M13" s="44">
        <v>14</v>
      </c>
      <c r="N13" s="44" t="str">
        <f t="shared" si="0"/>
        <v>新地园区--亚洲一号园区</v>
      </c>
      <c r="O13" s="4">
        <f t="shared" si="1"/>
        <v>165</v>
      </c>
    </row>
    <row r="14" spans="1:102" s="45" customFormat="1" ht="18.75">
      <c r="A14" s="46">
        <v>43209</v>
      </c>
      <c r="B14" s="44" t="s">
        <v>251</v>
      </c>
      <c r="C14" s="44" t="s">
        <v>161</v>
      </c>
      <c r="D14" s="44" t="s">
        <v>1088</v>
      </c>
      <c r="E14" s="44" t="s">
        <v>66</v>
      </c>
      <c r="F14" s="44" t="s">
        <v>372</v>
      </c>
      <c r="G14" s="50" t="s">
        <v>1240</v>
      </c>
      <c r="H14" s="50"/>
      <c r="I14" s="44" t="s">
        <v>980</v>
      </c>
      <c r="J14" s="40" t="s">
        <v>109</v>
      </c>
      <c r="K14" s="44" t="s">
        <v>1152</v>
      </c>
      <c r="L14" s="44" t="s">
        <v>1006</v>
      </c>
      <c r="M14" s="44">
        <v>14</v>
      </c>
      <c r="N14" s="44" t="str">
        <f t="shared" si="0"/>
        <v>新地园区--亚洲一号园区</v>
      </c>
      <c r="O14" s="4">
        <f t="shared" si="1"/>
        <v>165</v>
      </c>
    </row>
    <row r="15" spans="1:102" s="45" customFormat="1" ht="18.75">
      <c r="A15" s="46">
        <v>43209</v>
      </c>
      <c r="B15" s="44" t="s">
        <v>1199</v>
      </c>
      <c r="C15" s="44" t="s">
        <v>1200</v>
      </c>
      <c r="D15" s="44" t="s">
        <v>1201</v>
      </c>
      <c r="E15" s="44" t="s">
        <v>161</v>
      </c>
      <c r="F15" s="44" t="s">
        <v>1202</v>
      </c>
      <c r="G15" s="45" t="s">
        <v>1252</v>
      </c>
      <c r="H15" s="50" t="s">
        <v>1241</v>
      </c>
      <c r="I15" s="44" t="s">
        <v>980</v>
      </c>
      <c r="J15" s="40" t="s">
        <v>99</v>
      </c>
      <c r="K15" s="44" t="s">
        <v>215</v>
      </c>
      <c r="L15" s="44" t="s">
        <v>1006</v>
      </c>
      <c r="M15" s="44">
        <v>14</v>
      </c>
      <c r="N15" s="44" t="str">
        <f t="shared" si="0"/>
        <v>亚洲一号园区--新地园区</v>
      </c>
      <c r="O15" s="4">
        <f t="shared" si="1"/>
        <v>165</v>
      </c>
    </row>
    <row r="16" spans="1:102" s="45" customFormat="1" ht="18.75">
      <c r="A16" s="46">
        <v>43209</v>
      </c>
      <c r="B16" s="44" t="s">
        <v>1203</v>
      </c>
      <c r="C16" s="44" t="s">
        <v>161</v>
      </c>
      <c r="D16" s="44" t="s">
        <v>866</v>
      </c>
      <c r="E16" s="44" t="s">
        <v>985</v>
      </c>
      <c r="F16" s="44" t="s">
        <v>1204</v>
      </c>
      <c r="G16" s="50" t="s">
        <v>1242</v>
      </c>
      <c r="H16" s="50"/>
      <c r="I16" s="44" t="s">
        <v>980</v>
      </c>
      <c r="J16" s="40" t="s">
        <v>17</v>
      </c>
      <c r="K16" s="44" t="s">
        <v>1205</v>
      </c>
      <c r="L16" s="44" t="s">
        <v>1006</v>
      </c>
      <c r="M16" s="44" t="s">
        <v>1206</v>
      </c>
      <c r="N16" s="44" t="str">
        <f t="shared" si="0"/>
        <v>新地园区--弗兰西蒂</v>
      </c>
      <c r="O16" s="4">
        <f t="shared" si="1"/>
        <v>1250</v>
      </c>
    </row>
    <row r="17" spans="1:15" s="45" customFormat="1" ht="18.75">
      <c r="A17" s="46">
        <v>43209</v>
      </c>
      <c r="B17" s="44" t="s">
        <v>1203</v>
      </c>
      <c r="C17" s="44" t="s">
        <v>161</v>
      </c>
      <c r="D17" s="44" t="s">
        <v>1207</v>
      </c>
      <c r="E17" s="44" t="s">
        <v>1208</v>
      </c>
      <c r="F17" s="44" t="s">
        <v>1209</v>
      </c>
      <c r="G17" s="50" t="s">
        <v>1243</v>
      </c>
      <c r="H17" s="50"/>
      <c r="I17" s="44" t="s">
        <v>980</v>
      </c>
      <c r="J17" s="40" t="s">
        <v>105</v>
      </c>
      <c r="K17" s="44" t="s">
        <v>1210</v>
      </c>
      <c r="L17" s="44" t="s">
        <v>1006</v>
      </c>
      <c r="M17" s="44">
        <v>16</v>
      </c>
      <c r="N17" s="44" t="str">
        <f t="shared" si="0"/>
        <v>新地园区--常福园区</v>
      </c>
      <c r="O17" s="4">
        <f t="shared" si="1"/>
        <v>1250</v>
      </c>
    </row>
    <row r="18" spans="1:15" s="45" customFormat="1" ht="18.75">
      <c r="A18" s="46">
        <v>43209</v>
      </c>
      <c r="B18" s="44" t="s">
        <v>1203</v>
      </c>
      <c r="C18" s="44" t="s">
        <v>161</v>
      </c>
      <c r="D18" s="44" t="s">
        <v>1207</v>
      </c>
      <c r="E18" s="44" t="s">
        <v>1208</v>
      </c>
      <c r="F18" s="44" t="s">
        <v>1209</v>
      </c>
      <c r="G18" s="50" t="s">
        <v>1244</v>
      </c>
      <c r="H18" s="50"/>
      <c r="I18" s="44" t="s">
        <v>980</v>
      </c>
      <c r="J18" s="40" t="s">
        <v>126</v>
      </c>
      <c r="K18" s="44" t="s">
        <v>1211</v>
      </c>
      <c r="L18" s="44" t="s">
        <v>1006</v>
      </c>
      <c r="M18" s="44">
        <v>14</v>
      </c>
      <c r="N18" s="44" t="str">
        <f t="shared" si="0"/>
        <v>新地园区--常福园区</v>
      </c>
      <c r="O18" s="4">
        <f t="shared" si="1"/>
        <v>1250</v>
      </c>
    </row>
    <row r="19" spans="1:15" s="45" customFormat="1" ht="18.75">
      <c r="A19" s="46">
        <v>43209</v>
      </c>
      <c r="B19" s="44" t="s">
        <v>347</v>
      </c>
      <c r="C19" s="44" t="s">
        <v>161</v>
      </c>
      <c r="D19" s="44" t="s">
        <v>1085</v>
      </c>
      <c r="E19" s="44" t="s">
        <v>1208</v>
      </c>
      <c r="F19" s="44" t="s">
        <v>1212</v>
      </c>
      <c r="G19" s="50" t="s">
        <v>1245</v>
      </c>
      <c r="H19" s="50"/>
      <c r="I19" s="44" t="s">
        <v>980</v>
      </c>
      <c r="J19" s="40" t="s">
        <v>97</v>
      </c>
      <c r="K19" s="44" t="s">
        <v>1213</v>
      </c>
      <c r="L19" s="44" t="s">
        <v>1006</v>
      </c>
      <c r="M19" s="44">
        <v>14</v>
      </c>
      <c r="N19" s="44" t="str">
        <f t="shared" ref="N19:N22" si="2">C19&amp;"--"&amp;E19</f>
        <v>新地园区--常福园区</v>
      </c>
      <c r="O19" s="4">
        <f t="shared" ref="O19:O22" si="3">IF(OR(C19="常福园区",C19="欣程园区",C19="弗兰西蒂",E19="常福园区",E19="欣程园区",E19="弗兰西蒂"),1250,165)</f>
        <v>1250</v>
      </c>
    </row>
    <row r="20" spans="1:15" s="45" customFormat="1" ht="18.75">
      <c r="A20" s="46">
        <v>43209</v>
      </c>
      <c r="B20" s="44" t="s">
        <v>212</v>
      </c>
      <c r="C20" s="44" t="s">
        <v>161</v>
      </c>
      <c r="D20" s="44" t="s">
        <v>866</v>
      </c>
      <c r="E20" s="44" t="s">
        <v>985</v>
      </c>
      <c r="F20" s="44" t="s">
        <v>1204</v>
      </c>
      <c r="G20" s="50" t="s">
        <v>1246</v>
      </c>
      <c r="H20" s="50"/>
      <c r="I20" s="44" t="s">
        <v>980</v>
      </c>
      <c r="J20" s="40" t="s">
        <v>98</v>
      </c>
      <c r="K20" s="44" t="s">
        <v>1214</v>
      </c>
      <c r="L20" s="44" t="s">
        <v>1006</v>
      </c>
      <c r="M20" s="44" t="s">
        <v>1215</v>
      </c>
      <c r="N20" s="44" t="str">
        <f t="shared" si="2"/>
        <v>新地园区--弗兰西蒂</v>
      </c>
      <c r="O20" s="4">
        <f t="shared" si="3"/>
        <v>1250</v>
      </c>
    </row>
    <row r="21" spans="1:15" s="45" customFormat="1" ht="18.75">
      <c r="A21" s="46">
        <v>43209</v>
      </c>
      <c r="B21" s="44" t="s">
        <v>1216</v>
      </c>
      <c r="C21" s="44" t="s">
        <v>66</v>
      </c>
      <c r="D21" s="44" t="s">
        <v>1217</v>
      </c>
      <c r="E21" s="44" t="s">
        <v>161</v>
      </c>
      <c r="F21" s="44" t="s">
        <v>1218</v>
      </c>
      <c r="G21" s="50" t="s">
        <v>1247</v>
      </c>
      <c r="H21" s="50"/>
      <c r="I21" s="44" t="s">
        <v>980</v>
      </c>
      <c r="J21" s="40" t="s">
        <v>101</v>
      </c>
      <c r="K21" s="44" t="s">
        <v>1219</v>
      </c>
      <c r="L21" s="44" t="s">
        <v>1006</v>
      </c>
      <c r="M21" s="44">
        <v>14</v>
      </c>
      <c r="N21" s="44" t="str">
        <f t="shared" si="2"/>
        <v>亚洲一号园区--新地园区</v>
      </c>
      <c r="O21" s="4">
        <f t="shared" si="3"/>
        <v>165</v>
      </c>
    </row>
    <row r="22" spans="1:15" s="45" customFormat="1" ht="18.75">
      <c r="A22" s="46">
        <v>43209</v>
      </c>
      <c r="B22" s="44" t="s">
        <v>1220</v>
      </c>
      <c r="C22" s="44" t="s">
        <v>1221</v>
      </c>
      <c r="D22" s="44" t="s">
        <v>1222</v>
      </c>
      <c r="E22" s="44" t="s">
        <v>161</v>
      </c>
      <c r="F22" s="44" t="s">
        <v>1223</v>
      </c>
      <c r="G22" s="50" t="s">
        <v>1248</v>
      </c>
      <c r="H22" s="50"/>
      <c r="I22" s="44" t="s">
        <v>980</v>
      </c>
      <c r="J22" s="40" t="s">
        <v>1131</v>
      </c>
      <c r="K22" s="44" t="s">
        <v>1224</v>
      </c>
      <c r="L22" s="44" t="s">
        <v>1006</v>
      </c>
      <c r="M22" s="44">
        <v>14</v>
      </c>
      <c r="N22" s="44" t="str">
        <f t="shared" si="2"/>
        <v>万纬园区--新地园区</v>
      </c>
      <c r="O22" s="4">
        <f t="shared" si="3"/>
        <v>165</v>
      </c>
    </row>
    <row r="23" spans="1:15" s="45" customFormat="1" ht="18.75">
      <c r="A23" s="46">
        <v>43209</v>
      </c>
      <c r="B23" s="44" t="s">
        <v>1225</v>
      </c>
      <c r="C23" s="44" t="s">
        <v>1221</v>
      </c>
      <c r="D23" s="44" t="s">
        <v>1226</v>
      </c>
      <c r="E23" s="44" t="s">
        <v>161</v>
      </c>
      <c r="F23" s="44" t="s">
        <v>1227</v>
      </c>
      <c r="G23" s="50" t="s">
        <v>1249</v>
      </c>
      <c r="H23" s="50"/>
      <c r="I23" s="44" t="s">
        <v>980</v>
      </c>
      <c r="J23" s="40" t="s">
        <v>1131</v>
      </c>
      <c r="K23" s="44" t="s">
        <v>1224</v>
      </c>
      <c r="L23" s="44" t="s">
        <v>1006</v>
      </c>
      <c r="M23" s="44">
        <v>14</v>
      </c>
      <c r="N23" s="44" t="str">
        <f t="shared" ref="N23" si="4">C23&amp;"--"&amp;E23</f>
        <v>万纬园区--新地园区</v>
      </c>
      <c r="O23" s="4">
        <f t="shared" ref="O23" si="5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43209</v>
      </c>
      <c r="B24" s="44" t="s">
        <v>1225</v>
      </c>
      <c r="C24" s="44" t="s">
        <v>1221</v>
      </c>
      <c r="D24" s="44" t="s">
        <v>1226</v>
      </c>
      <c r="E24" s="44" t="s">
        <v>161</v>
      </c>
      <c r="F24" s="44" t="s">
        <v>1227</v>
      </c>
      <c r="G24" s="50" t="s">
        <v>1250</v>
      </c>
      <c r="H24" s="50"/>
      <c r="I24" s="44" t="s">
        <v>980</v>
      </c>
      <c r="J24" s="40" t="s">
        <v>1131</v>
      </c>
      <c r="K24" s="44" t="s">
        <v>1224</v>
      </c>
      <c r="L24" s="44" t="s">
        <v>1006</v>
      </c>
      <c r="M24" s="44">
        <v>6</v>
      </c>
      <c r="N24" s="44" t="str">
        <f t="shared" ref="N24" si="6">C24&amp;"--"&amp;E24</f>
        <v>万纬园区--新地园区</v>
      </c>
      <c r="O24" s="4">
        <f t="shared" ref="O24" si="7">IF(OR(C24="常福园区",C24="欣程园区",C24="弗兰西蒂",E24="常福园区",E24="欣程园区",E24="弗兰西蒂"),1250,165)</f>
        <v>165</v>
      </c>
    </row>
    <row r="25" spans="1:15" s="45" customFormat="1" ht="18.75">
      <c r="A25" s="46"/>
      <c r="B25" s="44"/>
      <c r="C25" s="44"/>
      <c r="D25" s="44"/>
      <c r="E25" s="44"/>
      <c r="F25" s="44"/>
      <c r="G25" s="49"/>
      <c r="H25" s="49"/>
      <c r="I25" s="44"/>
      <c r="J25" s="40"/>
      <c r="K25" s="44"/>
      <c r="L25" s="44"/>
      <c r="M25" s="44"/>
      <c r="N25" s="44"/>
      <c r="O25" s="4"/>
    </row>
    <row r="26" spans="1:15" s="45" customFormat="1" ht="18.75">
      <c r="A26" s="46"/>
      <c r="B26" s="44"/>
      <c r="C26" s="44"/>
      <c r="D26" s="44"/>
      <c r="E26" s="44"/>
      <c r="F26" s="44"/>
      <c r="G26" s="49"/>
      <c r="H26" s="49"/>
      <c r="I26" s="44"/>
      <c r="J26" s="40"/>
      <c r="K26" s="44"/>
      <c r="L26" s="44"/>
      <c r="M26" s="44"/>
      <c r="N26" s="44"/>
      <c r="O26" s="4"/>
    </row>
    <row r="27" spans="1:15" s="45" customFormat="1" ht="18.75">
      <c r="A27" s="46"/>
      <c r="B27" s="44"/>
      <c r="C27" s="44"/>
      <c r="D27" s="44"/>
      <c r="E27" s="44"/>
      <c r="F27" s="44"/>
      <c r="G27" s="49"/>
      <c r="H27" s="49"/>
      <c r="I27" s="44"/>
      <c r="J27" s="40"/>
      <c r="K27" s="44"/>
      <c r="L27" s="44"/>
      <c r="M27" s="44"/>
      <c r="N27" s="44"/>
      <c r="O27" s="4"/>
    </row>
    <row r="28" spans="1:15" s="45" customFormat="1" ht="18.75">
      <c r="A28" s="46"/>
      <c r="B28" s="44"/>
      <c r="C28" s="44"/>
      <c r="D28" s="44"/>
      <c r="E28" s="44"/>
      <c r="F28" s="44"/>
      <c r="G28" s="49"/>
      <c r="H28" s="49"/>
      <c r="I28" s="44"/>
      <c r="J28" s="40"/>
      <c r="K28" s="44"/>
      <c r="L28" s="44"/>
      <c r="M28" s="44"/>
      <c r="N28" s="44"/>
      <c r="O28" s="4"/>
    </row>
    <row r="29" spans="1:15" s="45" customFormat="1" ht="18.75">
      <c r="A29" s="46"/>
      <c r="B29" s="44"/>
      <c r="C29" s="44"/>
      <c r="D29" s="44"/>
      <c r="E29" s="44"/>
      <c r="F29" s="44"/>
      <c r="G29" s="49"/>
      <c r="H29" s="49"/>
      <c r="I29" s="44"/>
      <c r="J29" s="40"/>
      <c r="K29" s="44"/>
      <c r="L29" s="44"/>
      <c r="M29" s="44"/>
      <c r="N29" s="44"/>
      <c r="O29" s="4"/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40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40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40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40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40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49"/>
      <c r="H35" s="49"/>
      <c r="I35" s="44"/>
      <c r="J35" s="40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49"/>
      <c r="H36" s="49"/>
      <c r="I36" s="44"/>
      <c r="J36" s="40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49"/>
      <c r="H37" s="49"/>
      <c r="I37" s="44"/>
      <c r="J37" s="40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49"/>
      <c r="H38" s="49"/>
      <c r="I38" s="44"/>
      <c r="J38" s="40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49"/>
      <c r="H39" s="49"/>
      <c r="I39" s="44"/>
      <c r="J39" s="40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49"/>
      <c r="H40" s="49"/>
      <c r="I40" s="44"/>
      <c r="J40" s="40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49"/>
      <c r="H41" s="49"/>
      <c r="I41" s="44"/>
      <c r="J41" s="40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49"/>
      <c r="H42" s="49"/>
      <c r="I42" s="44"/>
      <c r="J42" s="40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49"/>
      <c r="H43" s="49"/>
      <c r="I43" s="44"/>
      <c r="J43" s="40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49"/>
      <c r="H44" s="49"/>
      <c r="I44" s="44"/>
      <c r="J44" s="40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49"/>
      <c r="H45" s="49"/>
      <c r="I45" s="44"/>
      <c r="J45" s="40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49"/>
      <c r="H46" s="49"/>
      <c r="I46" s="44"/>
      <c r="J46" s="40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49"/>
      <c r="H47" s="49"/>
      <c r="I47" s="44"/>
      <c r="J47" s="40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49"/>
      <c r="H48" s="49"/>
      <c r="I48" s="44"/>
      <c r="J48" s="40"/>
      <c r="K48" s="44"/>
      <c r="L48" s="44"/>
      <c r="M48" s="44"/>
      <c r="N48" s="44"/>
      <c r="O48" s="4"/>
    </row>
    <row r="49" spans="1:15" s="45" customFormat="1" ht="18.75">
      <c r="A49" s="46"/>
      <c r="B49" s="44"/>
      <c r="C49" s="44"/>
      <c r="D49" s="44"/>
      <c r="E49" s="44"/>
      <c r="F49" s="44"/>
      <c r="G49" s="47"/>
      <c r="H49" s="47"/>
      <c r="I49" s="44"/>
      <c r="J49" s="40"/>
      <c r="K49" s="44"/>
      <c r="L49" s="44"/>
      <c r="M49" s="44"/>
      <c r="N49" s="44"/>
      <c r="O49" s="4"/>
    </row>
    <row r="50" spans="1:15" s="45" customFormat="1" ht="18.75">
      <c r="A50" s="46"/>
      <c r="B50" s="44"/>
      <c r="C50" s="44"/>
      <c r="D50" s="44"/>
      <c r="E50" s="44"/>
      <c r="F50" s="44"/>
      <c r="G50" s="47"/>
      <c r="H50" s="47"/>
      <c r="I50" s="44"/>
      <c r="J50" s="40"/>
      <c r="K50" s="44"/>
      <c r="L50" s="44"/>
      <c r="M50" s="44"/>
      <c r="N50" s="44"/>
      <c r="O50" s="4"/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X29"/>
  <sheetViews>
    <sheetView topLeftCell="F16" workbookViewId="0">
      <selection activeCell="F32" sqref="F32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1251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43210</v>
      </c>
      <c r="B2" s="44" t="s">
        <v>25</v>
      </c>
      <c r="C2" s="44" t="s">
        <v>55</v>
      </c>
      <c r="D2" s="44" t="s">
        <v>859</v>
      </c>
      <c r="E2" s="44" t="s">
        <v>61</v>
      </c>
      <c r="F2" s="44" t="s">
        <v>371</v>
      </c>
      <c r="G2" s="50" t="s">
        <v>1282</v>
      </c>
      <c r="H2" s="49"/>
      <c r="I2" s="44" t="s">
        <v>980</v>
      </c>
      <c r="J2" s="40" t="s">
        <v>101</v>
      </c>
      <c r="K2" s="44" t="s">
        <v>39</v>
      </c>
      <c r="L2" s="44" t="s">
        <v>1006</v>
      </c>
      <c r="M2" s="44">
        <v>14</v>
      </c>
      <c r="N2" s="44" t="str">
        <f t="shared" ref="N2" si="0">C2&amp;"--"&amp;E2</f>
        <v>新地园区--丰树园区</v>
      </c>
      <c r="O2" s="4">
        <f t="shared" ref="O2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43210</v>
      </c>
      <c r="B3" s="44" t="s">
        <v>29</v>
      </c>
      <c r="C3" s="44" t="s">
        <v>55</v>
      </c>
      <c r="D3" s="44" t="s">
        <v>866</v>
      </c>
      <c r="E3" s="44" t="s">
        <v>66</v>
      </c>
      <c r="F3" s="44" t="s">
        <v>456</v>
      </c>
      <c r="G3" s="50" t="s">
        <v>1283</v>
      </c>
      <c r="H3" s="49"/>
      <c r="I3" s="44" t="s">
        <v>980</v>
      </c>
      <c r="J3" s="40" t="s">
        <v>109</v>
      </c>
      <c r="K3" s="44" t="s">
        <v>32</v>
      </c>
      <c r="L3" s="44" t="s">
        <v>1006</v>
      </c>
      <c r="M3" s="44">
        <v>14</v>
      </c>
      <c r="N3" s="44" t="str">
        <f t="shared" ref="N3" si="2">C3&amp;"--"&amp;E3</f>
        <v>新地园区--亚洲一号园区</v>
      </c>
      <c r="O3" s="4">
        <f t="shared" ref="O3" si="3">IF(OR(C3="常福园区",C3="欣程园区",C3="弗兰西蒂",E3="常福园区",E3="欣程园区",E3="弗兰西蒂"),1250,165)</f>
        <v>165</v>
      </c>
    </row>
    <row r="4" spans="1:102" s="45" customFormat="1" ht="18.75">
      <c r="A4" s="46">
        <v>43210</v>
      </c>
      <c r="B4" s="44" t="s">
        <v>251</v>
      </c>
      <c r="C4" s="44" t="s">
        <v>55</v>
      </c>
      <c r="D4" s="44" t="s">
        <v>1088</v>
      </c>
      <c r="E4" s="44" t="s">
        <v>66</v>
      </c>
      <c r="F4" s="44" t="s">
        <v>370</v>
      </c>
      <c r="G4" s="50" t="s">
        <v>1284</v>
      </c>
      <c r="H4" s="49"/>
      <c r="I4" s="44" t="s">
        <v>980</v>
      </c>
      <c r="J4" s="40" t="s">
        <v>109</v>
      </c>
      <c r="K4" s="44" t="s">
        <v>32</v>
      </c>
      <c r="L4" s="44" t="s">
        <v>1006</v>
      </c>
      <c r="M4" s="44">
        <v>14</v>
      </c>
      <c r="N4" s="44" t="str">
        <f t="shared" ref="N4" si="4">C4&amp;"--"&amp;E4</f>
        <v>新地园区--亚洲一号园区</v>
      </c>
      <c r="O4" s="4">
        <f t="shared" ref="O4" si="5">IF(OR(C4="常福园区",C4="欣程园区",C4="弗兰西蒂",E4="常福园区",E4="欣程园区",E4="弗兰西蒂"),1250,165)</f>
        <v>165</v>
      </c>
    </row>
    <row r="5" spans="1:102" s="45" customFormat="1" ht="18.75">
      <c r="A5" s="46">
        <v>43210</v>
      </c>
      <c r="B5" s="44" t="s">
        <v>41</v>
      </c>
      <c r="C5" s="44" t="s">
        <v>55</v>
      </c>
      <c r="D5" s="44" t="s">
        <v>1085</v>
      </c>
      <c r="E5" s="44" t="s">
        <v>55</v>
      </c>
      <c r="F5" s="44" t="s">
        <v>435</v>
      </c>
      <c r="G5" s="50" t="s">
        <v>1285</v>
      </c>
      <c r="H5" s="49"/>
      <c r="I5" s="44" t="s">
        <v>980</v>
      </c>
      <c r="J5" s="40" t="s">
        <v>99</v>
      </c>
      <c r="K5" s="44" t="s">
        <v>27</v>
      </c>
      <c r="L5" s="44" t="s">
        <v>1006</v>
      </c>
      <c r="M5" s="44">
        <v>14</v>
      </c>
      <c r="N5" s="44" t="str">
        <f t="shared" ref="N5" si="6">C5&amp;"--"&amp;E5</f>
        <v>新地园区--新地园区</v>
      </c>
      <c r="O5" s="4">
        <f t="shared" ref="O5" si="7">IF(OR(C5="常福园区",C5="欣程园区",C5="弗兰西蒂",E5="常福园区",E5="欣程园区",E5="弗兰西蒂"),1250,165)</f>
        <v>165</v>
      </c>
    </row>
    <row r="6" spans="1:102" s="45" customFormat="1" ht="18.75">
      <c r="A6" s="46">
        <v>43210</v>
      </c>
      <c r="B6" s="44" t="s">
        <v>29</v>
      </c>
      <c r="C6" s="44" t="s">
        <v>55</v>
      </c>
      <c r="D6" s="44" t="s">
        <v>866</v>
      </c>
      <c r="E6" s="44" t="s">
        <v>66</v>
      </c>
      <c r="F6" s="44" t="s">
        <v>456</v>
      </c>
      <c r="G6" s="50" t="s">
        <v>1286</v>
      </c>
      <c r="H6" s="49"/>
      <c r="I6" s="44" t="s">
        <v>980</v>
      </c>
      <c r="J6" s="40" t="s">
        <v>99</v>
      </c>
      <c r="K6" s="44" t="s">
        <v>27</v>
      </c>
      <c r="L6" s="44" t="s">
        <v>1006</v>
      </c>
      <c r="M6" s="44">
        <v>14</v>
      </c>
      <c r="N6" s="44" t="str">
        <f t="shared" ref="N6" si="8">C6&amp;"--"&amp;E6</f>
        <v>新地园区--亚洲一号园区</v>
      </c>
      <c r="O6" s="4">
        <f t="shared" ref="O6" si="9">IF(OR(C6="常福园区",C6="欣程园区",C6="弗兰西蒂",E6="常福园区",E6="欣程园区",E6="弗兰西蒂"),1250,165)</f>
        <v>165</v>
      </c>
    </row>
    <row r="7" spans="1:102" s="45" customFormat="1" ht="18.75">
      <c r="A7" s="46">
        <v>43210</v>
      </c>
      <c r="B7" s="44" t="s">
        <v>63</v>
      </c>
      <c r="C7" s="44" t="s">
        <v>55</v>
      </c>
      <c r="D7" s="44" t="s">
        <v>859</v>
      </c>
      <c r="E7" s="44" t="s">
        <v>61</v>
      </c>
      <c r="F7" s="44" t="s">
        <v>371</v>
      </c>
      <c r="G7" s="50" t="s">
        <v>1287</v>
      </c>
      <c r="H7" s="49"/>
      <c r="I7" s="44" t="s">
        <v>980</v>
      </c>
      <c r="J7" s="40" t="s">
        <v>99</v>
      </c>
      <c r="K7" s="44" t="s">
        <v>27</v>
      </c>
      <c r="L7" s="44" t="s">
        <v>1006</v>
      </c>
      <c r="M7" s="44">
        <v>14</v>
      </c>
      <c r="N7" s="44" t="str">
        <f t="shared" ref="N7" si="10">C7&amp;"--"&amp;E7</f>
        <v>新地园区--丰树园区</v>
      </c>
      <c r="O7" s="4">
        <f t="shared" ref="O7" si="11">IF(OR(C7="常福园区",C7="欣程园区",C7="弗兰西蒂",E7="常福园区",E7="欣程园区",E7="弗兰西蒂"),1250,165)</f>
        <v>165</v>
      </c>
    </row>
    <row r="8" spans="1:102" s="45" customFormat="1" ht="18.75">
      <c r="A8" s="46">
        <v>43210</v>
      </c>
      <c r="B8" s="44" t="s">
        <v>544</v>
      </c>
      <c r="C8" s="44" t="s">
        <v>55</v>
      </c>
      <c r="D8" s="44" t="s">
        <v>859</v>
      </c>
      <c r="E8" s="44" t="s">
        <v>55</v>
      </c>
      <c r="F8" s="44" t="s">
        <v>1196</v>
      </c>
      <c r="G8" s="50" t="s">
        <v>1288</v>
      </c>
      <c r="H8" s="49"/>
      <c r="I8" s="44" t="s">
        <v>980</v>
      </c>
      <c r="J8" s="40" t="s">
        <v>101</v>
      </c>
      <c r="K8" s="44" t="s">
        <v>39</v>
      </c>
      <c r="L8" s="44" t="s">
        <v>1006</v>
      </c>
      <c r="M8" s="44">
        <v>14</v>
      </c>
      <c r="N8" s="44" t="str">
        <f t="shared" ref="N8" si="12">C8&amp;"--"&amp;E8</f>
        <v>新地园区--新地园区</v>
      </c>
      <c r="O8" s="4">
        <f t="shared" ref="O8" si="13">IF(OR(C8="常福园区",C8="欣程园区",C8="弗兰西蒂",E8="常福园区",E8="欣程园区",E8="弗兰西蒂"),1250,165)</f>
        <v>165</v>
      </c>
    </row>
    <row r="9" spans="1:102" s="45" customFormat="1" ht="18.75">
      <c r="A9" s="46">
        <v>43210</v>
      </c>
      <c r="B9" s="44" t="s">
        <v>369</v>
      </c>
      <c r="C9" s="44" t="s">
        <v>55</v>
      </c>
      <c r="D9" s="44" t="s">
        <v>1088</v>
      </c>
      <c r="E9" s="44" t="s">
        <v>66</v>
      </c>
      <c r="F9" s="44" t="s">
        <v>370</v>
      </c>
      <c r="G9" s="50" t="s">
        <v>1289</v>
      </c>
      <c r="H9" s="49"/>
      <c r="I9" s="44" t="s">
        <v>980</v>
      </c>
      <c r="J9" s="40" t="s">
        <v>97</v>
      </c>
      <c r="K9" s="44" t="s">
        <v>65</v>
      </c>
      <c r="L9" s="44" t="s">
        <v>1006</v>
      </c>
      <c r="M9" s="44">
        <v>14</v>
      </c>
      <c r="N9" s="44" t="str">
        <f t="shared" ref="N9" si="14">C9&amp;"--"&amp;E9</f>
        <v>新地园区--亚洲一号园区</v>
      </c>
      <c r="O9" s="4">
        <f t="shared" ref="O9" si="15">IF(OR(C9="常福园区",C9="欣程园区",C9="弗兰西蒂",E9="常福园区",E9="欣程园区",E9="弗兰西蒂"),1250,165)</f>
        <v>165</v>
      </c>
    </row>
    <row r="10" spans="1:102" s="45" customFormat="1" ht="18.75">
      <c r="A10" s="46">
        <v>43210</v>
      </c>
      <c r="B10" s="44" t="s">
        <v>41</v>
      </c>
      <c r="C10" s="44" t="s">
        <v>55</v>
      </c>
      <c r="D10" s="44" t="s">
        <v>1078</v>
      </c>
      <c r="E10" s="44" t="s">
        <v>55</v>
      </c>
      <c r="F10" s="44" t="s">
        <v>1196</v>
      </c>
      <c r="G10" s="50" t="s">
        <v>1290</v>
      </c>
      <c r="H10" s="49"/>
      <c r="I10" s="44" t="s">
        <v>980</v>
      </c>
      <c r="J10" s="40" t="s">
        <v>97</v>
      </c>
      <c r="K10" s="44" t="s">
        <v>65</v>
      </c>
      <c r="L10" s="44" t="s">
        <v>1006</v>
      </c>
      <c r="M10" s="44">
        <v>14</v>
      </c>
      <c r="N10" s="44" t="str">
        <f t="shared" ref="N10" si="16">C10&amp;"--"&amp;E10</f>
        <v>新地园区--新地园区</v>
      </c>
      <c r="O10" s="4">
        <f t="shared" ref="O10" si="17">IF(OR(C10="常福园区",C10="欣程园区",C10="弗兰西蒂",E10="常福园区",E10="欣程园区",E10="弗兰西蒂"),1250,165)</f>
        <v>165</v>
      </c>
    </row>
    <row r="11" spans="1:102" s="45" customFormat="1" ht="18.75">
      <c r="A11" s="46">
        <v>43210</v>
      </c>
      <c r="B11" s="44" t="s">
        <v>544</v>
      </c>
      <c r="C11" s="44" t="s">
        <v>55</v>
      </c>
      <c r="D11" s="44" t="s">
        <v>859</v>
      </c>
      <c r="E11" s="44" t="s">
        <v>55</v>
      </c>
      <c r="F11" s="44" t="s">
        <v>1196</v>
      </c>
      <c r="G11" s="50" t="s">
        <v>1291</v>
      </c>
      <c r="H11" s="49"/>
      <c r="I11" s="44" t="s">
        <v>980</v>
      </c>
      <c r="J11" s="40" t="s">
        <v>100</v>
      </c>
      <c r="K11" s="44" t="s">
        <v>35</v>
      </c>
      <c r="L11" s="44" t="s">
        <v>1006</v>
      </c>
      <c r="M11" s="44">
        <v>14</v>
      </c>
      <c r="N11" s="44" t="str">
        <f t="shared" ref="N11" si="18">C11&amp;"--"&amp;E11</f>
        <v>新地园区--新地园区</v>
      </c>
      <c r="O11" s="4">
        <f t="shared" ref="O11" si="19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43210</v>
      </c>
      <c r="B12" s="44" t="s">
        <v>369</v>
      </c>
      <c r="C12" s="44" t="s">
        <v>55</v>
      </c>
      <c r="D12" s="44" t="s">
        <v>1088</v>
      </c>
      <c r="E12" s="44" t="s">
        <v>66</v>
      </c>
      <c r="F12" s="44" t="s">
        <v>370</v>
      </c>
      <c r="G12" s="50" t="s">
        <v>1292</v>
      </c>
      <c r="H12" s="49"/>
      <c r="I12" s="44" t="s">
        <v>980</v>
      </c>
      <c r="J12" s="40" t="s">
        <v>100</v>
      </c>
      <c r="K12" s="44" t="s">
        <v>35</v>
      </c>
      <c r="L12" s="44" t="s">
        <v>1006</v>
      </c>
      <c r="M12" s="44">
        <v>14</v>
      </c>
      <c r="N12" s="44" t="str">
        <f t="shared" ref="N12" si="20">C12&amp;"--"&amp;E12</f>
        <v>新地园区--亚洲一号园区</v>
      </c>
      <c r="O12" s="4">
        <f t="shared" ref="O12" si="21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43210</v>
      </c>
      <c r="B13" s="44" t="s">
        <v>1253</v>
      </c>
      <c r="C13" s="44" t="s">
        <v>55</v>
      </c>
      <c r="D13" s="44" t="s">
        <v>1078</v>
      </c>
      <c r="E13" s="44" t="s">
        <v>55</v>
      </c>
      <c r="F13" s="44" t="s">
        <v>397</v>
      </c>
      <c r="G13" s="50" t="s">
        <v>1293</v>
      </c>
      <c r="H13" s="49"/>
      <c r="I13" s="44" t="s">
        <v>980</v>
      </c>
      <c r="J13" s="40" t="s">
        <v>126</v>
      </c>
      <c r="K13" s="44" t="s">
        <v>259</v>
      </c>
      <c r="L13" s="44" t="s">
        <v>1006</v>
      </c>
      <c r="M13" s="44">
        <v>14</v>
      </c>
      <c r="N13" s="44" t="str">
        <f t="shared" ref="N13" si="22">C13&amp;"--"&amp;E13</f>
        <v>新地园区--新地园区</v>
      </c>
      <c r="O13" s="4">
        <f t="shared" ref="O13" si="23">IF(OR(C13="常福园区",C13="欣程园区",C13="弗兰西蒂",E13="常福园区",E13="欣程园区",E13="弗兰西蒂"),1250,165)</f>
        <v>165</v>
      </c>
    </row>
    <row r="14" spans="1:102" s="45" customFormat="1" ht="18.75">
      <c r="A14" s="46">
        <v>43210</v>
      </c>
      <c r="B14" s="44" t="s">
        <v>251</v>
      </c>
      <c r="C14" s="44" t="s">
        <v>55</v>
      </c>
      <c r="D14" s="44" t="s">
        <v>1085</v>
      </c>
      <c r="E14" s="44" t="s">
        <v>66</v>
      </c>
      <c r="F14" s="44" t="s">
        <v>372</v>
      </c>
      <c r="G14" s="50" t="s">
        <v>1294</v>
      </c>
      <c r="H14" s="49"/>
      <c r="I14" s="44" t="s">
        <v>980</v>
      </c>
      <c r="J14" s="40" t="s">
        <v>126</v>
      </c>
      <c r="K14" s="44" t="s">
        <v>259</v>
      </c>
      <c r="L14" s="44" t="s">
        <v>1006</v>
      </c>
      <c r="M14" s="44">
        <v>14</v>
      </c>
      <c r="N14" s="44" t="str">
        <f t="shared" ref="N14" si="24">C14&amp;"--"&amp;E14</f>
        <v>新地园区--亚洲一号园区</v>
      </c>
      <c r="O14" s="4">
        <f t="shared" ref="O14" si="25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43210</v>
      </c>
      <c r="B15" s="44" t="s">
        <v>36</v>
      </c>
      <c r="C15" s="44" t="s">
        <v>55</v>
      </c>
      <c r="D15" s="44" t="s">
        <v>1088</v>
      </c>
      <c r="E15" s="44" t="s">
        <v>66</v>
      </c>
      <c r="F15" s="44" t="s">
        <v>373</v>
      </c>
      <c r="G15" s="50" t="s">
        <v>1295</v>
      </c>
      <c r="H15" s="49"/>
      <c r="I15" s="44" t="s">
        <v>980</v>
      </c>
      <c r="J15" s="40" t="s">
        <v>126</v>
      </c>
      <c r="K15" s="44" t="s">
        <v>259</v>
      </c>
      <c r="L15" s="44" t="s">
        <v>1006</v>
      </c>
      <c r="M15" s="44">
        <v>14</v>
      </c>
      <c r="N15" s="44" t="str">
        <f t="shared" ref="N15" si="26">C15&amp;"--"&amp;E15</f>
        <v>新地园区--亚洲一号园区</v>
      </c>
      <c r="O15" s="4">
        <f t="shared" ref="O15" si="27">IF(OR(C15="常福园区",C15="欣程园区",C15="弗兰西蒂",E15="常福园区",E15="欣程园区",E15="弗兰西蒂"),1250,165)</f>
        <v>165</v>
      </c>
    </row>
    <row r="16" spans="1:102" s="45" customFormat="1" ht="18.75">
      <c r="A16" s="46">
        <v>43210</v>
      </c>
      <c r="B16" s="44" t="s">
        <v>1253</v>
      </c>
      <c r="C16" s="44" t="s">
        <v>55</v>
      </c>
      <c r="D16" s="44" t="s">
        <v>859</v>
      </c>
      <c r="E16" s="44" t="s">
        <v>61</v>
      </c>
      <c r="F16" s="44" t="s">
        <v>368</v>
      </c>
      <c r="G16" s="50" t="s">
        <v>1296</v>
      </c>
      <c r="H16" s="49"/>
      <c r="I16" s="44" t="s">
        <v>980</v>
      </c>
      <c r="J16" s="40" t="s">
        <v>1131</v>
      </c>
      <c r="K16" s="44" t="s">
        <v>1093</v>
      </c>
      <c r="L16" s="44" t="s">
        <v>1006</v>
      </c>
      <c r="M16" s="44">
        <v>14</v>
      </c>
      <c r="N16" s="44" t="str">
        <f t="shared" ref="N16" si="28">C16&amp;"--"&amp;E16</f>
        <v>新地园区--丰树园区</v>
      </c>
      <c r="O16" s="4">
        <f t="shared" ref="O16" si="29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43210</v>
      </c>
      <c r="B17" s="44" t="s">
        <v>369</v>
      </c>
      <c r="C17" s="44" t="s">
        <v>55</v>
      </c>
      <c r="D17" s="44" t="s">
        <v>1088</v>
      </c>
      <c r="E17" s="44" t="s">
        <v>66</v>
      </c>
      <c r="F17" s="44" t="s">
        <v>370</v>
      </c>
      <c r="G17" s="50" t="s">
        <v>1297</v>
      </c>
      <c r="H17" s="49"/>
      <c r="I17" s="44" t="s">
        <v>980</v>
      </c>
      <c r="J17" s="40" t="s">
        <v>1131</v>
      </c>
      <c r="K17" s="44" t="s">
        <v>1093</v>
      </c>
      <c r="L17" s="44" t="s">
        <v>1006</v>
      </c>
      <c r="M17" s="44">
        <v>14</v>
      </c>
      <c r="N17" s="44" t="str">
        <f t="shared" ref="N17:N20" si="30">C17&amp;"--"&amp;E17</f>
        <v>新地园区--亚洲一号园区</v>
      </c>
      <c r="O17" s="4">
        <f t="shared" ref="O17:O20" si="31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43210</v>
      </c>
      <c r="B18" s="44" t="s">
        <v>1254</v>
      </c>
      <c r="C18" s="44" t="s">
        <v>1255</v>
      </c>
      <c r="D18" s="44" t="s">
        <v>1256</v>
      </c>
      <c r="E18" s="44" t="s">
        <v>55</v>
      </c>
      <c r="F18" s="44" t="s">
        <v>1257</v>
      </c>
      <c r="G18" s="50" t="s">
        <v>1299</v>
      </c>
      <c r="H18" s="49"/>
      <c r="I18" s="44" t="s">
        <v>980</v>
      </c>
      <c r="J18" s="40" t="s">
        <v>17</v>
      </c>
      <c r="K18" s="44" t="s">
        <v>1258</v>
      </c>
      <c r="L18" s="44" t="s">
        <v>1006</v>
      </c>
      <c r="M18" s="44">
        <v>15</v>
      </c>
      <c r="N18" s="44" t="str">
        <f t="shared" si="30"/>
        <v>万纬园区--新地园区</v>
      </c>
      <c r="O18" s="4">
        <f t="shared" si="31"/>
        <v>165</v>
      </c>
    </row>
    <row r="19" spans="1:15" s="45" customFormat="1" ht="18.75">
      <c r="A19" s="46">
        <v>43210</v>
      </c>
      <c r="B19" s="44" t="s">
        <v>251</v>
      </c>
      <c r="C19" s="44" t="s">
        <v>55</v>
      </c>
      <c r="D19" s="44" t="s">
        <v>1085</v>
      </c>
      <c r="E19" s="44" t="s">
        <v>66</v>
      </c>
      <c r="F19" s="44" t="s">
        <v>372</v>
      </c>
      <c r="G19" s="50" t="s">
        <v>1300</v>
      </c>
      <c r="H19" s="49"/>
      <c r="I19" s="44" t="s">
        <v>980</v>
      </c>
      <c r="J19" s="40" t="s">
        <v>105</v>
      </c>
      <c r="K19" s="44" t="s">
        <v>1259</v>
      </c>
      <c r="L19" s="44" t="s">
        <v>1006</v>
      </c>
      <c r="M19" s="44">
        <v>14</v>
      </c>
      <c r="N19" s="44" t="str">
        <f t="shared" si="30"/>
        <v>新地园区--亚洲一号园区</v>
      </c>
      <c r="O19" s="4">
        <f t="shared" si="31"/>
        <v>165</v>
      </c>
    </row>
    <row r="20" spans="1:15" s="45" customFormat="1" ht="18.75">
      <c r="A20" s="46">
        <v>43210</v>
      </c>
      <c r="B20" s="44" t="s">
        <v>544</v>
      </c>
      <c r="C20" s="44" t="s">
        <v>55</v>
      </c>
      <c r="D20" s="44" t="s">
        <v>1078</v>
      </c>
      <c r="E20" s="44" t="s">
        <v>61</v>
      </c>
      <c r="F20" s="44" t="s">
        <v>1260</v>
      </c>
      <c r="G20" s="50" t="s">
        <v>1301</v>
      </c>
      <c r="H20" s="49"/>
      <c r="I20" s="44" t="s">
        <v>980</v>
      </c>
      <c r="J20" s="40" t="s">
        <v>105</v>
      </c>
      <c r="K20" s="44" t="s">
        <v>1259</v>
      </c>
      <c r="L20" s="44" t="s">
        <v>1006</v>
      </c>
      <c r="M20" s="44">
        <v>14</v>
      </c>
      <c r="N20" s="44" t="str">
        <f t="shared" si="30"/>
        <v>新地园区--丰树园区</v>
      </c>
      <c r="O20" s="4">
        <f t="shared" si="31"/>
        <v>165</v>
      </c>
    </row>
    <row r="21" spans="1:15" s="45" customFormat="1" ht="18.75">
      <c r="A21" s="46">
        <v>43210</v>
      </c>
      <c r="B21" s="44" t="s">
        <v>36</v>
      </c>
      <c r="C21" s="44" t="s">
        <v>55</v>
      </c>
      <c r="D21" s="44" t="s">
        <v>1088</v>
      </c>
      <c r="E21" s="44" t="s">
        <v>66</v>
      </c>
      <c r="F21" s="44" t="s">
        <v>373</v>
      </c>
      <c r="G21" s="50" t="s">
        <v>1302</v>
      </c>
      <c r="H21" s="49"/>
      <c r="I21" s="44" t="s">
        <v>980</v>
      </c>
      <c r="J21" s="40" t="s">
        <v>105</v>
      </c>
      <c r="K21" s="44" t="s">
        <v>1259</v>
      </c>
      <c r="L21" s="44" t="s">
        <v>1006</v>
      </c>
      <c r="M21" s="44">
        <v>14</v>
      </c>
      <c r="N21" s="44" t="str">
        <f t="shared" ref="N21:N27" si="32">C21&amp;"--"&amp;E21</f>
        <v>新地园区--亚洲一号园区</v>
      </c>
      <c r="O21" s="4">
        <f t="shared" ref="O21:O27" si="33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43210</v>
      </c>
      <c r="B22" s="44" t="s">
        <v>1263</v>
      </c>
      <c r="C22" s="44" t="s">
        <v>1264</v>
      </c>
      <c r="D22" s="44" t="s">
        <v>1265</v>
      </c>
      <c r="E22" s="44" t="s">
        <v>55</v>
      </c>
      <c r="F22" s="44" t="s">
        <v>1266</v>
      </c>
      <c r="G22" s="50" t="s">
        <v>1304</v>
      </c>
      <c r="H22" s="49"/>
      <c r="I22" s="44" t="s">
        <v>980</v>
      </c>
      <c r="J22" s="40" t="s">
        <v>99</v>
      </c>
      <c r="K22" s="44" t="s">
        <v>27</v>
      </c>
      <c r="L22" s="44" t="s">
        <v>1006</v>
      </c>
      <c r="M22" s="44">
        <v>14</v>
      </c>
      <c r="N22" s="44" t="str">
        <f t="shared" si="32"/>
        <v>亚洲一号园区--新地园区</v>
      </c>
      <c r="O22" s="4">
        <f t="shared" si="33"/>
        <v>165</v>
      </c>
    </row>
    <row r="23" spans="1:15" s="45" customFormat="1" ht="18.75">
      <c r="A23" s="46">
        <v>43210</v>
      </c>
      <c r="B23" s="44" t="s">
        <v>1267</v>
      </c>
      <c r="C23" s="44" t="s">
        <v>1264</v>
      </c>
      <c r="D23" s="44" t="s">
        <v>1268</v>
      </c>
      <c r="E23" s="44" t="s">
        <v>55</v>
      </c>
      <c r="F23" s="44" t="s">
        <v>1269</v>
      </c>
      <c r="G23" s="50" t="s">
        <v>1305</v>
      </c>
      <c r="H23" s="49"/>
      <c r="I23" s="44" t="s">
        <v>980</v>
      </c>
      <c r="J23" s="40" t="s">
        <v>97</v>
      </c>
      <c r="K23" s="44" t="s">
        <v>1270</v>
      </c>
      <c r="L23" s="44" t="s">
        <v>1006</v>
      </c>
      <c r="M23" s="44">
        <v>14</v>
      </c>
      <c r="N23" s="44" t="str">
        <f t="shared" si="32"/>
        <v>亚洲一号园区--新地园区</v>
      </c>
      <c r="O23" s="4">
        <f t="shared" si="33"/>
        <v>165</v>
      </c>
    </row>
    <row r="24" spans="1:15" s="45" customFormat="1" ht="18.75">
      <c r="A24" s="46">
        <v>43210</v>
      </c>
      <c r="B24" s="44" t="s">
        <v>1271</v>
      </c>
      <c r="C24" s="44" t="s">
        <v>1264</v>
      </c>
      <c r="D24" s="44" t="s">
        <v>1272</v>
      </c>
      <c r="E24" s="44" t="s">
        <v>55</v>
      </c>
      <c r="F24" s="44" t="s">
        <v>1273</v>
      </c>
      <c r="G24" s="50" t="s">
        <v>1306</v>
      </c>
      <c r="H24" s="49"/>
      <c r="I24" s="44" t="s">
        <v>980</v>
      </c>
      <c r="J24" s="40" t="s">
        <v>1131</v>
      </c>
      <c r="K24" s="44" t="s">
        <v>1093</v>
      </c>
      <c r="L24" s="44" t="s">
        <v>1006</v>
      </c>
      <c r="M24" s="44">
        <v>14</v>
      </c>
      <c r="N24" s="44" t="str">
        <f t="shared" si="32"/>
        <v>亚洲一号园区--新地园区</v>
      </c>
      <c r="O24" s="4">
        <f t="shared" si="33"/>
        <v>165</v>
      </c>
    </row>
    <row r="25" spans="1:15" s="45" customFormat="1" ht="18.75">
      <c r="A25" s="46">
        <v>43210</v>
      </c>
      <c r="B25" s="44" t="s">
        <v>47</v>
      </c>
      <c r="C25" s="44" t="s">
        <v>55</v>
      </c>
      <c r="D25" s="44" t="s">
        <v>1274</v>
      </c>
      <c r="E25" s="44" t="s">
        <v>48</v>
      </c>
      <c r="F25" s="44" t="s">
        <v>279</v>
      </c>
      <c r="G25" s="50" t="s">
        <v>1307</v>
      </c>
      <c r="H25" s="49"/>
      <c r="I25" s="44" t="s">
        <v>980</v>
      </c>
      <c r="J25" s="40" t="s">
        <v>103</v>
      </c>
      <c r="K25" s="44" t="s">
        <v>1275</v>
      </c>
      <c r="L25" s="44" t="s">
        <v>1006</v>
      </c>
      <c r="M25" s="44">
        <v>14</v>
      </c>
      <c r="N25" s="44" t="str">
        <f t="shared" si="32"/>
        <v>新地园区--常福园区</v>
      </c>
      <c r="O25" s="4">
        <f t="shared" si="33"/>
        <v>1250</v>
      </c>
    </row>
    <row r="26" spans="1:15" s="45" customFormat="1" ht="18.75">
      <c r="A26" s="46">
        <v>43210</v>
      </c>
      <c r="B26" s="44" t="s">
        <v>47</v>
      </c>
      <c r="C26" s="44" t="s">
        <v>55</v>
      </c>
      <c r="D26" s="44" t="s">
        <v>866</v>
      </c>
      <c r="E26" s="44" t="s">
        <v>1262</v>
      </c>
      <c r="F26" s="44" t="s">
        <v>1276</v>
      </c>
      <c r="G26" s="50" t="s">
        <v>1308</v>
      </c>
      <c r="H26" s="49"/>
      <c r="I26" s="44" t="s">
        <v>980</v>
      </c>
      <c r="J26" s="40" t="s">
        <v>1278</v>
      </c>
      <c r="K26" s="44" t="s">
        <v>1277</v>
      </c>
      <c r="L26" s="44" t="s">
        <v>1006</v>
      </c>
      <c r="M26" s="44">
        <v>16</v>
      </c>
      <c r="N26" s="44" t="str">
        <f t="shared" si="32"/>
        <v>新地园区--弗兰西蒂</v>
      </c>
      <c r="O26" s="4">
        <f t="shared" si="33"/>
        <v>1250</v>
      </c>
    </row>
    <row r="27" spans="1:15" s="45" customFormat="1" ht="18.75">
      <c r="A27" s="46">
        <v>43210</v>
      </c>
      <c r="B27" s="44" t="s">
        <v>47</v>
      </c>
      <c r="C27" s="44" t="s">
        <v>55</v>
      </c>
      <c r="D27" s="44" t="s">
        <v>1081</v>
      </c>
      <c r="E27" s="44" t="s">
        <v>1262</v>
      </c>
      <c r="F27" s="44" t="s">
        <v>1279</v>
      </c>
      <c r="G27" s="50" t="s">
        <v>1309</v>
      </c>
      <c r="H27" s="49"/>
      <c r="I27" s="44" t="s">
        <v>980</v>
      </c>
      <c r="J27" s="40" t="s">
        <v>1281</v>
      </c>
      <c r="K27" s="44" t="s">
        <v>1280</v>
      </c>
      <c r="L27" s="44" t="s">
        <v>1006</v>
      </c>
      <c r="M27" s="44">
        <v>14</v>
      </c>
      <c r="N27" s="44" t="str">
        <f t="shared" si="32"/>
        <v>新地园区--弗兰西蒂</v>
      </c>
      <c r="O27" s="4">
        <f t="shared" si="33"/>
        <v>1250</v>
      </c>
    </row>
    <row r="28" spans="1:15" s="45" customFormat="1" ht="18.75">
      <c r="A28" s="46">
        <v>43210</v>
      </c>
      <c r="B28" s="44" t="s">
        <v>47</v>
      </c>
      <c r="C28" s="44" t="s">
        <v>55</v>
      </c>
      <c r="D28" s="44" t="s">
        <v>848</v>
      </c>
      <c r="E28" s="44" t="s">
        <v>48</v>
      </c>
      <c r="F28" s="44" t="s">
        <v>279</v>
      </c>
      <c r="G28" s="50" t="s">
        <v>1298</v>
      </c>
      <c r="H28" s="49"/>
      <c r="I28" s="44" t="s">
        <v>980</v>
      </c>
      <c r="J28" s="40" t="s">
        <v>95</v>
      </c>
      <c r="K28" s="44" t="s">
        <v>57</v>
      </c>
      <c r="L28" s="44" t="s">
        <v>1006</v>
      </c>
      <c r="M28" s="44">
        <v>14</v>
      </c>
      <c r="N28" s="44" t="str">
        <f>C28&amp;"--"&amp;E28</f>
        <v>新地园区--常福园区</v>
      </c>
      <c r="O28" s="4">
        <f>IF(OR(C28="常福园区",C28="欣程园区",C28="弗兰西蒂",E28="常福园区",E28="欣程园区",E28="弗兰西蒂"),1250,165)</f>
        <v>1250</v>
      </c>
    </row>
    <row r="29" spans="1:15" s="45" customFormat="1" ht="18.75">
      <c r="A29" s="46">
        <v>43210</v>
      </c>
      <c r="B29" s="44" t="s">
        <v>47</v>
      </c>
      <c r="C29" s="44" t="s">
        <v>55</v>
      </c>
      <c r="D29" s="44" t="s">
        <v>859</v>
      </c>
      <c r="E29" s="44" t="s">
        <v>48</v>
      </c>
      <c r="F29" s="44" t="s">
        <v>279</v>
      </c>
      <c r="G29" s="50" t="s">
        <v>1303</v>
      </c>
      <c r="H29" s="49"/>
      <c r="I29" s="44" t="s">
        <v>980</v>
      </c>
      <c r="J29" s="40" t="s">
        <v>678</v>
      </c>
      <c r="K29" s="44" t="s">
        <v>1261</v>
      </c>
      <c r="L29" s="44" t="s">
        <v>1006</v>
      </c>
      <c r="M29" s="44">
        <v>14</v>
      </c>
      <c r="N29" s="44" t="str">
        <f>C29&amp;"--"&amp;E29</f>
        <v>新地园区--常福园区</v>
      </c>
      <c r="O29" s="4">
        <f>IF(OR(C29="常福园区",C29="欣程园区",C29="弗兰西蒂",E29="常福园区",E29="欣程园区",E29="弗兰西蒂"),1250,165)</f>
        <v>1250</v>
      </c>
    </row>
  </sheetData>
  <phoneticPr fontId="7" type="noConversion"/>
  <conditionalFormatting sqref="G1:G22 G28:G29 G31:G1048576">
    <cfRule type="duplicateValues" dxfId="38" priority="5"/>
  </conditionalFormatting>
  <conditionalFormatting sqref="G23">
    <cfRule type="duplicateValues" dxfId="37" priority="3"/>
  </conditionalFormatting>
  <conditionalFormatting sqref="G25:G27">
    <cfRule type="duplicateValues" dxfId="36" priority="2"/>
  </conditionalFormatting>
  <conditionalFormatting sqref="G24">
    <cfRule type="duplicateValues" dxfId="35" priority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X48"/>
  <sheetViews>
    <sheetView tabSelected="1" topLeftCell="A22" zoomScale="90" zoomScaleNormal="90" workbookViewId="0">
      <selection activeCell="G23" sqref="G23:G24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1251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43211</v>
      </c>
      <c r="B2" s="44" t="s">
        <v>203</v>
      </c>
      <c r="C2" s="44" t="s">
        <v>161</v>
      </c>
      <c r="D2" s="44" t="s">
        <v>859</v>
      </c>
      <c r="E2" s="44" t="s">
        <v>61</v>
      </c>
      <c r="F2" s="44" t="s">
        <v>371</v>
      </c>
      <c r="G2" s="50" t="s">
        <v>1310</v>
      </c>
      <c r="H2" s="49"/>
      <c r="I2" s="44" t="s">
        <v>980</v>
      </c>
      <c r="J2" s="40" t="str">
        <f>VLOOKUP(K2,ch!$A$1:$B$35,2,0)</f>
        <v>鄂AHB101</v>
      </c>
      <c r="K2" s="44" t="s">
        <v>157</v>
      </c>
      <c r="L2" s="44" t="s">
        <v>1006</v>
      </c>
      <c r="M2" s="44">
        <v>14</v>
      </c>
      <c r="N2" s="44" t="str">
        <f t="shared" ref="N2:N23" si="0">C2&amp;"--"&amp;E2</f>
        <v>新地园区--丰树园区</v>
      </c>
      <c r="O2" s="4">
        <f t="shared" ref="O2:O23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43211</v>
      </c>
      <c r="B3" s="44" t="s">
        <v>164</v>
      </c>
      <c r="C3" s="44" t="s">
        <v>161</v>
      </c>
      <c r="D3" s="44" t="s">
        <v>1085</v>
      </c>
      <c r="E3" s="44" t="s">
        <v>66</v>
      </c>
      <c r="F3" s="44" t="s">
        <v>393</v>
      </c>
      <c r="G3" s="49" t="s">
        <v>1311</v>
      </c>
      <c r="H3" s="49"/>
      <c r="I3" s="44" t="s">
        <v>980</v>
      </c>
      <c r="J3" s="40" t="str">
        <f>VLOOKUP(K3,ch!$A$1:$B$35,2,0)</f>
        <v>鄂AZR992</v>
      </c>
      <c r="K3" s="44" t="s">
        <v>1312</v>
      </c>
      <c r="L3" s="44" t="s">
        <v>1006</v>
      </c>
      <c r="M3" s="44">
        <v>14</v>
      </c>
      <c r="N3" s="44" t="str">
        <f t="shared" si="0"/>
        <v>新地园区--亚洲一号园区</v>
      </c>
      <c r="O3" s="4">
        <f t="shared" si="1"/>
        <v>165</v>
      </c>
    </row>
    <row r="4" spans="1:102" s="45" customFormat="1" ht="18.75">
      <c r="A4" s="46">
        <v>43211</v>
      </c>
      <c r="B4" s="44" t="s">
        <v>177</v>
      </c>
      <c r="C4" s="44" t="s">
        <v>161</v>
      </c>
      <c r="D4" s="44" t="s">
        <v>1078</v>
      </c>
      <c r="E4" s="44" t="s">
        <v>161</v>
      </c>
      <c r="F4" s="44" t="s">
        <v>435</v>
      </c>
      <c r="G4" s="49" t="s">
        <v>1313</v>
      </c>
      <c r="H4" s="49"/>
      <c r="I4" s="44" t="s">
        <v>980</v>
      </c>
      <c r="J4" s="40" t="str">
        <f>VLOOKUP(K4,ch!$A$1:$B$35,2,0)</f>
        <v>鄂ADU616</v>
      </c>
      <c r="K4" s="44" t="s">
        <v>1093</v>
      </c>
      <c r="L4" s="44" t="s">
        <v>1006</v>
      </c>
      <c r="M4" s="44">
        <v>14</v>
      </c>
      <c r="N4" s="44" t="str">
        <f t="shared" si="0"/>
        <v>新地园区--新地园区</v>
      </c>
      <c r="O4" s="4">
        <f t="shared" si="1"/>
        <v>165</v>
      </c>
    </row>
    <row r="5" spans="1:102" s="45" customFormat="1" ht="18.75">
      <c r="A5" s="46">
        <v>43211</v>
      </c>
      <c r="B5" s="44" t="s">
        <v>170</v>
      </c>
      <c r="C5" s="44" t="s">
        <v>161</v>
      </c>
      <c r="D5" s="44" t="s">
        <v>1078</v>
      </c>
      <c r="E5" s="44" t="s">
        <v>61</v>
      </c>
      <c r="F5" s="44" t="s">
        <v>368</v>
      </c>
      <c r="G5" s="49" t="s">
        <v>1314</v>
      </c>
      <c r="H5" s="49"/>
      <c r="I5" s="44" t="s">
        <v>980</v>
      </c>
      <c r="J5" s="40" t="str">
        <f>VLOOKUP(K5,ch!$A$1:$B$35,2,0)</f>
        <v>鄂ADU616</v>
      </c>
      <c r="K5" s="44" t="s">
        <v>1093</v>
      </c>
      <c r="L5" s="44" t="s">
        <v>1006</v>
      </c>
      <c r="M5" s="44">
        <v>14</v>
      </c>
      <c r="N5" s="44" t="str">
        <f t="shared" si="0"/>
        <v>新地园区--丰树园区</v>
      </c>
      <c r="O5" s="4">
        <f t="shared" si="1"/>
        <v>165</v>
      </c>
    </row>
    <row r="6" spans="1:102" s="45" customFormat="1" ht="18.75">
      <c r="A6" s="46">
        <v>43211</v>
      </c>
      <c r="B6" s="44" t="s">
        <v>1253</v>
      </c>
      <c r="C6" s="44" t="s">
        <v>161</v>
      </c>
      <c r="D6" s="44" t="s">
        <v>859</v>
      </c>
      <c r="E6" s="44" t="s">
        <v>161</v>
      </c>
      <c r="F6" s="44" t="s">
        <v>397</v>
      </c>
      <c r="G6" s="49" t="s">
        <v>1315</v>
      </c>
      <c r="H6" s="49"/>
      <c r="I6" s="44" t="s">
        <v>980</v>
      </c>
      <c r="J6" s="40" t="str">
        <f>VLOOKUP(K6,ch!$A$1:$B$35,2,0)</f>
        <v>鄂ADU616</v>
      </c>
      <c r="K6" s="44" t="s">
        <v>1093</v>
      </c>
      <c r="L6" s="44" t="s">
        <v>1006</v>
      </c>
      <c r="M6" s="44">
        <v>14</v>
      </c>
      <c r="N6" s="44" t="str">
        <f t="shared" si="0"/>
        <v>新地园区--新地园区</v>
      </c>
      <c r="O6" s="4">
        <f t="shared" si="1"/>
        <v>165</v>
      </c>
    </row>
    <row r="7" spans="1:102" s="45" customFormat="1" ht="18.75">
      <c r="A7" s="46">
        <v>43211</v>
      </c>
      <c r="B7" s="44" t="s">
        <v>181</v>
      </c>
      <c r="C7" s="44" t="s">
        <v>161</v>
      </c>
      <c r="D7" s="44" t="s">
        <v>1078</v>
      </c>
      <c r="E7" s="44" t="s">
        <v>161</v>
      </c>
      <c r="F7" s="44" t="s">
        <v>1196</v>
      </c>
      <c r="G7" s="49" t="s">
        <v>1316</v>
      </c>
      <c r="H7" s="49"/>
      <c r="I7" s="44" t="s">
        <v>980</v>
      </c>
      <c r="J7" s="40" t="str">
        <f>VLOOKUP(K7,ch!$A$1:$B$35,2,0)</f>
        <v>鄂AHB101</v>
      </c>
      <c r="K7" s="44" t="s">
        <v>157</v>
      </c>
      <c r="L7" s="44" t="s">
        <v>1006</v>
      </c>
      <c r="M7" s="44">
        <v>14</v>
      </c>
      <c r="N7" s="44" t="str">
        <f t="shared" si="0"/>
        <v>新地园区--新地园区</v>
      </c>
      <c r="O7" s="4">
        <f t="shared" si="1"/>
        <v>165</v>
      </c>
    </row>
    <row r="8" spans="1:102" s="45" customFormat="1" ht="18.75">
      <c r="A8" s="46">
        <v>43211</v>
      </c>
      <c r="B8" s="44" t="s">
        <v>63</v>
      </c>
      <c r="C8" s="44" t="s">
        <v>161</v>
      </c>
      <c r="D8" s="44" t="s">
        <v>859</v>
      </c>
      <c r="E8" s="44" t="s">
        <v>61</v>
      </c>
      <c r="F8" s="44" t="s">
        <v>1260</v>
      </c>
      <c r="G8" s="49" t="s">
        <v>1317</v>
      </c>
      <c r="H8" s="49"/>
      <c r="I8" s="44" t="s">
        <v>980</v>
      </c>
      <c r="J8" s="40" t="str">
        <f>VLOOKUP(K8,ch!$A$1:$B$35,2,0)</f>
        <v>鄂AHB101</v>
      </c>
      <c r="K8" s="44" t="s">
        <v>157</v>
      </c>
      <c r="L8" s="44" t="s">
        <v>1006</v>
      </c>
      <c r="M8" s="44">
        <v>14</v>
      </c>
      <c r="N8" s="44" t="str">
        <f t="shared" si="0"/>
        <v>新地园区--丰树园区</v>
      </c>
      <c r="O8" s="4">
        <f t="shared" si="1"/>
        <v>165</v>
      </c>
    </row>
    <row r="9" spans="1:102" s="45" customFormat="1" ht="18.75">
      <c r="A9" s="46">
        <v>43211</v>
      </c>
      <c r="B9" s="44" t="s">
        <v>1318</v>
      </c>
      <c r="C9" s="44" t="s">
        <v>161</v>
      </c>
      <c r="D9" s="44" t="s">
        <v>1088</v>
      </c>
      <c r="E9" s="44" t="s">
        <v>66</v>
      </c>
      <c r="F9" s="44" t="s">
        <v>370</v>
      </c>
      <c r="G9" s="49" t="s">
        <v>1319</v>
      </c>
      <c r="H9" s="49"/>
      <c r="I9" s="44" t="s">
        <v>980</v>
      </c>
      <c r="J9" s="40" t="str">
        <f>VLOOKUP(K9,ch!$A$1:$B$35,2,0)</f>
        <v>鄂AZR876</v>
      </c>
      <c r="K9" s="44" t="s">
        <v>281</v>
      </c>
      <c r="L9" s="44" t="s">
        <v>1006</v>
      </c>
      <c r="M9" s="44">
        <v>14</v>
      </c>
      <c r="N9" s="44" t="str">
        <f t="shared" si="0"/>
        <v>新地园区--亚洲一号园区</v>
      </c>
      <c r="O9" s="4">
        <f t="shared" si="1"/>
        <v>165</v>
      </c>
    </row>
    <row r="10" spans="1:102" s="45" customFormat="1" ht="18.75">
      <c r="A10" s="46">
        <v>43211</v>
      </c>
      <c r="B10" s="44" t="s">
        <v>693</v>
      </c>
      <c r="C10" s="44" t="s">
        <v>161</v>
      </c>
      <c r="D10" s="44" t="s">
        <v>866</v>
      </c>
      <c r="E10" s="44" t="s">
        <v>161</v>
      </c>
      <c r="F10" s="44" t="s">
        <v>867</v>
      </c>
      <c r="G10" s="49" t="s">
        <v>1320</v>
      </c>
      <c r="H10" s="49"/>
      <c r="I10" s="44" t="s">
        <v>980</v>
      </c>
      <c r="J10" s="40" t="str">
        <f>VLOOKUP(K10,ch!$A$1:$B$35,2,0)</f>
        <v>鄂AZR876</v>
      </c>
      <c r="K10" s="44" t="s">
        <v>281</v>
      </c>
      <c r="L10" s="44" t="s">
        <v>1006</v>
      </c>
      <c r="M10" s="44">
        <v>14</v>
      </c>
      <c r="N10" s="44" t="str">
        <f t="shared" si="0"/>
        <v>新地园区--新地园区</v>
      </c>
      <c r="O10" s="4">
        <f t="shared" si="1"/>
        <v>165</v>
      </c>
    </row>
    <row r="11" spans="1:102" s="45" customFormat="1" ht="18.75">
      <c r="A11" s="46">
        <v>43211</v>
      </c>
      <c r="B11" s="44" t="s">
        <v>164</v>
      </c>
      <c r="C11" s="44" t="s">
        <v>161</v>
      </c>
      <c r="D11" s="44" t="s">
        <v>1085</v>
      </c>
      <c r="E11" s="44" t="s">
        <v>66</v>
      </c>
      <c r="F11" s="44" t="s">
        <v>1015</v>
      </c>
      <c r="G11" s="49" t="s">
        <v>1321</v>
      </c>
      <c r="H11" s="49"/>
      <c r="I11" s="44" t="s">
        <v>980</v>
      </c>
      <c r="J11" s="40" t="str">
        <f>VLOOKUP(K11,ch!$A$1:$B$35,2,0)</f>
        <v>鄂ABY277</v>
      </c>
      <c r="K11" s="44" t="s">
        <v>786</v>
      </c>
      <c r="L11" s="44" t="s">
        <v>1006</v>
      </c>
      <c r="M11" s="44">
        <v>14</v>
      </c>
      <c r="N11" s="44" t="str">
        <f t="shared" si="0"/>
        <v>新地园区--亚洲一号园区</v>
      </c>
      <c r="O11" s="4">
        <f t="shared" si="1"/>
        <v>165</v>
      </c>
    </row>
    <row r="12" spans="1:102" s="45" customFormat="1" ht="18.75">
      <c r="A12" s="46">
        <v>43211</v>
      </c>
      <c r="B12" s="44" t="s">
        <v>203</v>
      </c>
      <c r="C12" s="44" t="s">
        <v>161</v>
      </c>
      <c r="D12" s="44" t="s">
        <v>1078</v>
      </c>
      <c r="E12" s="44" t="s">
        <v>61</v>
      </c>
      <c r="F12" s="44" t="s">
        <v>371</v>
      </c>
      <c r="G12" s="49" t="s">
        <v>1322</v>
      </c>
      <c r="H12" s="49"/>
      <c r="I12" s="44" t="s">
        <v>980</v>
      </c>
      <c r="J12" s="40" t="str">
        <f>VLOOKUP(K12,ch!$A$1:$B$35,2,0)</f>
        <v>鄂AZR992</v>
      </c>
      <c r="K12" s="44" t="s">
        <v>201</v>
      </c>
      <c r="L12" s="44" t="s">
        <v>1006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43211</v>
      </c>
      <c r="B13" s="44" t="s">
        <v>203</v>
      </c>
      <c r="C13" s="44" t="s">
        <v>161</v>
      </c>
      <c r="D13" s="44" t="s">
        <v>859</v>
      </c>
      <c r="E13" s="44" t="s">
        <v>61</v>
      </c>
      <c r="F13" s="44" t="s">
        <v>368</v>
      </c>
      <c r="G13" s="49" t="s">
        <v>1323</v>
      </c>
      <c r="H13" s="49"/>
      <c r="I13" s="44" t="s">
        <v>980</v>
      </c>
      <c r="J13" s="40" t="str">
        <f>VLOOKUP(K13,ch!$A$1:$B$35,2,0)</f>
        <v>鄂AZR992</v>
      </c>
      <c r="K13" s="44" t="s">
        <v>201</v>
      </c>
      <c r="L13" s="44" t="s">
        <v>1006</v>
      </c>
      <c r="M13" s="44">
        <v>14</v>
      </c>
      <c r="N13" s="44" t="str">
        <f t="shared" si="0"/>
        <v>新地园区--丰树园区</v>
      </c>
      <c r="O13" s="4">
        <f t="shared" si="1"/>
        <v>165</v>
      </c>
    </row>
    <row r="14" spans="1:102" s="45" customFormat="1" ht="18.75">
      <c r="A14" s="46">
        <v>43211</v>
      </c>
      <c r="B14" s="44" t="s">
        <v>1253</v>
      </c>
      <c r="C14" s="44" t="s">
        <v>161</v>
      </c>
      <c r="D14" s="44" t="s">
        <v>1078</v>
      </c>
      <c r="E14" s="44" t="s">
        <v>61</v>
      </c>
      <c r="F14" s="44" t="s">
        <v>1260</v>
      </c>
      <c r="G14" s="49" t="s">
        <v>1324</v>
      </c>
      <c r="H14" s="49"/>
      <c r="I14" s="44" t="s">
        <v>980</v>
      </c>
      <c r="J14" s="40" t="str">
        <f>VLOOKUP(K14,ch!$A$1:$B$35,2,0)</f>
        <v>鄂AMT870</v>
      </c>
      <c r="K14" s="44" t="s">
        <v>176</v>
      </c>
      <c r="L14" s="44" t="s">
        <v>1006</v>
      </c>
      <c r="M14" s="44">
        <v>14</v>
      </c>
      <c r="N14" s="44" t="str">
        <f t="shared" si="0"/>
        <v>新地园区--丰树园区</v>
      </c>
      <c r="O14" s="4">
        <f t="shared" si="1"/>
        <v>165</v>
      </c>
    </row>
    <row r="15" spans="1:102" s="45" customFormat="1" ht="18.75">
      <c r="A15" s="46">
        <v>43211</v>
      </c>
      <c r="B15" s="44" t="s">
        <v>1325</v>
      </c>
      <c r="C15" s="44" t="s">
        <v>161</v>
      </c>
      <c r="D15" s="44" t="s">
        <v>1088</v>
      </c>
      <c r="E15" s="44" t="s">
        <v>66</v>
      </c>
      <c r="F15" s="44" t="s">
        <v>372</v>
      </c>
      <c r="G15" s="49" t="s">
        <v>1326</v>
      </c>
      <c r="H15" s="49"/>
      <c r="I15" s="44" t="s">
        <v>980</v>
      </c>
      <c r="J15" s="40" t="str">
        <f>VLOOKUP(K15,ch!$A$1:$B$35,2,0)</f>
        <v>鄂AMT870</v>
      </c>
      <c r="K15" s="44" t="s">
        <v>176</v>
      </c>
      <c r="L15" s="44" t="s">
        <v>1006</v>
      </c>
      <c r="M15" s="44">
        <v>14</v>
      </c>
      <c r="N15" s="44" t="str">
        <f t="shared" si="0"/>
        <v>新地园区--亚洲一号园区</v>
      </c>
      <c r="O15" s="4">
        <f t="shared" si="1"/>
        <v>165</v>
      </c>
    </row>
    <row r="16" spans="1:102" s="45" customFormat="1" ht="18.75">
      <c r="A16" s="46">
        <v>43211</v>
      </c>
      <c r="B16" s="44" t="s">
        <v>177</v>
      </c>
      <c r="C16" s="44" t="s">
        <v>161</v>
      </c>
      <c r="D16" s="44" t="s">
        <v>1327</v>
      </c>
      <c r="E16" s="44" t="s">
        <v>59</v>
      </c>
      <c r="F16" s="44" t="s">
        <v>1100</v>
      </c>
      <c r="G16" s="49" t="s">
        <v>1328</v>
      </c>
      <c r="H16" s="49"/>
      <c r="I16" s="44" t="s">
        <v>980</v>
      </c>
      <c r="J16" s="40" t="str">
        <f>VLOOKUP(K16,ch!$A$1:$B$35,2,0)</f>
        <v>鄂FJU350</v>
      </c>
      <c r="K16" s="44" t="s">
        <v>52</v>
      </c>
      <c r="L16" s="44" t="s">
        <v>1006</v>
      </c>
      <c r="M16" s="44">
        <v>14</v>
      </c>
      <c r="N16" s="44" t="str">
        <f t="shared" si="0"/>
        <v>新地园区--万纬园区</v>
      </c>
      <c r="O16" s="4">
        <f t="shared" si="1"/>
        <v>165</v>
      </c>
    </row>
    <row r="17" spans="1:15" s="45" customFormat="1" ht="18.75">
      <c r="A17" s="46">
        <v>43211</v>
      </c>
      <c r="B17" s="44" t="s">
        <v>181</v>
      </c>
      <c r="C17" s="44" t="s">
        <v>161</v>
      </c>
      <c r="D17" s="44" t="s">
        <v>1327</v>
      </c>
      <c r="E17" s="44" t="s">
        <v>59</v>
      </c>
      <c r="F17" s="44" t="s">
        <v>481</v>
      </c>
      <c r="G17" s="49" t="s">
        <v>1329</v>
      </c>
      <c r="H17" s="49"/>
      <c r="I17" s="44" t="s">
        <v>980</v>
      </c>
      <c r="J17" s="40" t="str">
        <f>VLOOKUP(K17,ch!$A$1:$B$35,2,0)</f>
        <v>鄂FJU350</v>
      </c>
      <c r="K17" s="44" t="s">
        <v>52</v>
      </c>
      <c r="L17" s="44" t="s">
        <v>1006</v>
      </c>
      <c r="M17" s="44">
        <v>14</v>
      </c>
      <c r="N17" s="44" t="str">
        <f t="shared" si="0"/>
        <v>新地园区--万纬园区</v>
      </c>
      <c r="O17" s="4">
        <f t="shared" si="1"/>
        <v>165</v>
      </c>
    </row>
    <row r="18" spans="1:15" s="45" customFormat="1" ht="18.75">
      <c r="A18" s="46">
        <v>43211</v>
      </c>
      <c r="B18" s="44" t="s">
        <v>1325</v>
      </c>
      <c r="C18" s="44" t="s">
        <v>161</v>
      </c>
      <c r="D18" s="44" t="s">
        <v>1088</v>
      </c>
      <c r="E18" s="44" t="s">
        <v>66</v>
      </c>
      <c r="F18" s="44" t="s">
        <v>372</v>
      </c>
      <c r="G18" s="49" t="s">
        <v>1330</v>
      </c>
      <c r="H18" s="49"/>
      <c r="I18" s="44" t="s">
        <v>980</v>
      </c>
      <c r="J18" s="40" t="str">
        <f>VLOOKUP(K18,ch!$A$1:$B$35,2,0)</f>
        <v>鄂AZR876</v>
      </c>
      <c r="K18" s="44" t="s">
        <v>281</v>
      </c>
      <c r="L18" s="44" t="s">
        <v>1006</v>
      </c>
      <c r="M18" s="44">
        <v>14</v>
      </c>
      <c r="N18" s="44" t="str">
        <f t="shared" si="0"/>
        <v>新地园区--亚洲一号园区</v>
      </c>
      <c r="O18" s="4">
        <f t="shared" si="1"/>
        <v>165</v>
      </c>
    </row>
    <row r="19" spans="1:15" s="45" customFormat="1" ht="18.75">
      <c r="A19" s="46">
        <v>43211</v>
      </c>
      <c r="B19" s="44" t="s">
        <v>330</v>
      </c>
      <c r="C19" s="44" t="s">
        <v>66</v>
      </c>
      <c r="D19" s="44" t="s">
        <v>370</v>
      </c>
      <c r="E19" s="44" t="s">
        <v>161</v>
      </c>
      <c r="F19" s="44" t="s">
        <v>328</v>
      </c>
      <c r="G19" s="49" t="s">
        <v>1331</v>
      </c>
      <c r="H19" s="49"/>
      <c r="I19" s="44" t="s">
        <v>980</v>
      </c>
      <c r="J19" s="40" t="s">
        <v>1131</v>
      </c>
      <c r="K19" s="44" t="s">
        <v>1332</v>
      </c>
      <c r="L19" s="44" t="s">
        <v>1006</v>
      </c>
      <c r="M19" s="44">
        <v>14</v>
      </c>
      <c r="N19" s="44" t="str">
        <f t="shared" si="0"/>
        <v>亚洲一号园区--新地园区</v>
      </c>
      <c r="O19" s="4">
        <f t="shared" si="1"/>
        <v>165</v>
      </c>
    </row>
    <row r="20" spans="1:15" s="45" customFormat="1" ht="18.75">
      <c r="A20" s="46">
        <v>43211</v>
      </c>
      <c r="B20" s="44" t="s">
        <v>212</v>
      </c>
      <c r="C20" s="44" t="s">
        <v>161</v>
      </c>
      <c r="D20" s="44" t="s">
        <v>866</v>
      </c>
      <c r="E20" s="44" t="s">
        <v>985</v>
      </c>
      <c r="F20" s="44" t="s">
        <v>1333</v>
      </c>
      <c r="G20" s="49" t="s">
        <v>1334</v>
      </c>
      <c r="H20" s="49"/>
      <c r="I20" s="44" t="s">
        <v>980</v>
      </c>
      <c r="J20" s="40" t="str">
        <f>VLOOKUP(K20,ch!$A$1:$B$35,2,0)</f>
        <v>鄂AFE237</v>
      </c>
      <c r="K20" s="44" t="s">
        <v>222</v>
      </c>
      <c r="L20" s="44" t="s">
        <v>1006</v>
      </c>
      <c r="M20" s="44">
        <v>15</v>
      </c>
      <c r="N20" s="44" t="str">
        <f t="shared" si="0"/>
        <v>新地园区--弗兰西蒂</v>
      </c>
      <c r="O20" s="4">
        <f t="shared" si="1"/>
        <v>1250</v>
      </c>
    </row>
    <row r="21" spans="1:15" s="45" customFormat="1" ht="18.75">
      <c r="A21" s="46">
        <v>43211</v>
      </c>
      <c r="B21" s="44" t="s">
        <v>212</v>
      </c>
      <c r="C21" s="44" t="s">
        <v>161</v>
      </c>
      <c r="D21" s="44" t="s">
        <v>1207</v>
      </c>
      <c r="E21" s="44" t="s">
        <v>213</v>
      </c>
      <c r="F21" s="44" t="s">
        <v>978</v>
      </c>
      <c r="G21" s="49" t="s">
        <v>1335</v>
      </c>
      <c r="H21" s="49"/>
      <c r="I21" s="44" t="s">
        <v>980</v>
      </c>
      <c r="J21" s="40" t="str">
        <f>VLOOKUP(K21,ch!$A$1:$B$35,2,0)</f>
        <v>鄂AZV377</v>
      </c>
      <c r="K21" s="44" t="s">
        <v>54</v>
      </c>
      <c r="L21" s="44" t="s">
        <v>1006</v>
      </c>
      <c r="M21" s="44">
        <v>13</v>
      </c>
      <c r="N21" s="44" t="str">
        <f t="shared" si="0"/>
        <v>新地园区--常福园区</v>
      </c>
      <c r="O21" s="4">
        <f t="shared" si="1"/>
        <v>1250</v>
      </c>
    </row>
    <row r="22" spans="1:15" s="45" customFormat="1" ht="18.75">
      <c r="A22" s="46">
        <v>43211</v>
      </c>
      <c r="B22" s="44" t="s">
        <v>212</v>
      </c>
      <c r="C22" s="44" t="s">
        <v>161</v>
      </c>
      <c r="D22" s="44" t="s">
        <v>1207</v>
      </c>
      <c r="E22" s="44" t="s">
        <v>213</v>
      </c>
      <c r="F22" s="44" t="s">
        <v>978</v>
      </c>
      <c r="G22" s="49" t="s">
        <v>1336</v>
      </c>
      <c r="H22" s="49"/>
      <c r="I22" s="44" t="s">
        <v>980</v>
      </c>
      <c r="J22" s="40" t="str">
        <f>VLOOKUP(K22,ch!$A$1:$B$35,2,0)</f>
        <v>鄂AZV373</v>
      </c>
      <c r="K22" s="44" t="s">
        <v>919</v>
      </c>
      <c r="L22" s="44" t="s">
        <v>1006</v>
      </c>
      <c r="M22" s="44">
        <v>15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43211</v>
      </c>
      <c r="B23" s="44" t="s">
        <v>1337</v>
      </c>
      <c r="C23" s="44" t="s">
        <v>253</v>
      </c>
      <c r="D23" s="44" t="s">
        <v>1088</v>
      </c>
      <c r="E23" s="44" t="s">
        <v>66</v>
      </c>
      <c r="F23" s="44" t="s">
        <v>372</v>
      </c>
      <c r="G23" s="49" t="s">
        <v>1354</v>
      </c>
      <c r="H23" s="49"/>
      <c r="I23" s="44" t="s">
        <v>980</v>
      </c>
      <c r="J23" s="40" t="str">
        <f>VLOOKUP(K23,ch!$A$1:$B$35,2,0)</f>
        <v>鄂AFX299</v>
      </c>
      <c r="K23" s="44" t="s">
        <v>1338</v>
      </c>
      <c r="L23" s="44" t="s">
        <v>1006</v>
      </c>
      <c r="M23" s="44">
        <v>14</v>
      </c>
      <c r="N23" s="44" t="str">
        <f t="shared" si="0"/>
        <v>新地园区--亚洲一号园区</v>
      </c>
      <c r="O23" s="4">
        <f t="shared" si="1"/>
        <v>165</v>
      </c>
    </row>
    <row r="24" spans="1:15" s="45" customFormat="1" ht="18.75">
      <c r="A24" s="46">
        <v>43211</v>
      </c>
      <c r="B24" s="44" t="s">
        <v>1339</v>
      </c>
      <c r="C24" s="44" t="s">
        <v>66</v>
      </c>
      <c r="D24" s="44" t="s">
        <v>1340</v>
      </c>
      <c r="E24" s="44" t="s">
        <v>253</v>
      </c>
      <c r="F24" s="44" t="s">
        <v>267</v>
      </c>
      <c r="G24" s="49" t="s">
        <v>1355</v>
      </c>
      <c r="H24" s="49"/>
      <c r="I24" s="44" t="s">
        <v>980</v>
      </c>
      <c r="J24" s="40" t="str">
        <f>VLOOKUP(K24,ch!$A$1:$B$35,2,0)</f>
        <v>鄂AFX299</v>
      </c>
      <c r="K24" s="44" t="s">
        <v>1338</v>
      </c>
      <c r="L24" s="44" t="s">
        <v>1006</v>
      </c>
      <c r="M24" s="44">
        <v>14</v>
      </c>
      <c r="N24" s="44" t="str">
        <f t="shared" ref="N24:N28" si="2">C24&amp;"--"&amp;E24</f>
        <v>亚洲一号园区--新地园区</v>
      </c>
      <c r="O24" s="4">
        <f t="shared" ref="O24:O28" si="3"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43211</v>
      </c>
      <c r="B25" s="44" t="s">
        <v>1342</v>
      </c>
      <c r="C25" s="44" t="s">
        <v>1343</v>
      </c>
      <c r="D25" s="44" t="s">
        <v>1344</v>
      </c>
      <c r="E25" s="44" t="s">
        <v>253</v>
      </c>
      <c r="F25" s="44" t="s">
        <v>1345</v>
      </c>
      <c r="G25" s="49" t="s">
        <v>1346</v>
      </c>
      <c r="H25" s="49"/>
      <c r="I25" s="44" t="s">
        <v>980</v>
      </c>
      <c r="J25" s="40" t="str">
        <f>VLOOKUP(K25,ch!$A$1:$B$35,2,0)</f>
        <v>鄂ADU616</v>
      </c>
      <c r="K25" s="44" t="s">
        <v>1093</v>
      </c>
      <c r="L25" s="44" t="s">
        <v>1006</v>
      </c>
      <c r="M25" s="44">
        <v>12</v>
      </c>
      <c r="N25" s="44" t="str">
        <f t="shared" si="2"/>
        <v>丰树园区--新地园区</v>
      </c>
      <c r="O25" s="4">
        <f t="shared" si="3"/>
        <v>165</v>
      </c>
    </row>
    <row r="26" spans="1:15" s="45" customFormat="1" ht="18.75">
      <c r="A26" s="46">
        <v>43211</v>
      </c>
      <c r="B26" s="44" t="s">
        <v>1347</v>
      </c>
      <c r="C26" s="44" t="s">
        <v>66</v>
      </c>
      <c r="D26" s="44" t="s">
        <v>1348</v>
      </c>
      <c r="E26" s="44" t="s">
        <v>253</v>
      </c>
      <c r="F26" s="44" t="s">
        <v>1341</v>
      </c>
      <c r="G26" s="49" t="s">
        <v>1349</v>
      </c>
      <c r="H26" s="49"/>
      <c r="I26" s="44" t="s">
        <v>980</v>
      </c>
      <c r="J26" s="40" t="str">
        <f>VLOOKUP(K26,ch!$A$1:$B$35,2,0)</f>
        <v>鄂AZR992</v>
      </c>
      <c r="K26" s="44" t="s">
        <v>999</v>
      </c>
      <c r="L26" s="44" t="s">
        <v>1006</v>
      </c>
      <c r="M26" s="44">
        <v>14</v>
      </c>
      <c r="N26" s="44" t="str">
        <f t="shared" si="2"/>
        <v>亚洲一号园区--新地园区</v>
      </c>
      <c r="O26" s="4">
        <f t="shared" si="3"/>
        <v>165</v>
      </c>
    </row>
    <row r="27" spans="1:15" s="45" customFormat="1" ht="18.75">
      <c r="A27" s="46">
        <v>43211</v>
      </c>
      <c r="B27" s="44" t="s">
        <v>1337</v>
      </c>
      <c r="C27" s="44" t="s">
        <v>253</v>
      </c>
      <c r="D27" s="44" t="s">
        <v>1088</v>
      </c>
      <c r="E27" s="44" t="s">
        <v>66</v>
      </c>
      <c r="F27" s="44" t="s">
        <v>372</v>
      </c>
      <c r="G27" s="49" t="s">
        <v>1352</v>
      </c>
      <c r="H27" s="49"/>
      <c r="I27" s="44" t="s">
        <v>980</v>
      </c>
      <c r="J27" s="40" t="str">
        <f>VLOOKUP(K27,ch!$A$1:$B$35,2,0)</f>
        <v>鄂ABY277</v>
      </c>
      <c r="K27" s="44" t="s">
        <v>260</v>
      </c>
      <c r="L27" s="44" t="s">
        <v>1006</v>
      </c>
      <c r="M27" s="44">
        <v>14</v>
      </c>
      <c r="N27" s="44" t="str">
        <f t="shared" si="2"/>
        <v>新地园区--亚洲一号园区</v>
      </c>
      <c r="O27" s="4">
        <f t="shared" si="3"/>
        <v>165</v>
      </c>
    </row>
    <row r="28" spans="1:15" s="45" customFormat="1" ht="18.75">
      <c r="A28" s="46">
        <v>43211</v>
      </c>
      <c r="B28" s="44" t="s">
        <v>976</v>
      </c>
      <c r="C28" s="44" t="s">
        <v>253</v>
      </c>
      <c r="D28" s="44" t="s">
        <v>1350</v>
      </c>
      <c r="E28" s="44" t="s">
        <v>628</v>
      </c>
      <c r="F28" s="44" t="s">
        <v>629</v>
      </c>
      <c r="G28" s="49" t="s">
        <v>1353</v>
      </c>
      <c r="H28" s="49"/>
      <c r="I28" s="44" t="s">
        <v>980</v>
      </c>
      <c r="J28" s="40" t="str">
        <f>VLOOKUP(K28,ch!$A$1:$B$35,2,0)</f>
        <v>鄂AMR731</v>
      </c>
      <c r="K28" s="44" t="s">
        <v>1351</v>
      </c>
      <c r="L28" s="44" t="s">
        <v>1006</v>
      </c>
      <c r="M28" s="44">
        <v>14</v>
      </c>
      <c r="N28" s="44" t="str">
        <f t="shared" si="2"/>
        <v>新地园区--常福园区</v>
      </c>
      <c r="O28" s="4">
        <f t="shared" si="3"/>
        <v>1250</v>
      </c>
    </row>
    <row r="29" spans="1:15" s="45" customFormat="1" ht="18.75">
      <c r="A29" s="46"/>
      <c r="B29" s="44"/>
      <c r="C29" s="44"/>
      <c r="D29" s="44"/>
      <c r="E29" s="44"/>
      <c r="F29" s="44"/>
      <c r="G29" s="49"/>
      <c r="H29" s="49"/>
      <c r="I29" s="44"/>
      <c r="J29" s="40"/>
      <c r="K29" s="44"/>
      <c r="L29" s="44"/>
      <c r="M29" s="44"/>
      <c r="N29" s="44"/>
      <c r="O29" s="4"/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40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40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40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40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40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50"/>
      <c r="H35" s="49"/>
      <c r="I35" s="44"/>
      <c r="J35" s="40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50"/>
      <c r="H36" s="49"/>
      <c r="I36" s="44"/>
      <c r="J36" s="40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50"/>
      <c r="H37" s="49"/>
      <c r="I37" s="44"/>
      <c r="J37" s="40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50"/>
      <c r="H38" s="49"/>
      <c r="I38" s="44"/>
      <c r="J38" s="40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50"/>
      <c r="H39" s="49"/>
      <c r="I39" s="44"/>
      <c r="J39" s="40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50"/>
      <c r="H40" s="49"/>
      <c r="I40" s="44"/>
      <c r="J40" s="40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50"/>
      <c r="H41" s="49"/>
      <c r="I41" s="44"/>
      <c r="J41" s="40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50"/>
      <c r="H42" s="49"/>
      <c r="I42" s="44"/>
      <c r="J42" s="40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50"/>
      <c r="H43" s="49"/>
      <c r="I43" s="44"/>
      <c r="J43" s="40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50"/>
      <c r="H44" s="49"/>
      <c r="I44" s="44"/>
      <c r="J44" s="40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50"/>
      <c r="H45" s="49"/>
      <c r="I45" s="44"/>
      <c r="J45" s="40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50"/>
      <c r="H46" s="49"/>
      <c r="I46" s="44"/>
      <c r="J46" s="40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50"/>
      <c r="H47" s="49"/>
      <c r="I47" s="44"/>
      <c r="J47" s="40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50"/>
      <c r="H48" s="49"/>
      <c r="I48" s="44"/>
      <c r="J48" s="40"/>
      <c r="K48" s="44"/>
      <c r="L48" s="44"/>
      <c r="M48" s="44"/>
      <c r="N48" s="44"/>
      <c r="O48" s="4"/>
    </row>
  </sheetData>
  <phoneticPr fontId="7" type="noConversion"/>
  <conditionalFormatting sqref="G1:G1048576">
    <cfRule type="duplicateValues" dxfId="3" priority="1"/>
    <cfRule type="duplicateValues" dxfId="2" priority="6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35"/>
  <sheetViews>
    <sheetView topLeftCell="A21" workbookViewId="0">
      <selection activeCell="A35" sqref="A35:B35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841</v>
      </c>
      <c r="B2" s="19" t="s">
        <v>109</v>
      </c>
    </row>
    <row r="3" spans="1:2" ht="20.25">
      <c r="A3" s="19" t="s">
        <v>633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842</v>
      </c>
      <c r="B15" s="19" t="s">
        <v>128</v>
      </c>
    </row>
    <row r="16" spans="1:2" ht="20.25">
      <c r="A16" s="19" t="s">
        <v>129</v>
      </c>
      <c r="B16" s="19" t="s">
        <v>98</v>
      </c>
    </row>
    <row r="17" spans="1:2" ht="20.25">
      <c r="A17" s="19" t="s">
        <v>130</v>
      </c>
      <c r="B17" s="19" t="s">
        <v>102</v>
      </c>
    </row>
    <row r="18" spans="1:2" ht="20.25">
      <c r="A18" s="19" t="s">
        <v>131</v>
      </c>
      <c r="B18" s="19" t="s">
        <v>132</v>
      </c>
    </row>
    <row r="19" spans="1:2" ht="20.25">
      <c r="A19" s="19" t="s">
        <v>133</v>
      </c>
      <c r="B19" s="19" t="s">
        <v>134</v>
      </c>
    </row>
    <row r="20" spans="1:2" ht="20.25">
      <c r="A20" s="19" t="s">
        <v>135</v>
      </c>
      <c r="B20" s="19" t="s">
        <v>136</v>
      </c>
    </row>
    <row r="21" spans="1:2" ht="20.25">
      <c r="A21" s="19" t="s">
        <v>137</v>
      </c>
      <c r="B21" s="19" t="s">
        <v>138</v>
      </c>
    </row>
    <row r="22" spans="1:2" ht="20.25">
      <c r="A22" s="19" t="s">
        <v>139</v>
      </c>
      <c r="B22" s="19" t="s">
        <v>100</v>
      </c>
    </row>
    <row r="23" spans="1:2" ht="20.25">
      <c r="A23" s="19" t="s">
        <v>140</v>
      </c>
      <c r="B23" s="19" t="s">
        <v>17</v>
      </c>
    </row>
    <row r="24" spans="1:2" ht="20.25">
      <c r="A24" s="19" t="s">
        <v>141</v>
      </c>
      <c r="B24" s="19" t="s">
        <v>142</v>
      </c>
    </row>
    <row r="25" spans="1:2" ht="20.25">
      <c r="A25" s="19" t="s">
        <v>143</v>
      </c>
      <c r="B25" s="19" t="s">
        <v>144</v>
      </c>
    </row>
    <row r="26" spans="1:2" ht="20.25">
      <c r="A26" s="19" t="s">
        <v>145</v>
      </c>
      <c r="B26" s="19" t="s">
        <v>146</v>
      </c>
    </row>
    <row r="27" spans="1:2" ht="20.25">
      <c r="A27" s="19" t="s">
        <v>147</v>
      </c>
      <c r="B27" s="19" t="s">
        <v>148</v>
      </c>
    </row>
    <row r="28" spans="1:2" ht="20.25">
      <c r="A28" s="19" t="s">
        <v>149</v>
      </c>
      <c r="B28" s="19" t="s">
        <v>150</v>
      </c>
    </row>
    <row r="29" spans="1:2" ht="20.25">
      <c r="A29" s="19" t="s">
        <v>151</v>
      </c>
      <c r="B29" s="19" t="s">
        <v>152</v>
      </c>
    </row>
    <row r="30" spans="1:2" ht="20.25">
      <c r="A30" s="19" t="s">
        <v>153</v>
      </c>
      <c r="B30" s="19" t="s">
        <v>154</v>
      </c>
    </row>
    <row r="31" spans="1:2" ht="20.25">
      <c r="A31" s="19" t="s">
        <v>155</v>
      </c>
      <c r="B31" s="19" t="s">
        <v>156</v>
      </c>
    </row>
    <row r="32" spans="1:2" ht="20.25">
      <c r="A32" s="29" t="s">
        <v>531</v>
      </c>
      <c r="B32" s="29" t="s">
        <v>532</v>
      </c>
    </row>
    <row r="33" spans="1:2" ht="20.25">
      <c r="A33" s="29" t="s">
        <v>631</v>
      </c>
      <c r="B33" s="29" t="s">
        <v>632</v>
      </c>
    </row>
    <row r="34" spans="1:2" ht="20.25">
      <c r="A34" s="29" t="s">
        <v>634</v>
      </c>
      <c r="B34" s="29" t="s">
        <v>635</v>
      </c>
    </row>
    <row r="35" spans="1:2" ht="20.25">
      <c r="A35" s="29" t="s">
        <v>1093</v>
      </c>
      <c r="B35" s="29" t="s">
        <v>1092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3:H9"/>
  <sheetViews>
    <sheetView topLeftCell="A4"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565</v>
      </c>
      <c r="B3" s="32" t="s">
        <v>566</v>
      </c>
    </row>
    <row r="4" spans="1:8">
      <c r="A4" s="32" t="s">
        <v>568</v>
      </c>
      <c r="B4" s="18" t="s">
        <v>569</v>
      </c>
      <c r="C4" s="18" t="s">
        <v>537</v>
      </c>
      <c r="D4" s="18" t="s">
        <v>540</v>
      </c>
      <c r="E4" s="18" t="s">
        <v>558</v>
      </c>
      <c r="F4" s="18" t="s">
        <v>556</v>
      </c>
      <c r="G4" s="18" t="s">
        <v>535</v>
      </c>
      <c r="H4" s="18" t="s">
        <v>567</v>
      </c>
    </row>
    <row r="5" spans="1:8">
      <c r="A5" s="33" t="s">
        <v>537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558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556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535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567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W169"/>
  <sheetViews>
    <sheetView topLeftCell="A160" workbookViewId="0">
      <selection activeCell="E169" sqref="E169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39.25" style="18" bestFit="1" customWidth="1"/>
    <col min="7" max="7" width="13.25" style="14" bestFit="1" customWidth="1"/>
    <col min="8" max="9" width="16.625" style="18" bestFit="1" customWidth="1"/>
    <col min="10" max="10" width="11.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8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 t="shared" ref="M2:M33" si="0">C2&amp;"--"&amp;E2</f>
        <v>新地园区--新地园区</v>
      </c>
      <c r="N2" s="4">
        <f t="shared" ref="N2:N9" si="1">IF(OR(C3="常福园区",C3="欣程园区",E3="常福园区",E3="欣程园区"),1250,165)</f>
        <v>165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si="0"/>
        <v>新地园区--万纬园区</v>
      </c>
      <c r="N3" s="4">
        <f t="shared" si="1"/>
        <v>165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>
        <f t="shared" si="1"/>
        <v>165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>
        <f t="shared" si="1"/>
        <v>165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>
        <f t="shared" si="1"/>
        <v>165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>
        <f t="shared" si="1"/>
        <v>165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>
        <f t="shared" si="1"/>
        <v>165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>
        <f t="shared" si="1"/>
        <v>165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2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2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2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2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2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2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2"/>
        <v>165</v>
      </c>
    </row>
    <row r="17" spans="1:14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2"/>
        <v>165</v>
      </c>
    </row>
    <row r="18" spans="1:14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2"/>
        <v>165</v>
      </c>
    </row>
    <row r="19" spans="1:14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2"/>
        <v>165</v>
      </c>
    </row>
    <row r="20" spans="1:14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2"/>
        <v>165</v>
      </c>
    </row>
    <row r="21" spans="1:14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2"/>
        <v>165</v>
      </c>
    </row>
    <row r="22" spans="1:14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2"/>
        <v>165</v>
      </c>
    </row>
    <row r="23" spans="1:14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2"/>
        <v>165</v>
      </c>
    </row>
    <row r="24" spans="1:14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2"/>
        <v>165</v>
      </c>
    </row>
    <row r="25" spans="1:14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2"/>
        <v>165</v>
      </c>
    </row>
    <row r="26" spans="1:14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 t="e">
        <f>IF(OR(C26="常福园区",C26="欣程园区",E26="常福园区",#REF!="欣程园区"),1250,165)</f>
        <v>#REF!</v>
      </c>
    </row>
    <row r="27" spans="1:14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 t="e">
        <f>IF(OR(C27="常福园区",C27="欣程园区",E27="常福园区",#REF!="欣程园区"),1250,165)</f>
        <v>#REF!</v>
      </c>
    </row>
    <row r="28" spans="1:14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 t="e">
        <f>IF(OR(C28="常福园区",C28="欣程园区",E28="常福园区",#REF!="欣程园区"),1250,165)</f>
        <v>#REF!</v>
      </c>
    </row>
    <row r="29" spans="1:14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 t="e">
        <f>IF(OR(C29="常福园区",C29="欣程园区",E29="常福园区",#REF!="欣程园区"),1250,165)</f>
        <v>#REF!</v>
      </c>
    </row>
    <row r="30" spans="1:14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 t="e">
        <f>IF(OR(C30="常福园区",C30="欣程园区",E30="常福园区",#REF!="欣程园区"),1250,165)</f>
        <v>#REF!</v>
      </c>
    </row>
    <row r="31" spans="1:14" ht="18.75">
      <c r="A31" s="9">
        <v>43192</v>
      </c>
      <c r="B31" s="8" t="s">
        <v>158</v>
      </c>
      <c r="C31" s="2" t="s">
        <v>66</v>
      </c>
      <c r="D31" s="2" t="s">
        <v>160</v>
      </c>
      <c r="E31" s="4" t="s">
        <v>55</v>
      </c>
      <c r="F31" s="4" t="s">
        <v>46</v>
      </c>
      <c r="G31" s="7" t="s">
        <v>227</v>
      </c>
      <c r="H31" s="2" t="str">
        <f t="shared" ref="H31:H77" si="3">IF(A31&lt;&gt;"","武汉威伟机械","------")</f>
        <v>武汉威伟机械</v>
      </c>
      <c r="I31" s="17" t="s">
        <v>103</v>
      </c>
      <c r="J31" s="4" t="s">
        <v>51</v>
      </c>
      <c r="K31" s="2" t="str">
        <f t="shared" ref="K31:K62" si="4">IF(A31&lt;&gt;"","9.6米","---")</f>
        <v>9.6米</v>
      </c>
      <c r="L31" s="4">
        <v>14</v>
      </c>
      <c r="M31" s="2" t="str">
        <f t="shared" si="0"/>
        <v>亚洲一号园区--新地园区</v>
      </c>
      <c r="N31" s="4">
        <f t="shared" ref="N31:N37" si="5">IF(OR(C31="常福园区",C31="欣程园区",E31="常福园区",F31="欣程园区"),1250,165)</f>
        <v>165</v>
      </c>
    </row>
    <row r="32" spans="1:14" ht="18.75">
      <c r="A32" s="9">
        <v>43192</v>
      </c>
      <c r="B32" s="8" t="s">
        <v>36</v>
      </c>
      <c r="C32" s="2" t="s">
        <v>55</v>
      </c>
      <c r="D32" s="2" t="s">
        <v>165</v>
      </c>
      <c r="E32" s="4" t="s">
        <v>66</v>
      </c>
      <c r="F32" s="4" t="s">
        <v>42</v>
      </c>
      <c r="G32" s="7" t="s">
        <v>228</v>
      </c>
      <c r="H32" s="2" t="str">
        <f t="shared" si="3"/>
        <v>武汉威伟机械</v>
      </c>
      <c r="I32" s="17" t="s">
        <v>95</v>
      </c>
      <c r="J32" s="4" t="s">
        <v>57</v>
      </c>
      <c r="K32" s="2" t="str">
        <f t="shared" si="4"/>
        <v>9.6米</v>
      </c>
      <c r="L32" s="4">
        <v>14</v>
      </c>
      <c r="M32" s="2" t="str">
        <f t="shared" si="0"/>
        <v>新地园区--亚洲一号园区</v>
      </c>
      <c r="N32" s="4">
        <f t="shared" si="5"/>
        <v>165</v>
      </c>
    </row>
    <row r="33" spans="1:14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7" t="s">
        <v>229</v>
      </c>
      <c r="H33" s="2" t="str">
        <f t="shared" si="3"/>
        <v>武汉威伟机械</v>
      </c>
      <c r="I33" s="17" t="s">
        <v>95</v>
      </c>
      <c r="J33" s="4" t="s">
        <v>57</v>
      </c>
      <c r="K33" s="2" t="str">
        <f t="shared" si="4"/>
        <v>9.6米</v>
      </c>
      <c r="L33" s="4">
        <v>14</v>
      </c>
      <c r="M33" s="2" t="str">
        <f t="shared" si="0"/>
        <v>新地园区--丰树园区</v>
      </c>
      <c r="N33" s="4">
        <f t="shared" si="5"/>
        <v>165</v>
      </c>
    </row>
    <row r="34" spans="1:14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7" t="s">
        <v>230</v>
      </c>
      <c r="H34" s="2" t="str">
        <f t="shared" si="3"/>
        <v>武汉威伟机械</v>
      </c>
      <c r="I34" s="17" t="s">
        <v>95</v>
      </c>
      <c r="J34" s="4" t="s">
        <v>57</v>
      </c>
      <c r="K34" s="2" t="str">
        <f t="shared" si="4"/>
        <v>9.6米</v>
      </c>
      <c r="L34" s="4">
        <v>14</v>
      </c>
      <c r="M34" s="2" t="str">
        <f t="shared" ref="M34:M65" si="6">C34&amp;"--"&amp;E34</f>
        <v>新地园区--丰树园区</v>
      </c>
      <c r="N34" s="4">
        <f t="shared" si="5"/>
        <v>165</v>
      </c>
    </row>
    <row r="35" spans="1:14" ht="18.75">
      <c r="A35" s="9">
        <v>43192</v>
      </c>
      <c r="B35" s="8" t="s">
        <v>173</v>
      </c>
      <c r="C35" s="2" t="s">
        <v>55</v>
      </c>
      <c r="D35" s="2" t="s">
        <v>16</v>
      </c>
      <c r="E35" s="4" t="s">
        <v>59</v>
      </c>
      <c r="F35" s="4" t="s">
        <v>23</v>
      </c>
      <c r="G35" s="7" t="s">
        <v>231</v>
      </c>
      <c r="H35" s="2" t="str">
        <f t="shared" si="3"/>
        <v>武汉威伟机械</v>
      </c>
      <c r="I35" s="17" t="s">
        <v>128</v>
      </c>
      <c r="J35" s="4" t="s">
        <v>180</v>
      </c>
      <c r="K35" s="2" t="str">
        <f t="shared" si="4"/>
        <v>9.6米</v>
      </c>
      <c r="L35" s="4">
        <v>14</v>
      </c>
      <c r="M35" s="2" t="str">
        <f t="shared" si="6"/>
        <v>新地园区--万纬园区</v>
      </c>
      <c r="N35" s="4">
        <f t="shared" si="5"/>
        <v>165</v>
      </c>
    </row>
    <row r="36" spans="1:14" ht="18.75">
      <c r="A36" s="9">
        <v>43192</v>
      </c>
      <c r="B36" s="8" t="s">
        <v>177</v>
      </c>
      <c r="C36" s="2" t="s">
        <v>55</v>
      </c>
      <c r="D36" s="2" t="s">
        <v>16</v>
      </c>
      <c r="E36" s="4" t="s">
        <v>59</v>
      </c>
      <c r="F36" s="4" t="s">
        <v>178</v>
      </c>
      <c r="G36" s="7" t="s">
        <v>232</v>
      </c>
      <c r="H36" s="2" t="str">
        <f t="shared" si="3"/>
        <v>武汉威伟机械</v>
      </c>
      <c r="I36" s="17" t="s">
        <v>128</v>
      </c>
      <c r="J36" s="4" t="s">
        <v>180</v>
      </c>
      <c r="K36" s="2" t="str">
        <f t="shared" si="4"/>
        <v>9.6米</v>
      </c>
      <c r="L36" s="4">
        <v>14</v>
      </c>
      <c r="M36" s="2" t="str">
        <f t="shared" si="6"/>
        <v>新地园区--万纬园区</v>
      </c>
      <c r="N36" s="4">
        <f t="shared" si="5"/>
        <v>165</v>
      </c>
    </row>
    <row r="37" spans="1:14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7" t="s">
        <v>233</v>
      </c>
      <c r="H37" s="2" t="str">
        <f t="shared" si="3"/>
        <v>武汉威伟机械</v>
      </c>
      <c r="I37" s="17" t="s">
        <v>128</v>
      </c>
      <c r="J37" s="4" t="s">
        <v>180</v>
      </c>
      <c r="K37" s="2" t="str">
        <f t="shared" si="4"/>
        <v>9.6米</v>
      </c>
      <c r="L37" s="4">
        <v>10</v>
      </c>
      <c r="M37" s="2" t="str">
        <f t="shared" si="6"/>
        <v>新地园区--万纬园区</v>
      </c>
      <c r="N37" s="4">
        <f t="shared" si="5"/>
        <v>165</v>
      </c>
    </row>
    <row r="38" spans="1:14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7" t="s">
        <v>250</v>
      </c>
      <c r="H38" s="2" t="str">
        <f t="shared" si="3"/>
        <v>武汉威伟机械</v>
      </c>
      <c r="I38" s="17" t="s">
        <v>101</v>
      </c>
      <c r="J38" s="4" t="s">
        <v>39</v>
      </c>
      <c r="K38" s="2" t="str">
        <f t="shared" si="4"/>
        <v>9.6米</v>
      </c>
      <c r="L38" s="4">
        <v>14</v>
      </c>
      <c r="M38" s="2" t="str">
        <f t="shared" si="6"/>
        <v>新地园区--丰树园区</v>
      </c>
      <c r="N38" s="4">
        <f t="shared" ref="N38:N54" si="7">IF(OR(C38="常福园区",C38="欣程园区",E38="常福园区",F31="欣程园区"),1250,165)</f>
        <v>165</v>
      </c>
    </row>
    <row r="39" spans="1:14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185</v>
      </c>
      <c r="G39" s="7" t="s">
        <v>234</v>
      </c>
      <c r="H39" s="2" t="str">
        <f t="shared" si="3"/>
        <v>武汉威伟机械</v>
      </c>
      <c r="I39" s="17" t="s">
        <v>109</v>
      </c>
      <c r="J39" s="4" t="s">
        <v>32</v>
      </c>
      <c r="K39" s="2" t="str">
        <f t="shared" si="4"/>
        <v>9.6米</v>
      </c>
      <c r="L39" s="4">
        <v>14</v>
      </c>
      <c r="M39" s="2" t="str">
        <f t="shared" si="6"/>
        <v>新地园区--亚洲一号园区</v>
      </c>
      <c r="N39" s="4">
        <f t="shared" si="7"/>
        <v>165</v>
      </c>
    </row>
    <row r="40" spans="1:14" ht="18.75">
      <c r="A40" s="9">
        <v>43192</v>
      </c>
      <c r="B40" s="8" t="s">
        <v>187</v>
      </c>
      <c r="C40" s="2" t="s">
        <v>55</v>
      </c>
      <c r="D40" s="2" t="s">
        <v>19</v>
      </c>
      <c r="E40" s="4" t="s">
        <v>66</v>
      </c>
      <c r="F40" s="4" t="s">
        <v>34</v>
      </c>
      <c r="G40" s="7" t="s">
        <v>235</v>
      </c>
      <c r="H40" s="2" t="str">
        <f t="shared" si="3"/>
        <v>武汉威伟机械</v>
      </c>
      <c r="I40" s="17" t="s">
        <v>109</v>
      </c>
      <c r="J40" s="4" t="s">
        <v>32</v>
      </c>
      <c r="K40" s="2" t="str">
        <f t="shared" si="4"/>
        <v>9.6米</v>
      </c>
      <c r="L40" s="4">
        <v>14</v>
      </c>
      <c r="M40" s="2" t="str">
        <f t="shared" si="6"/>
        <v>新地园区--亚洲一号园区</v>
      </c>
      <c r="N40" s="4">
        <f t="shared" si="7"/>
        <v>165</v>
      </c>
    </row>
    <row r="41" spans="1:14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7" t="s">
        <v>236</v>
      </c>
      <c r="H41" s="2" t="str">
        <f t="shared" si="3"/>
        <v>武汉威伟机械</v>
      </c>
      <c r="I41" s="17" t="s">
        <v>110</v>
      </c>
      <c r="J41" s="4" t="s">
        <v>60</v>
      </c>
      <c r="K41" s="2" t="str">
        <f t="shared" si="4"/>
        <v>9.6米</v>
      </c>
      <c r="L41" s="4">
        <v>14</v>
      </c>
      <c r="M41" s="2" t="str">
        <f t="shared" si="6"/>
        <v>新地园区--万纬园区</v>
      </c>
      <c r="N41" s="4">
        <f t="shared" si="7"/>
        <v>165</v>
      </c>
    </row>
    <row r="42" spans="1:14" ht="18.75">
      <c r="A42" s="9">
        <v>43192</v>
      </c>
      <c r="B42" s="8" t="s">
        <v>177</v>
      </c>
      <c r="C42" s="2" t="s">
        <v>55</v>
      </c>
      <c r="D42" s="2" t="s">
        <v>16</v>
      </c>
      <c r="E42" s="4" t="s">
        <v>59</v>
      </c>
      <c r="F42" s="4" t="s">
        <v>23</v>
      </c>
      <c r="G42" s="7" t="s">
        <v>237</v>
      </c>
      <c r="H42" s="2" t="str">
        <f t="shared" si="3"/>
        <v>武汉威伟机械</v>
      </c>
      <c r="I42" s="17" t="s">
        <v>110</v>
      </c>
      <c r="J42" s="4" t="s">
        <v>60</v>
      </c>
      <c r="K42" s="2" t="str">
        <f t="shared" si="4"/>
        <v>9.6米</v>
      </c>
      <c r="L42" s="4">
        <v>14</v>
      </c>
      <c r="M42" s="2" t="str">
        <f t="shared" si="6"/>
        <v>新地园区--万纬园区</v>
      </c>
      <c r="N42" s="4">
        <f t="shared" si="7"/>
        <v>165</v>
      </c>
    </row>
    <row r="43" spans="1:14" ht="18.75">
      <c r="A43" s="9">
        <v>43192</v>
      </c>
      <c r="B43" s="8" t="s">
        <v>193</v>
      </c>
      <c r="C43" s="2" t="s">
        <v>55</v>
      </c>
      <c r="D43" s="2" t="s">
        <v>46</v>
      </c>
      <c r="E43" s="4" t="s">
        <v>55</v>
      </c>
      <c r="F43" s="4" t="s">
        <v>56</v>
      </c>
      <c r="G43" s="7" t="s">
        <v>238</v>
      </c>
      <c r="H43" s="2" t="str">
        <f t="shared" si="3"/>
        <v>武汉威伟机械</v>
      </c>
      <c r="I43" s="17" t="s">
        <v>103</v>
      </c>
      <c r="J43" s="4" t="s">
        <v>51</v>
      </c>
      <c r="K43" s="2" t="str">
        <f t="shared" si="4"/>
        <v>9.6米</v>
      </c>
      <c r="L43" s="4">
        <v>14</v>
      </c>
      <c r="M43" s="2" t="str">
        <f t="shared" si="6"/>
        <v>新地园区--新地园区</v>
      </c>
      <c r="N43" s="4">
        <f t="shared" si="7"/>
        <v>165</v>
      </c>
    </row>
    <row r="44" spans="1:14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7" t="s">
        <v>239</v>
      </c>
      <c r="H44" s="2" t="str">
        <f t="shared" si="3"/>
        <v>武汉威伟机械</v>
      </c>
      <c r="I44" s="17" t="s">
        <v>103</v>
      </c>
      <c r="J44" s="4" t="s">
        <v>51</v>
      </c>
      <c r="K44" s="2" t="str">
        <f t="shared" si="4"/>
        <v>9.6米</v>
      </c>
      <c r="L44" s="4">
        <v>14</v>
      </c>
      <c r="M44" s="2" t="str">
        <f t="shared" si="6"/>
        <v>新地园区--丰树园区</v>
      </c>
      <c r="N44" s="4">
        <f t="shared" si="7"/>
        <v>165</v>
      </c>
    </row>
    <row r="45" spans="1:14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7" t="s">
        <v>240</v>
      </c>
      <c r="H45" s="2" t="str">
        <f t="shared" si="3"/>
        <v>武汉威伟机械</v>
      </c>
      <c r="I45" s="17" t="s">
        <v>100</v>
      </c>
      <c r="J45" s="4" t="s">
        <v>35</v>
      </c>
      <c r="K45" s="2" t="str">
        <f t="shared" si="4"/>
        <v>9.6米</v>
      </c>
      <c r="L45" s="4">
        <v>14</v>
      </c>
      <c r="M45" s="2" t="str">
        <f t="shared" si="6"/>
        <v>新地园区--亚洲一号园区</v>
      </c>
      <c r="N45" s="4">
        <f t="shared" si="7"/>
        <v>165</v>
      </c>
    </row>
    <row r="46" spans="1:14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7" t="s">
        <v>241</v>
      </c>
      <c r="H46" s="2" t="str">
        <f t="shared" si="3"/>
        <v>武汉威伟机械</v>
      </c>
      <c r="I46" s="17" t="s">
        <v>100</v>
      </c>
      <c r="J46" s="4" t="s">
        <v>35</v>
      </c>
      <c r="K46" s="2" t="str">
        <f t="shared" si="4"/>
        <v>9.6米</v>
      </c>
      <c r="L46" s="4">
        <v>12</v>
      </c>
      <c r="M46" s="2" t="str">
        <f t="shared" si="6"/>
        <v>新地园区--新地园区</v>
      </c>
      <c r="N46" s="4">
        <f t="shared" si="7"/>
        <v>165</v>
      </c>
    </row>
    <row r="47" spans="1:14" ht="18.75">
      <c r="A47" s="9">
        <v>43192</v>
      </c>
      <c r="B47" s="8" t="s">
        <v>203</v>
      </c>
      <c r="C47" s="2" t="s">
        <v>55</v>
      </c>
      <c r="D47" s="2" t="s">
        <v>20</v>
      </c>
      <c r="E47" s="4" t="s">
        <v>61</v>
      </c>
      <c r="F47" s="4" t="s">
        <v>64</v>
      </c>
      <c r="G47" s="7" t="s">
        <v>242</v>
      </c>
      <c r="H47" s="2" t="str">
        <f t="shared" si="3"/>
        <v>武汉威伟机械</v>
      </c>
      <c r="I47" s="17" t="s">
        <v>100</v>
      </c>
      <c r="J47" s="4" t="s">
        <v>35</v>
      </c>
      <c r="K47" s="2" t="str">
        <f t="shared" si="4"/>
        <v>9.6米</v>
      </c>
      <c r="L47" s="4">
        <v>14</v>
      </c>
      <c r="M47" s="2" t="str">
        <f t="shared" si="6"/>
        <v>新地园区--丰树园区</v>
      </c>
      <c r="N47" s="4">
        <f t="shared" si="7"/>
        <v>165</v>
      </c>
    </row>
    <row r="48" spans="1:14" ht="18.75">
      <c r="A48" s="9">
        <v>43192</v>
      </c>
      <c r="B48" s="8" t="s">
        <v>177</v>
      </c>
      <c r="C48" s="2" t="s">
        <v>55</v>
      </c>
      <c r="D48" s="2" t="s">
        <v>16</v>
      </c>
      <c r="E48" s="4" t="s">
        <v>59</v>
      </c>
      <c r="F48" s="4" t="s">
        <v>205</v>
      </c>
      <c r="G48" s="7" t="s">
        <v>243</v>
      </c>
      <c r="H48" s="2" t="str">
        <f t="shared" si="3"/>
        <v>武汉威伟机械</v>
      </c>
      <c r="I48" s="17" t="s">
        <v>110</v>
      </c>
      <c r="J48" s="4" t="s">
        <v>60</v>
      </c>
      <c r="K48" s="2" t="str">
        <f t="shared" si="4"/>
        <v>9.6米</v>
      </c>
      <c r="L48" s="4">
        <v>14</v>
      </c>
      <c r="M48" s="2" t="str">
        <f t="shared" si="6"/>
        <v>新地园区--万纬园区</v>
      </c>
      <c r="N48" s="4">
        <f t="shared" si="7"/>
        <v>165</v>
      </c>
    </row>
    <row r="49" spans="1:14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7" t="s">
        <v>244</v>
      </c>
      <c r="H49" s="2" t="str">
        <f t="shared" si="3"/>
        <v>武汉威伟机械</v>
      </c>
      <c r="I49" s="17" t="s">
        <v>101</v>
      </c>
      <c r="J49" s="4" t="s">
        <v>39</v>
      </c>
      <c r="K49" s="2" t="str">
        <f t="shared" si="4"/>
        <v>9.6米</v>
      </c>
      <c r="L49" s="4">
        <v>14</v>
      </c>
      <c r="M49" s="2" t="str">
        <f t="shared" si="6"/>
        <v>新地园区--新地园区</v>
      </c>
      <c r="N49" s="4">
        <f t="shared" si="7"/>
        <v>165</v>
      </c>
    </row>
    <row r="50" spans="1:14" ht="18.75">
      <c r="A50" s="9">
        <v>43192</v>
      </c>
      <c r="B50" s="8" t="s">
        <v>210</v>
      </c>
      <c r="C50" s="2" t="s">
        <v>59</v>
      </c>
      <c r="D50" s="2" t="s">
        <v>211</v>
      </c>
      <c r="E50" s="4" t="s">
        <v>55</v>
      </c>
      <c r="F50" s="4" t="s">
        <v>46</v>
      </c>
      <c r="G50" s="7" t="s">
        <v>245</v>
      </c>
      <c r="H50" s="2" t="str">
        <f t="shared" si="3"/>
        <v>武汉威伟机械</v>
      </c>
      <c r="I50" s="17" t="s">
        <v>110</v>
      </c>
      <c r="J50" s="4" t="s">
        <v>60</v>
      </c>
      <c r="K50" s="2" t="str">
        <f t="shared" si="4"/>
        <v>9.6米</v>
      </c>
      <c r="L50" s="4">
        <v>14</v>
      </c>
      <c r="M50" s="2" t="str">
        <f t="shared" si="6"/>
        <v>万纬园区--新地园区</v>
      </c>
      <c r="N50" s="4">
        <f t="shared" si="7"/>
        <v>165</v>
      </c>
    </row>
    <row r="51" spans="1:14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216</v>
      </c>
      <c r="G51" s="7" t="s">
        <v>246</v>
      </c>
      <c r="H51" s="2" t="str">
        <f t="shared" si="3"/>
        <v>武汉威伟机械</v>
      </c>
      <c r="I51" s="17" t="s">
        <v>99</v>
      </c>
      <c r="J51" s="4" t="s">
        <v>27</v>
      </c>
      <c r="K51" s="2" t="str">
        <f t="shared" si="4"/>
        <v>9.6米</v>
      </c>
      <c r="L51" s="4">
        <v>15</v>
      </c>
      <c r="M51" s="2" t="str">
        <f t="shared" si="6"/>
        <v>新地园区--常福园区</v>
      </c>
      <c r="N51" s="4">
        <f t="shared" si="7"/>
        <v>1250</v>
      </c>
    </row>
    <row r="52" spans="1:14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216</v>
      </c>
      <c r="G52" s="7" t="s">
        <v>247</v>
      </c>
      <c r="H52" s="2" t="str">
        <f t="shared" si="3"/>
        <v>武汉威伟机械</v>
      </c>
      <c r="I52" s="17" t="s">
        <v>134</v>
      </c>
      <c r="J52" s="4" t="s">
        <v>218</v>
      </c>
      <c r="K52" s="2" t="str">
        <f t="shared" si="4"/>
        <v>9.6米</v>
      </c>
      <c r="L52" s="4">
        <v>14</v>
      </c>
      <c r="M52" s="2" t="str">
        <f t="shared" si="6"/>
        <v>新地园区--常福园区</v>
      </c>
      <c r="N52" s="4">
        <f t="shared" si="7"/>
        <v>1250</v>
      </c>
    </row>
    <row r="53" spans="1:14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216</v>
      </c>
      <c r="G53" s="7" t="s">
        <v>248</v>
      </c>
      <c r="H53" s="2" t="str">
        <f t="shared" si="3"/>
        <v>武汉威伟机械</v>
      </c>
      <c r="I53" s="17" t="s">
        <v>102</v>
      </c>
      <c r="J53" s="4" t="s">
        <v>50</v>
      </c>
      <c r="K53" s="2" t="str">
        <f t="shared" si="4"/>
        <v>9.6米</v>
      </c>
      <c r="L53" s="4">
        <v>16</v>
      </c>
      <c r="M53" s="2" t="str">
        <f t="shared" si="6"/>
        <v>新地园区--常福园区</v>
      </c>
      <c r="N53" s="4">
        <f t="shared" si="7"/>
        <v>1250</v>
      </c>
    </row>
    <row r="54" spans="1:14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216</v>
      </c>
      <c r="G54" s="7" t="s">
        <v>249</v>
      </c>
      <c r="H54" s="2" t="str">
        <f t="shared" si="3"/>
        <v>武汉威伟机械</v>
      </c>
      <c r="I54" s="17" t="s">
        <v>98</v>
      </c>
      <c r="J54" s="4" t="s">
        <v>43</v>
      </c>
      <c r="K54" s="2" t="str">
        <f t="shared" si="4"/>
        <v>9.6米</v>
      </c>
      <c r="L54" s="4">
        <v>15</v>
      </c>
      <c r="M54" s="2" t="str">
        <f t="shared" si="6"/>
        <v>新地园区--常福园区</v>
      </c>
      <c r="N54" s="4">
        <f t="shared" si="7"/>
        <v>1250</v>
      </c>
    </row>
    <row r="55" spans="1:14" ht="18.75">
      <c r="A55" s="9">
        <v>43193</v>
      </c>
      <c r="B55" s="8" t="s">
        <v>251</v>
      </c>
      <c r="C55" s="2" t="s">
        <v>55</v>
      </c>
      <c r="D55" s="2" t="s">
        <v>252</v>
      </c>
      <c r="E55" s="4" t="s">
        <v>66</v>
      </c>
      <c r="F55" s="4" t="s">
        <v>160</v>
      </c>
      <c r="G55" s="5" t="s">
        <v>282</v>
      </c>
      <c r="H55" s="2" t="str">
        <f t="shared" si="3"/>
        <v>武汉威伟机械</v>
      </c>
      <c r="I55" s="17" t="s">
        <v>105</v>
      </c>
      <c r="J55" s="4" t="s">
        <v>54</v>
      </c>
      <c r="K55" s="2" t="str">
        <f t="shared" si="4"/>
        <v>9.6米</v>
      </c>
      <c r="L55" s="4">
        <v>14</v>
      </c>
      <c r="M55" s="2" t="str">
        <f t="shared" si="6"/>
        <v>新地园区--亚洲一号园区</v>
      </c>
      <c r="N55" s="4">
        <f t="shared" ref="N55:N61" si="8">IF(OR(C55="常福园区",C55="欣程园区",E55="常福园区",E55="欣程园区"),1250,165)</f>
        <v>165</v>
      </c>
    </row>
    <row r="56" spans="1:14" ht="18.75">
      <c r="A56" s="9">
        <v>43193</v>
      </c>
      <c r="B56" s="8" t="s">
        <v>256</v>
      </c>
      <c r="C56" s="2" t="s">
        <v>55</v>
      </c>
      <c r="D56" s="2" t="s">
        <v>19</v>
      </c>
      <c r="E56" s="4" t="s">
        <v>66</v>
      </c>
      <c r="F56" s="4" t="s">
        <v>34</v>
      </c>
      <c r="G56" s="5" t="s">
        <v>283</v>
      </c>
      <c r="H56" s="2" t="str">
        <f t="shared" si="3"/>
        <v>武汉威伟机械</v>
      </c>
      <c r="I56" s="17" t="s">
        <v>105</v>
      </c>
      <c r="J56" s="4" t="s">
        <v>54</v>
      </c>
      <c r="K56" s="2" t="str">
        <f t="shared" si="4"/>
        <v>9.6米</v>
      </c>
      <c r="L56" s="4">
        <v>14</v>
      </c>
      <c r="M56" s="2" t="str">
        <f t="shared" si="6"/>
        <v>新地园区--亚洲一号园区</v>
      </c>
      <c r="N56" s="4">
        <f t="shared" si="8"/>
        <v>165</v>
      </c>
    </row>
    <row r="57" spans="1:14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258</v>
      </c>
      <c r="G57" s="5" t="s">
        <v>284</v>
      </c>
      <c r="H57" s="2" t="str">
        <f t="shared" si="3"/>
        <v>武汉威伟机械</v>
      </c>
      <c r="I57" s="17" t="s">
        <v>126</v>
      </c>
      <c r="J57" s="4" t="s">
        <v>259</v>
      </c>
      <c r="K57" s="2" t="str">
        <f t="shared" si="4"/>
        <v>9.6米</v>
      </c>
      <c r="L57" s="4">
        <v>14</v>
      </c>
      <c r="M57" s="2" t="str">
        <f t="shared" si="6"/>
        <v>新地园区--亚洲一号园区</v>
      </c>
      <c r="N57" s="4">
        <f t="shared" si="8"/>
        <v>165</v>
      </c>
    </row>
    <row r="58" spans="1:14" ht="18.75">
      <c r="A58" s="9">
        <v>43193</v>
      </c>
      <c r="B58" s="8" t="s">
        <v>36</v>
      </c>
      <c r="C58" s="2" t="s">
        <v>55</v>
      </c>
      <c r="D58" s="2" t="s">
        <v>252</v>
      </c>
      <c r="E58" s="4" t="s">
        <v>66</v>
      </c>
      <c r="F58" s="4" t="s">
        <v>42</v>
      </c>
      <c r="G58" s="5" t="s">
        <v>285</v>
      </c>
      <c r="H58" s="2" t="str">
        <f t="shared" si="3"/>
        <v>武汉威伟机械</v>
      </c>
      <c r="I58" s="17" t="s">
        <v>97</v>
      </c>
      <c r="J58" s="4" t="s">
        <v>65</v>
      </c>
      <c r="K58" s="2" t="str">
        <f t="shared" si="4"/>
        <v>9.6米</v>
      </c>
      <c r="L58" s="4">
        <v>14</v>
      </c>
      <c r="M58" s="2" t="str">
        <f t="shared" si="6"/>
        <v>新地园区--亚洲一号园区</v>
      </c>
      <c r="N58" s="4">
        <f t="shared" si="8"/>
        <v>165</v>
      </c>
    </row>
    <row r="59" spans="1:14" ht="18.75">
      <c r="A59" s="9">
        <v>43193</v>
      </c>
      <c r="B59" s="8" t="s">
        <v>203</v>
      </c>
      <c r="C59" s="2" t="s">
        <v>55</v>
      </c>
      <c r="D59" s="2" t="s">
        <v>20</v>
      </c>
      <c r="E59" s="4" t="s">
        <v>61</v>
      </c>
      <c r="F59" s="4" t="s">
        <v>62</v>
      </c>
      <c r="G59" s="5" t="s">
        <v>286</v>
      </c>
      <c r="H59" s="2" t="str">
        <f t="shared" si="3"/>
        <v>武汉威伟机械</v>
      </c>
      <c r="I59" s="17" t="s">
        <v>109</v>
      </c>
      <c r="J59" s="4" t="s">
        <v>32</v>
      </c>
      <c r="K59" s="2" t="str">
        <f t="shared" si="4"/>
        <v>9.6米</v>
      </c>
      <c r="L59" s="4">
        <v>14</v>
      </c>
      <c r="M59" s="2" t="str">
        <f t="shared" si="6"/>
        <v>新地园区--丰树园区</v>
      </c>
      <c r="N59" s="4">
        <f t="shared" si="8"/>
        <v>165</v>
      </c>
    </row>
    <row r="60" spans="1:14" ht="18.75">
      <c r="A60" s="9">
        <v>43193</v>
      </c>
      <c r="B60" s="8" t="s">
        <v>203</v>
      </c>
      <c r="C60" s="2" t="s">
        <v>55</v>
      </c>
      <c r="D60" s="2" t="s">
        <v>20</v>
      </c>
      <c r="E60" s="4" t="s">
        <v>61</v>
      </c>
      <c r="F60" s="4" t="s">
        <v>64</v>
      </c>
      <c r="G60" s="5" t="s">
        <v>287</v>
      </c>
      <c r="H60" s="2" t="str">
        <f t="shared" si="3"/>
        <v>武汉威伟机械</v>
      </c>
      <c r="I60" s="17" t="s">
        <v>101</v>
      </c>
      <c r="J60" s="4" t="s">
        <v>39</v>
      </c>
      <c r="K60" s="2" t="str">
        <f t="shared" si="4"/>
        <v>9.6米</v>
      </c>
      <c r="L60" s="4">
        <v>14</v>
      </c>
      <c r="M60" s="2" t="str">
        <f t="shared" si="6"/>
        <v>新地园区--丰树园区</v>
      </c>
      <c r="N60" s="4">
        <f t="shared" si="8"/>
        <v>165</v>
      </c>
    </row>
    <row r="61" spans="1:14" ht="18.75">
      <c r="A61" s="9">
        <v>43193</v>
      </c>
      <c r="B61" s="8" t="s">
        <v>36</v>
      </c>
      <c r="C61" s="2" t="s">
        <v>55</v>
      </c>
      <c r="D61" s="2" t="s">
        <v>252</v>
      </c>
      <c r="E61" s="4" t="s">
        <v>66</v>
      </c>
      <c r="F61" s="4" t="s">
        <v>262</v>
      </c>
      <c r="G61" s="5" t="s">
        <v>288</v>
      </c>
      <c r="H61" s="2" t="str">
        <f t="shared" si="3"/>
        <v>武汉威伟机械</v>
      </c>
      <c r="I61" s="17" t="s">
        <v>101</v>
      </c>
      <c r="J61" s="4" t="s">
        <v>39</v>
      </c>
      <c r="K61" s="2" t="str">
        <f t="shared" si="4"/>
        <v>9.6米</v>
      </c>
      <c r="L61" s="4">
        <v>14</v>
      </c>
      <c r="M61" s="2" t="str">
        <f t="shared" si="6"/>
        <v>新地园区--亚洲一号园区</v>
      </c>
      <c r="N61" s="4">
        <f t="shared" si="8"/>
        <v>165</v>
      </c>
    </row>
    <row r="62" spans="1:14" ht="18.75">
      <c r="A62" s="9">
        <v>43193</v>
      </c>
      <c r="B62" s="8" t="s">
        <v>177</v>
      </c>
      <c r="C62" s="2" t="s">
        <v>55</v>
      </c>
      <c r="D62" s="2" t="s">
        <v>16</v>
      </c>
      <c r="E62" s="4" t="s">
        <v>66</v>
      </c>
      <c r="F62" s="4" t="s">
        <v>178</v>
      </c>
      <c r="G62" s="5" t="s">
        <v>289</v>
      </c>
      <c r="H62" s="2" t="str">
        <f t="shared" si="3"/>
        <v>武汉威伟机械</v>
      </c>
      <c r="I62" s="17" t="s">
        <v>17</v>
      </c>
      <c r="J62" s="4" t="s">
        <v>52</v>
      </c>
      <c r="K62" s="2" t="str">
        <f t="shared" si="4"/>
        <v>9.6米</v>
      </c>
      <c r="L62" s="4">
        <v>14</v>
      </c>
      <c r="M62" s="2" t="str">
        <f t="shared" si="6"/>
        <v>新地园区--亚洲一号园区</v>
      </c>
      <c r="N62" s="4">
        <f t="shared" ref="N62:N75" si="9">IF(OR(C62="常福园区",C62="欣程园区",E62="常福园区",F55="欣程园区"),1250,165)</f>
        <v>165</v>
      </c>
    </row>
    <row r="63" spans="1:14" ht="18.75">
      <c r="A63" s="9">
        <v>43193</v>
      </c>
      <c r="B63" s="8" t="s">
        <v>256</v>
      </c>
      <c r="C63" s="2" t="s">
        <v>55</v>
      </c>
      <c r="D63" s="2" t="s">
        <v>19</v>
      </c>
      <c r="E63" s="4" t="s">
        <v>66</v>
      </c>
      <c r="F63" s="4" t="s">
        <v>34</v>
      </c>
      <c r="G63" s="5" t="s">
        <v>290</v>
      </c>
      <c r="H63" s="2" t="str">
        <f t="shared" si="3"/>
        <v>武汉威伟机械</v>
      </c>
      <c r="I63" s="17" t="s">
        <v>128</v>
      </c>
      <c r="J63" s="4" t="s">
        <v>180</v>
      </c>
      <c r="K63" s="2" t="str">
        <f t="shared" ref="K63:K94" si="10">IF(A63&lt;&gt;"","9.6米","---")</f>
        <v>9.6米</v>
      </c>
      <c r="L63" s="4">
        <v>14</v>
      </c>
      <c r="M63" s="2" t="str">
        <f t="shared" si="6"/>
        <v>新地园区--亚洲一号园区</v>
      </c>
      <c r="N63" s="4">
        <f t="shared" si="9"/>
        <v>165</v>
      </c>
    </row>
    <row r="64" spans="1:14" ht="18.75">
      <c r="A64" s="9">
        <v>43193</v>
      </c>
      <c r="B64" s="8" t="s">
        <v>36</v>
      </c>
      <c r="C64" s="2" t="s">
        <v>55</v>
      </c>
      <c r="D64" s="2" t="s">
        <v>252</v>
      </c>
      <c r="E64" s="4" t="s">
        <v>66</v>
      </c>
      <c r="F64" s="4" t="s">
        <v>265</v>
      </c>
      <c r="G64" s="5" t="s">
        <v>291</v>
      </c>
      <c r="H64" s="2" t="str">
        <f t="shared" si="3"/>
        <v>武汉威伟机械</v>
      </c>
      <c r="I64" s="17" t="s">
        <v>128</v>
      </c>
      <c r="J64" s="4" t="s">
        <v>180</v>
      </c>
      <c r="K64" s="2" t="str">
        <f t="shared" si="10"/>
        <v>9.6米</v>
      </c>
      <c r="L64" s="4">
        <v>14</v>
      </c>
      <c r="M64" s="2" t="str">
        <f t="shared" si="6"/>
        <v>新地园区--亚洲一号园区</v>
      </c>
      <c r="N64" s="4">
        <f t="shared" si="9"/>
        <v>165</v>
      </c>
    </row>
    <row r="65" spans="1:14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 t="s">
        <v>292</v>
      </c>
      <c r="H65" s="2" t="str">
        <f t="shared" si="3"/>
        <v>武汉威伟机械</v>
      </c>
      <c r="I65" s="17" t="s">
        <v>99</v>
      </c>
      <c r="J65" s="4" t="s">
        <v>27</v>
      </c>
      <c r="K65" s="2" t="str">
        <f t="shared" si="10"/>
        <v>9.6米</v>
      </c>
      <c r="L65" s="4">
        <v>14</v>
      </c>
      <c r="M65" s="2" t="str">
        <f t="shared" si="6"/>
        <v>新地园区--丰树园区</v>
      </c>
      <c r="N65" s="4">
        <f t="shared" si="9"/>
        <v>165</v>
      </c>
    </row>
    <row r="66" spans="1:14" ht="18.75">
      <c r="A66" s="9">
        <v>43193</v>
      </c>
      <c r="B66" s="8" t="s">
        <v>203</v>
      </c>
      <c r="C66" s="2" t="s">
        <v>55</v>
      </c>
      <c r="D66" s="2" t="s">
        <v>30</v>
      </c>
      <c r="E66" s="4" t="s">
        <v>55</v>
      </c>
      <c r="F66" s="4" t="s">
        <v>56</v>
      </c>
      <c r="G66" s="5" t="s">
        <v>293</v>
      </c>
      <c r="H66" s="2" t="str">
        <f t="shared" si="3"/>
        <v>武汉威伟机械</v>
      </c>
      <c r="I66" s="17" t="s">
        <v>99</v>
      </c>
      <c r="J66" s="4" t="s">
        <v>27</v>
      </c>
      <c r="K66" s="2" t="str">
        <f t="shared" si="10"/>
        <v>9.6米</v>
      </c>
      <c r="L66" s="4">
        <v>14</v>
      </c>
      <c r="M66" s="2" t="str">
        <f t="shared" ref="M66:M97" si="11">C66&amp;"--"&amp;E66</f>
        <v>新地园区--新地园区</v>
      </c>
      <c r="N66" s="4">
        <f t="shared" si="9"/>
        <v>165</v>
      </c>
    </row>
    <row r="67" spans="1:14" ht="18.75">
      <c r="A67" s="9">
        <v>43193</v>
      </c>
      <c r="B67" s="8" t="s">
        <v>203</v>
      </c>
      <c r="C67" s="2" t="s">
        <v>55</v>
      </c>
      <c r="D67" s="2" t="s">
        <v>21</v>
      </c>
      <c r="E67" s="4" t="s">
        <v>61</v>
      </c>
      <c r="F67" s="4" t="s">
        <v>38</v>
      </c>
      <c r="G67" s="5" t="s">
        <v>294</v>
      </c>
      <c r="H67" s="2" t="str">
        <f t="shared" si="3"/>
        <v>武汉威伟机械</v>
      </c>
      <c r="I67" s="17" t="s">
        <v>99</v>
      </c>
      <c r="J67" s="4" t="s">
        <v>27</v>
      </c>
      <c r="K67" s="2" t="str">
        <f t="shared" si="10"/>
        <v>9.6米</v>
      </c>
      <c r="L67" s="4">
        <v>14</v>
      </c>
      <c r="M67" s="2" t="str">
        <f t="shared" si="11"/>
        <v>新地园区--丰树园区</v>
      </c>
      <c r="N67" s="4">
        <f t="shared" si="9"/>
        <v>165</v>
      </c>
    </row>
    <row r="68" spans="1:14" ht="18.75">
      <c r="A68" s="9">
        <v>43193</v>
      </c>
      <c r="B68" s="8" t="s">
        <v>268</v>
      </c>
      <c r="C68" s="2" t="s">
        <v>55</v>
      </c>
      <c r="D68" s="2" t="s">
        <v>20</v>
      </c>
      <c r="E68" s="4" t="s">
        <v>61</v>
      </c>
      <c r="F68" s="4" t="s">
        <v>62</v>
      </c>
      <c r="G68" s="5" t="s">
        <v>295</v>
      </c>
      <c r="H68" s="2" t="str">
        <f t="shared" si="3"/>
        <v>武汉威伟机械</v>
      </c>
      <c r="I68" s="17" t="s">
        <v>100</v>
      </c>
      <c r="J68" s="4" t="s">
        <v>35</v>
      </c>
      <c r="K68" s="2" t="str">
        <f t="shared" si="10"/>
        <v>9.6米</v>
      </c>
      <c r="L68" s="4">
        <v>12</v>
      </c>
      <c r="M68" s="2" t="str">
        <f t="shared" si="11"/>
        <v>新地园区--丰树园区</v>
      </c>
      <c r="N68" s="4">
        <f t="shared" si="9"/>
        <v>165</v>
      </c>
    </row>
    <row r="69" spans="1:14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 t="s">
        <v>296</v>
      </c>
      <c r="H69" s="2" t="str">
        <f t="shared" si="3"/>
        <v>武汉威伟机械</v>
      </c>
      <c r="I69" s="17" t="s">
        <v>95</v>
      </c>
      <c r="J69" s="4" t="s">
        <v>57</v>
      </c>
      <c r="K69" s="2" t="str">
        <f t="shared" si="10"/>
        <v>9.6米</v>
      </c>
      <c r="L69" s="4">
        <v>14</v>
      </c>
      <c r="M69" s="2" t="str">
        <f t="shared" si="11"/>
        <v>新地园区--丰树园区</v>
      </c>
      <c r="N69" s="4">
        <f t="shared" si="9"/>
        <v>165</v>
      </c>
    </row>
    <row r="70" spans="1:14" ht="18.75">
      <c r="A70" s="9">
        <v>43193</v>
      </c>
      <c r="B70" s="8" t="s">
        <v>26</v>
      </c>
      <c r="C70" s="2" t="s">
        <v>55</v>
      </c>
      <c r="D70" s="2" t="s">
        <v>252</v>
      </c>
      <c r="E70" s="4" t="s">
        <v>66</v>
      </c>
      <c r="F70" s="4" t="s">
        <v>37</v>
      </c>
      <c r="G70" s="5" t="s">
        <v>297</v>
      </c>
      <c r="H70" s="2" t="str">
        <f t="shared" si="3"/>
        <v>武汉威伟机械</v>
      </c>
      <c r="I70" s="17" t="s">
        <v>95</v>
      </c>
      <c r="J70" s="4" t="s">
        <v>57</v>
      </c>
      <c r="K70" s="2" t="str">
        <f t="shared" si="10"/>
        <v>9.6米</v>
      </c>
      <c r="L70" s="4">
        <v>14</v>
      </c>
      <c r="M70" s="2" t="str">
        <f t="shared" si="11"/>
        <v>新地园区--亚洲一号园区</v>
      </c>
      <c r="N70" s="4">
        <f t="shared" si="9"/>
        <v>165</v>
      </c>
    </row>
    <row r="71" spans="1:14" ht="18.75">
      <c r="A71" s="9">
        <v>43193</v>
      </c>
      <c r="B71" s="8" t="s">
        <v>203</v>
      </c>
      <c r="C71" s="2" t="s">
        <v>55</v>
      </c>
      <c r="D71" s="2" t="s">
        <v>46</v>
      </c>
      <c r="E71" s="4" t="s">
        <v>61</v>
      </c>
      <c r="F71" s="4" t="s">
        <v>62</v>
      </c>
      <c r="G71" s="5" t="s">
        <v>298</v>
      </c>
      <c r="H71" s="2" t="str">
        <f t="shared" si="3"/>
        <v>武汉威伟机械</v>
      </c>
      <c r="I71" s="17" t="s">
        <v>103</v>
      </c>
      <c r="J71" s="4" t="s">
        <v>51</v>
      </c>
      <c r="K71" s="2" t="str">
        <f t="shared" si="10"/>
        <v>9.6米</v>
      </c>
      <c r="L71" s="4">
        <v>14</v>
      </c>
      <c r="M71" s="2" t="str">
        <f t="shared" si="11"/>
        <v>新地园区--丰树园区</v>
      </c>
      <c r="N71" s="4">
        <f t="shared" si="9"/>
        <v>165</v>
      </c>
    </row>
    <row r="72" spans="1:14" ht="18.75">
      <c r="A72" s="9">
        <v>43193</v>
      </c>
      <c r="B72" s="8" t="s">
        <v>203</v>
      </c>
      <c r="C72" s="2" t="s">
        <v>55</v>
      </c>
      <c r="D72" s="2" t="s">
        <v>46</v>
      </c>
      <c r="E72" s="4" t="s">
        <v>59</v>
      </c>
      <c r="F72" s="4" t="s">
        <v>31</v>
      </c>
      <c r="G72" s="5" t="s">
        <v>299</v>
      </c>
      <c r="H72" s="2" t="str">
        <f t="shared" si="3"/>
        <v>武汉威伟机械</v>
      </c>
      <c r="I72" s="17" t="s">
        <v>103</v>
      </c>
      <c r="J72" s="4" t="s">
        <v>51</v>
      </c>
      <c r="K72" s="2" t="str">
        <f t="shared" si="10"/>
        <v>9.6米</v>
      </c>
      <c r="L72" s="4">
        <v>14</v>
      </c>
      <c r="M72" s="2" t="str">
        <f t="shared" si="11"/>
        <v>新地园区--万纬园区</v>
      </c>
      <c r="N72" s="4">
        <f t="shared" si="9"/>
        <v>165</v>
      </c>
    </row>
    <row r="73" spans="1:14" ht="18.75">
      <c r="A73" s="9">
        <v>43193</v>
      </c>
      <c r="B73" s="8" t="s">
        <v>36</v>
      </c>
      <c r="C73" s="2" t="s">
        <v>55</v>
      </c>
      <c r="D73" s="2" t="s">
        <v>273</v>
      </c>
      <c r="E73" s="4" t="s">
        <v>66</v>
      </c>
      <c r="F73" s="4" t="s">
        <v>160</v>
      </c>
      <c r="G73" s="5" t="s">
        <v>300</v>
      </c>
      <c r="H73" s="2" t="str">
        <f t="shared" si="3"/>
        <v>武汉威伟机械</v>
      </c>
      <c r="I73" s="17" t="s">
        <v>103</v>
      </c>
      <c r="J73" s="4" t="s">
        <v>51</v>
      </c>
      <c r="K73" s="2" t="str">
        <f t="shared" si="10"/>
        <v>9.6米</v>
      </c>
      <c r="L73" s="4">
        <v>10</v>
      </c>
      <c r="M73" s="2" t="str">
        <f t="shared" si="11"/>
        <v>新地园区--亚洲一号园区</v>
      </c>
      <c r="N73" s="4">
        <f t="shared" si="9"/>
        <v>165</v>
      </c>
    </row>
    <row r="74" spans="1:14" ht="18.75">
      <c r="A74" s="9">
        <v>43193</v>
      </c>
      <c r="B74" s="8" t="s">
        <v>274</v>
      </c>
      <c r="C74" s="2" t="s">
        <v>66</v>
      </c>
      <c r="D74" s="2" t="s">
        <v>160</v>
      </c>
      <c r="E74" s="4" t="s">
        <v>55</v>
      </c>
      <c r="F74" s="4" t="s">
        <v>46</v>
      </c>
      <c r="G74" s="5" t="s">
        <v>301</v>
      </c>
      <c r="H74" s="2" t="str">
        <f t="shared" si="3"/>
        <v>武汉威伟机械</v>
      </c>
      <c r="I74" s="17" t="s">
        <v>103</v>
      </c>
      <c r="J74" s="4" t="s">
        <v>51</v>
      </c>
      <c r="K74" s="2" t="str">
        <f t="shared" si="10"/>
        <v>9.6米</v>
      </c>
      <c r="L74" s="4">
        <v>14</v>
      </c>
      <c r="M74" s="2" t="str">
        <f t="shared" si="11"/>
        <v>亚洲一号园区--新地园区</v>
      </c>
      <c r="N74" s="4">
        <f t="shared" si="9"/>
        <v>165</v>
      </c>
    </row>
    <row r="75" spans="1:14" ht="18.75">
      <c r="A75" s="9">
        <v>43193</v>
      </c>
      <c r="B75" s="8" t="s">
        <v>275</v>
      </c>
      <c r="C75" s="2" t="s">
        <v>66</v>
      </c>
      <c r="D75" s="2" t="s">
        <v>37</v>
      </c>
      <c r="E75" s="4" t="s">
        <v>55</v>
      </c>
      <c r="F75" s="4" t="s">
        <v>46</v>
      </c>
      <c r="G75" s="5" t="s">
        <v>302</v>
      </c>
      <c r="H75" s="2" t="str">
        <f t="shared" si="3"/>
        <v>武汉威伟机械</v>
      </c>
      <c r="I75" s="17" t="s">
        <v>110</v>
      </c>
      <c r="J75" s="4" t="s">
        <v>60</v>
      </c>
      <c r="K75" s="2" t="str">
        <f t="shared" si="10"/>
        <v>9.6米</v>
      </c>
      <c r="L75" s="4">
        <v>10</v>
      </c>
      <c r="M75" s="2" t="str">
        <f t="shared" si="11"/>
        <v>亚洲一号园区--新地园区</v>
      </c>
      <c r="N75" s="4">
        <f t="shared" si="9"/>
        <v>165</v>
      </c>
    </row>
    <row r="76" spans="1:14" ht="18.75">
      <c r="A76" s="9">
        <v>43193</v>
      </c>
      <c r="B76" s="8" t="s">
        <v>47</v>
      </c>
      <c r="C76" s="2" t="s">
        <v>55</v>
      </c>
      <c r="D76" s="2" t="s">
        <v>278</v>
      </c>
      <c r="E76" s="4" t="s">
        <v>48</v>
      </c>
      <c r="F76" s="4" t="s">
        <v>279</v>
      </c>
      <c r="G76" s="5" t="s">
        <v>303</v>
      </c>
      <c r="H76" s="2" t="str">
        <f t="shared" si="3"/>
        <v>武汉威伟机械</v>
      </c>
      <c r="I76" s="17" t="s">
        <v>136</v>
      </c>
      <c r="J76" s="4" t="s">
        <v>280</v>
      </c>
      <c r="K76" s="2" t="str">
        <f t="shared" si="10"/>
        <v>9.6米</v>
      </c>
      <c r="L76" s="4">
        <v>15</v>
      </c>
      <c r="M76" s="2" t="str">
        <f t="shared" si="11"/>
        <v>新地园区--常福园区</v>
      </c>
      <c r="N76" s="4" t="e">
        <f>IF(OR(C76="常福园区",C76="欣程园区",E76="常福园区",#REF!="欣程园区"),1250,165)</f>
        <v>#REF!</v>
      </c>
    </row>
    <row r="77" spans="1:14" ht="18.75">
      <c r="A77" s="9">
        <v>43193</v>
      </c>
      <c r="B77" s="8" t="s">
        <v>47</v>
      </c>
      <c r="C77" s="2" t="s">
        <v>55</v>
      </c>
      <c r="D77" s="2" t="s">
        <v>278</v>
      </c>
      <c r="E77" s="4" t="s">
        <v>48</v>
      </c>
      <c r="F77" s="4" t="s">
        <v>279</v>
      </c>
      <c r="G77" s="5" t="s">
        <v>304</v>
      </c>
      <c r="H77" s="2" t="str">
        <f t="shared" si="3"/>
        <v>武汉威伟机械</v>
      </c>
      <c r="I77" s="17" t="s">
        <v>110</v>
      </c>
      <c r="J77" s="4" t="s">
        <v>60</v>
      </c>
      <c r="K77" s="2" t="str">
        <f t="shared" si="10"/>
        <v>9.6米</v>
      </c>
      <c r="L77" s="4">
        <v>16</v>
      </c>
      <c r="M77" s="2" t="str">
        <f t="shared" si="11"/>
        <v>新地园区--常福园区</v>
      </c>
      <c r="N77" s="4" t="e">
        <f>IF(OR(C77="常福园区",C77="欣程园区",E77="常福园区",#REF!="欣程园区"),1250,165)</f>
        <v>#REF!</v>
      </c>
    </row>
    <row r="78" spans="1:14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 t="s">
        <v>307</v>
      </c>
      <c r="H78" s="7" t="s">
        <v>351</v>
      </c>
      <c r="I78" s="17" t="s">
        <v>126</v>
      </c>
      <c r="J78" s="4" t="s">
        <v>259</v>
      </c>
      <c r="K78" s="2" t="str">
        <f t="shared" si="10"/>
        <v>9.6米</v>
      </c>
      <c r="L78" s="4">
        <v>14</v>
      </c>
      <c r="M78" s="2" t="str">
        <f t="shared" si="11"/>
        <v>新地园区--亚洲一号园区</v>
      </c>
      <c r="N78" s="4">
        <f t="shared" ref="N78:N85" si="12">IF(OR(C78="常福园区",C78="欣程园区",E78="常福园区",E78="欣程园区"),1250,165)</f>
        <v>165</v>
      </c>
    </row>
    <row r="79" spans="1:14" ht="18.75">
      <c r="A79" s="9">
        <v>43194</v>
      </c>
      <c r="B79" s="8" t="s">
        <v>36</v>
      </c>
      <c r="C79" s="2" t="s">
        <v>55</v>
      </c>
      <c r="D79" s="2" t="s">
        <v>252</v>
      </c>
      <c r="E79" s="4" t="s">
        <v>66</v>
      </c>
      <c r="F79" s="4" t="s">
        <v>160</v>
      </c>
      <c r="G79" s="5" t="s">
        <v>308</v>
      </c>
      <c r="H79" s="7" t="s">
        <v>352</v>
      </c>
      <c r="I79" s="17" t="s">
        <v>105</v>
      </c>
      <c r="J79" s="4" t="s">
        <v>54</v>
      </c>
      <c r="K79" s="2" t="str">
        <f t="shared" si="10"/>
        <v>9.6米</v>
      </c>
      <c r="L79" s="4">
        <v>14</v>
      </c>
      <c r="M79" s="2" t="str">
        <f t="shared" si="11"/>
        <v>新地园区--亚洲一号园区</v>
      </c>
      <c r="N79" s="4">
        <f t="shared" si="12"/>
        <v>165</v>
      </c>
    </row>
    <row r="80" spans="1:14" ht="18.75">
      <c r="A80" s="9">
        <v>43194</v>
      </c>
      <c r="B80" s="8" t="s">
        <v>36</v>
      </c>
      <c r="C80" s="2" t="s">
        <v>55</v>
      </c>
      <c r="D80" s="2" t="s">
        <v>252</v>
      </c>
      <c r="E80" s="4" t="s">
        <v>66</v>
      </c>
      <c r="F80" s="4" t="s">
        <v>34</v>
      </c>
      <c r="G80" s="5" t="s">
        <v>309</v>
      </c>
      <c r="H80" s="7" t="s">
        <v>353</v>
      </c>
      <c r="I80" s="17" t="s">
        <v>105</v>
      </c>
      <c r="J80" s="4" t="s">
        <v>54</v>
      </c>
      <c r="K80" s="2" t="str">
        <f t="shared" si="10"/>
        <v>9.6米</v>
      </c>
      <c r="L80" s="4">
        <v>14</v>
      </c>
      <c r="M80" s="2" t="str">
        <f t="shared" si="11"/>
        <v>新地园区--亚洲一号园区</v>
      </c>
      <c r="N80" s="4">
        <f t="shared" si="12"/>
        <v>165</v>
      </c>
    </row>
    <row r="81" spans="1:14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 t="s">
        <v>311</v>
      </c>
      <c r="H81" s="7" t="s">
        <v>354</v>
      </c>
      <c r="I81" s="17" t="s">
        <v>102</v>
      </c>
      <c r="J81" s="4" t="s">
        <v>50</v>
      </c>
      <c r="K81" s="2" t="str">
        <f t="shared" si="10"/>
        <v>9.6米</v>
      </c>
      <c r="L81" s="4">
        <v>14</v>
      </c>
      <c r="M81" s="2" t="str">
        <f t="shared" si="11"/>
        <v>新地园区--丰树园区</v>
      </c>
      <c r="N81" s="4">
        <f t="shared" si="12"/>
        <v>165</v>
      </c>
    </row>
    <row r="82" spans="1:14" ht="18.75">
      <c r="A82" s="9">
        <v>43194</v>
      </c>
      <c r="B82" s="8" t="s">
        <v>256</v>
      </c>
      <c r="C82" s="2" t="s">
        <v>55</v>
      </c>
      <c r="D82" s="2" t="s">
        <v>19</v>
      </c>
      <c r="E82" s="4" t="s">
        <v>66</v>
      </c>
      <c r="F82" s="4" t="s">
        <v>34</v>
      </c>
      <c r="G82" s="5" t="s">
        <v>313</v>
      </c>
      <c r="H82" s="7" t="s">
        <v>355</v>
      </c>
      <c r="I82" s="17" t="s">
        <v>102</v>
      </c>
      <c r="J82" s="4" t="s">
        <v>50</v>
      </c>
      <c r="K82" s="2" t="str">
        <f t="shared" si="10"/>
        <v>9.6米</v>
      </c>
      <c r="L82" s="4">
        <v>14</v>
      </c>
      <c r="M82" s="2" t="str">
        <f t="shared" si="11"/>
        <v>新地园区--亚洲一号园区</v>
      </c>
      <c r="N82" s="4">
        <f t="shared" si="12"/>
        <v>165</v>
      </c>
    </row>
    <row r="83" spans="1:14" ht="18.75">
      <c r="A83" s="9">
        <v>43194</v>
      </c>
      <c r="B83" s="8" t="s">
        <v>177</v>
      </c>
      <c r="C83" s="2" t="s">
        <v>55</v>
      </c>
      <c r="D83" s="2" t="s">
        <v>16</v>
      </c>
      <c r="E83" s="4" t="s">
        <v>59</v>
      </c>
      <c r="F83" s="4" t="s">
        <v>205</v>
      </c>
      <c r="G83" s="5" t="s">
        <v>314</v>
      </c>
      <c r="H83" s="7" t="s">
        <v>356</v>
      </c>
      <c r="I83" s="17" t="s">
        <v>110</v>
      </c>
      <c r="J83" s="4" t="s">
        <v>60</v>
      </c>
      <c r="K83" s="2" t="str">
        <f t="shared" si="10"/>
        <v>9.6米</v>
      </c>
      <c r="L83" s="4">
        <v>14</v>
      </c>
      <c r="M83" s="2" t="str">
        <f t="shared" si="11"/>
        <v>新地园区--万纬园区</v>
      </c>
      <c r="N83" s="4">
        <f t="shared" si="12"/>
        <v>165</v>
      </c>
    </row>
    <row r="84" spans="1:14" ht="18.75">
      <c r="A84" s="9">
        <v>43194</v>
      </c>
      <c r="B84" s="8" t="s">
        <v>203</v>
      </c>
      <c r="C84" s="2" t="s">
        <v>55</v>
      </c>
      <c r="D84" s="2" t="s">
        <v>20</v>
      </c>
      <c r="E84" s="4" t="s">
        <v>61</v>
      </c>
      <c r="F84" s="4" t="s">
        <v>62</v>
      </c>
      <c r="G84" s="5" t="s">
        <v>316</v>
      </c>
      <c r="H84" s="7" t="s">
        <v>357</v>
      </c>
      <c r="I84" s="17" t="s">
        <v>101</v>
      </c>
      <c r="J84" s="4" t="s">
        <v>39</v>
      </c>
      <c r="K84" s="2" t="str">
        <f t="shared" si="10"/>
        <v>9.6米</v>
      </c>
      <c r="L84" s="4">
        <v>14</v>
      </c>
      <c r="M84" s="2" t="str">
        <f t="shared" si="11"/>
        <v>新地园区--丰树园区</v>
      </c>
      <c r="N84" s="4">
        <f t="shared" si="12"/>
        <v>165</v>
      </c>
    </row>
    <row r="85" spans="1:14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 t="s">
        <v>318</v>
      </c>
      <c r="H85" s="7" t="s">
        <v>358</v>
      </c>
      <c r="I85" s="17" t="s">
        <v>109</v>
      </c>
      <c r="J85" s="4" t="s">
        <v>281</v>
      </c>
      <c r="K85" s="2" t="str">
        <f t="shared" si="10"/>
        <v>9.6米</v>
      </c>
      <c r="L85" s="4">
        <v>14</v>
      </c>
      <c r="M85" s="2" t="str">
        <f t="shared" si="11"/>
        <v>新地园区--亚洲一号园区</v>
      </c>
      <c r="N85" s="4">
        <f t="shared" si="12"/>
        <v>165</v>
      </c>
    </row>
    <row r="86" spans="1:14" ht="18.75">
      <c r="A86" s="9">
        <v>43194</v>
      </c>
      <c r="B86" s="8" t="s">
        <v>203</v>
      </c>
      <c r="C86" s="2" t="s">
        <v>55</v>
      </c>
      <c r="D86" s="2" t="s">
        <v>21</v>
      </c>
      <c r="E86" s="4" t="s">
        <v>55</v>
      </c>
      <c r="F86" s="4" t="s">
        <v>56</v>
      </c>
      <c r="G86" s="5" t="s">
        <v>321</v>
      </c>
      <c r="H86" s="7" t="s">
        <v>359</v>
      </c>
      <c r="I86" s="17" t="s">
        <v>109</v>
      </c>
      <c r="J86" s="4" t="s">
        <v>281</v>
      </c>
      <c r="K86" s="2" t="str">
        <f t="shared" si="10"/>
        <v>9.6米</v>
      </c>
      <c r="L86" s="4">
        <v>14</v>
      </c>
      <c r="M86" s="2" t="str">
        <f t="shared" si="11"/>
        <v>新地园区--新地园区</v>
      </c>
      <c r="N86" s="4">
        <f t="shared" ref="N86:N92" si="13">IF(OR(C86="常福园区",C86="欣程园区",E86="常福园区",F79="欣程园区"),1250,165)</f>
        <v>165</v>
      </c>
    </row>
    <row r="87" spans="1:14" ht="18.75">
      <c r="A87" s="9">
        <v>43194</v>
      </c>
      <c r="B87" s="8" t="s">
        <v>203</v>
      </c>
      <c r="C87" s="2" t="s">
        <v>55</v>
      </c>
      <c r="D87" s="2" t="s">
        <v>21</v>
      </c>
      <c r="E87" s="4" t="s">
        <v>61</v>
      </c>
      <c r="F87" s="4" t="s">
        <v>62</v>
      </c>
      <c r="G87" s="5" t="s">
        <v>322</v>
      </c>
      <c r="H87" s="7" t="s">
        <v>360</v>
      </c>
      <c r="I87" s="17" t="s">
        <v>98</v>
      </c>
      <c r="J87" s="4" t="s">
        <v>43</v>
      </c>
      <c r="K87" s="2" t="str">
        <f t="shared" si="10"/>
        <v>9.6米</v>
      </c>
      <c r="L87" s="4">
        <v>14</v>
      </c>
      <c r="M87" s="2" t="str">
        <f t="shared" si="11"/>
        <v>新地园区--丰树园区</v>
      </c>
      <c r="N87" s="4">
        <f t="shared" si="13"/>
        <v>165</v>
      </c>
    </row>
    <row r="88" spans="1:14" ht="18.75">
      <c r="A88" s="9">
        <v>43194</v>
      </c>
      <c r="B88" s="8" t="s">
        <v>324</v>
      </c>
      <c r="C88" s="2" t="s">
        <v>61</v>
      </c>
      <c r="D88" s="2" t="s">
        <v>64</v>
      </c>
      <c r="E88" s="4" t="s">
        <v>55</v>
      </c>
      <c r="F88" s="4" t="s">
        <v>30</v>
      </c>
      <c r="G88" s="5" t="s">
        <v>329</v>
      </c>
      <c r="H88" s="7" t="s">
        <v>361</v>
      </c>
      <c r="I88" s="17" t="s">
        <v>109</v>
      </c>
      <c r="J88" s="4" t="s">
        <v>281</v>
      </c>
      <c r="K88" s="2" t="str">
        <f t="shared" si="10"/>
        <v>9.6米</v>
      </c>
      <c r="L88" s="4">
        <v>14</v>
      </c>
      <c r="M88" s="2" t="str">
        <f t="shared" si="11"/>
        <v>丰树园区--新地园区</v>
      </c>
      <c r="N88" s="4">
        <f t="shared" si="13"/>
        <v>165</v>
      </c>
    </row>
    <row r="89" spans="1:14" ht="18.75">
      <c r="A89" s="9">
        <v>43194</v>
      </c>
      <c r="B89" s="8" t="s">
        <v>330</v>
      </c>
      <c r="C89" s="2" t="s">
        <v>66</v>
      </c>
      <c r="D89" s="2" t="s">
        <v>262</v>
      </c>
      <c r="E89" s="4" t="s">
        <v>55</v>
      </c>
      <c r="F89" s="4" t="s">
        <v>30</v>
      </c>
      <c r="G89" s="5" t="s">
        <v>333</v>
      </c>
      <c r="H89" s="7" t="s">
        <v>362</v>
      </c>
      <c r="I89" s="17" t="s">
        <v>110</v>
      </c>
      <c r="J89" s="4" t="s">
        <v>60</v>
      </c>
      <c r="K89" s="2" t="str">
        <f t="shared" si="10"/>
        <v>9.6米</v>
      </c>
      <c r="L89" s="4">
        <v>14</v>
      </c>
      <c r="M89" s="2" t="str">
        <f t="shared" si="11"/>
        <v>亚洲一号园区--新地园区</v>
      </c>
      <c r="N89" s="4">
        <f t="shared" si="13"/>
        <v>165</v>
      </c>
    </row>
    <row r="90" spans="1:14" ht="18.75">
      <c r="A90" s="9">
        <v>43194</v>
      </c>
      <c r="B90" s="8" t="s">
        <v>158</v>
      </c>
      <c r="C90" s="2" t="s">
        <v>66</v>
      </c>
      <c r="D90" s="2" t="s">
        <v>258</v>
      </c>
      <c r="E90" s="4" t="s">
        <v>55</v>
      </c>
      <c r="F90" s="4" t="s">
        <v>335</v>
      </c>
      <c r="G90" s="5" t="s">
        <v>336</v>
      </c>
      <c r="H90" s="7" t="s">
        <v>363</v>
      </c>
      <c r="I90" s="17" t="s">
        <v>128</v>
      </c>
      <c r="J90" s="4" t="s">
        <v>180</v>
      </c>
      <c r="K90" s="2" t="str">
        <f t="shared" si="10"/>
        <v>9.6米</v>
      </c>
      <c r="L90" s="4">
        <v>14</v>
      </c>
      <c r="M90" s="2" t="str">
        <f t="shared" si="11"/>
        <v>亚洲一号园区--新地园区</v>
      </c>
      <c r="N90" s="4">
        <f t="shared" si="13"/>
        <v>165</v>
      </c>
    </row>
    <row r="91" spans="1:14" ht="18.75">
      <c r="A91" s="9">
        <v>43194</v>
      </c>
      <c r="B91" s="8" t="s">
        <v>338</v>
      </c>
      <c r="C91" s="2" t="s">
        <v>59</v>
      </c>
      <c r="D91" s="2" t="s">
        <v>340</v>
      </c>
      <c r="E91" s="4" t="s">
        <v>55</v>
      </c>
      <c r="F91" s="4" t="s">
        <v>46</v>
      </c>
      <c r="G91" s="5" t="s">
        <v>342</v>
      </c>
      <c r="H91" s="7" t="s">
        <v>364</v>
      </c>
      <c r="I91" s="17" t="s">
        <v>105</v>
      </c>
      <c r="J91" s="4" t="s">
        <v>54</v>
      </c>
      <c r="K91" s="2" t="str">
        <f t="shared" si="10"/>
        <v>9.6米</v>
      </c>
      <c r="L91" s="4">
        <v>14</v>
      </c>
      <c r="M91" s="2" t="str">
        <f t="shared" si="11"/>
        <v>万纬园区--新地园区</v>
      </c>
      <c r="N91" s="4">
        <f t="shared" si="13"/>
        <v>165</v>
      </c>
    </row>
    <row r="92" spans="1:14" ht="18.75">
      <c r="A92" s="9">
        <v>43194</v>
      </c>
      <c r="B92" s="8" t="s">
        <v>344</v>
      </c>
      <c r="C92" s="2" t="s">
        <v>59</v>
      </c>
      <c r="D92" s="2" t="s">
        <v>31</v>
      </c>
      <c r="E92" s="4" t="s">
        <v>55</v>
      </c>
      <c r="F92" s="4" t="s">
        <v>46</v>
      </c>
      <c r="G92" s="5" t="s">
        <v>346</v>
      </c>
      <c r="H92" s="7" t="s">
        <v>365</v>
      </c>
      <c r="I92" s="17" t="s">
        <v>105</v>
      </c>
      <c r="J92" s="4" t="s">
        <v>54</v>
      </c>
      <c r="K92" s="2" t="str">
        <f t="shared" si="10"/>
        <v>9.6米</v>
      </c>
      <c r="L92" s="4">
        <v>8</v>
      </c>
      <c r="M92" s="2" t="str">
        <f t="shared" si="11"/>
        <v>万纬园区--新地园区</v>
      </c>
      <c r="N92" s="4">
        <f t="shared" si="13"/>
        <v>165</v>
      </c>
    </row>
    <row r="93" spans="1:14" ht="18.75">
      <c r="A93" s="9">
        <v>43194</v>
      </c>
      <c r="B93" s="8" t="s">
        <v>347</v>
      </c>
      <c r="C93" s="2" t="s">
        <v>55</v>
      </c>
      <c r="D93" s="2" t="s">
        <v>278</v>
      </c>
      <c r="E93" s="4" t="s">
        <v>48</v>
      </c>
      <c r="F93" s="4" t="s">
        <v>279</v>
      </c>
      <c r="G93" s="5" t="s">
        <v>348</v>
      </c>
      <c r="H93" s="2" t="str">
        <f t="shared" ref="H93:H124" si="14">IF(A93&lt;&gt;"","武汉威伟机械","------")</f>
        <v>武汉威伟机械</v>
      </c>
      <c r="I93" s="17" t="s">
        <v>103</v>
      </c>
      <c r="J93" s="4" t="s">
        <v>51</v>
      </c>
      <c r="K93" s="2" t="str">
        <f t="shared" si="10"/>
        <v>9.6米</v>
      </c>
      <c r="L93" s="4">
        <v>15</v>
      </c>
      <c r="M93" s="2" t="str">
        <f t="shared" si="11"/>
        <v>新地园区--常福园区</v>
      </c>
      <c r="N93" s="4">
        <f>IF(OR(C93="常福园区",C93="欣程园区",E93="常福园区",F6="欣程园区"),1250,165)</f>
        <v>1250</v>
      </c>
    </row>
    <row r="94" spans="1:14" ht="18.75">
      <c r="A94" s="9">
        <v>43194</v>
      </c>
      <c r="B94" s="8" t="s">
        <v>347</v>
      </c>
      <c r="C94" s="2" t="s">
        <v>55</v>
      </c>
      <c r="D94" s="2" t="s">
        <v>16</v>
      </c>
      <c r="E94" s="4" t="s">
        <v>48</v>
      </c>
      <c r="F94" s="4" t="s">
        <v>279</v>
      </c>
      <c r="G94" s="5" t="s">
        <v>349</v>
      </c>
      <c r="H94" s="2" t="str">
        <f t="shared" si="14"/>
        <v>武汉威伟机械</v>
      </c>
      <c r="I94" s="17" t="s">
        <v>95</v>
      </c>
      <c r="J94" s="4" t="s">
        <v>57</v>
      </c>
      <c r="K94" s="2" t="str">
        <f t="shared" si="10"/>
        <v>9.6米</v>
      </c>
      <c r="L94" s="4">
        <v>14</v>
      </c>
      <c r="M94" s="2" t="str">
        <f t="shared" si="11"/>
        <v>新地园区--常福园区</v>
      </c>
      <c r="N94" s="4">
        <f>IF(OR(C94="常福园区",C94="欣程园区",E94="常福园区",F7="欣程园区"),1250,165)</f>
        <v>1250</v>
      </c>
    </row>
    <row r="95" spans="1:14" ht="18.75">
      <c r="A95" s="9">
        <v>43195</v>
      </c>
      <c r="B95" s="8" t="s">
        <v>434</v>
      </c>
      <c r="C95" s="2" t="s">
        <v>55</v>
      </c>
      <c r="D95" s="2" t="s">
        <v>252</v>
      </c>
      <c r="E95" s="4" t="s">
        <v>55</v>
      </c>
      <c r="F95" s="4" t="s">
        <v>435</v>
      </c>
      <c r="G95" s="7" t="s">
        <v>437</v>
      </c>
      <c r="H95" s="2" t="str">
        <f t="shared" si="14"/>
        <v>武汉威伟机械</v>
      </c>
      <c r="I95" s="17" t="s">
        <v>98</v>
      </c>
      <c r="J95" s="4" t="s">
        <v>43</v>
      </c>
      <c r="K95" s="2" t="str">
        <f t="shared" ref="K95:K126" si="15">IF(A95&lt;&gt;"","9.6米","---")</f>
        <v>9.6米</v>
      </c>
      <c r="L95" s="4">
        <v>14</v>
      </c>
      <c r="M95" s="2" t="str">
        <f t="shared" si="11"/>
        <v>新地园区--新地园区</v>
      </c>
      <c r="N95" s="4">
        <f t="shared" ref="N95:N102" si="16">IF(OR(C95="常福园区",C95="欣程园区",E95="常福园区",E95="欣程园区"),1250,165)</f>
        <v>165</v>
      </c>
    </row>
    <row r="96" spans="1:14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368</v>
      </c>
      <c r="G96" s="7" t="s">
        <v>439</v>
      </c>
      <c r="H96" s="2" t="str">
        <f t="shared" si="14"/>
        <v>武汉威伟机械</v>
      </c>
      <c r="I96" s="17" t="s">
        <v>98</v>
      </c>
      <c r="J96" s="4" t="s">
        <v>43</v>
      </c>
      <c r="K96" s="2" t="str">
        <f t="shared" si="15"/>
        <v>9.6米</v>
      </c>
      <c r="L96" s="4">
        <v>14</v>
      </c>
      <c r="M96" s="2" t="str">
        <f t="shared" si="11"/>
        <v>新地园区--丰树园区</v>
      </c>
      <c r="N96" s="4">
        <f t="shared" si="16"/>
        <v>165</v>
      </c>
    </row>
    <row r="97" spans="1:14" ht="18.75">
      <c r="A97" s="9">
        <v>43195</v>
      </c>
      <c r="B97" s="8" t="s">
        <v>369</v>
      </c>
      <c r="C97" s="2" t="s">
        <v>55</v>
      </c>
      <c r="D97" s="2" t="s">
        <v>252</v>
      </c>
      <c r="E97" s="4" t="s">
        <v>66</v>
      </c>
      <c r="F97" s="4" t="s">
        <v>370</v>
      </c>
      <c r="G97" s="7" t="s">
        <v>441</v>
      </c>
      <c r="H97" s="2" t="str">
        <f t="shared" si="14"/>
        <v>武汉威伟机械</v>
      </c>
      <c r="I97" s="17" t="s">
        <v>98</v>
      </c>
      <c r="J97" s="4" t="s">
        <v>43</v>
      </c>
      <c r="K97" s="2" t="str">
        <f t="shared" si="15"/>
        <v>9.6米</v>
      </c>
      <c r="L97" s="4">
        <v>14</v>
      </c>
      <c r="M97" s="2" t="str">
        <f t="shared" si="11"/>
        <v>新地园区--亚洲一号园区</v>
      </c>
      <c r="N97" s="4">
        <f t="shared" si="16"/>
        <v>165</v>
      </c>
    </row>
    <row r="98" spans="1:14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442</v>
      </c>
      <c r="G98" s="7" t="s">
        <v>444</v>
      </c>
      <c r="H98" s="2" t="str">
        <f t="shared" si="14"/>
        <v>武汉威伟机械</v>
      </c>
      <c r="I98" s="17" t="s">
        <v>101</v>
      </c>
      <c r="J98" s="4" t="s">
        <v>39</v>
      </c>
      <c r="K98" s="2" t="str">
        <f t="shared" si="15"/>
        <v>9.6米</v>
      </c>
      <c r="L98" s="4">
        <v>12</v>
      </c>
      <c r="M98" s="2" t="str">
        <f t="shared" ref="M98:M129" si="17">C98&amp;"--"&amp;E98</f>
        <v>新地园区--亚洲一号园区</v>
      </c>
      <c r="N98" s="4">
        <f t="shared" si="16"/>
        <v>165</v>
      </c>
    </row>
    <row r="99" spans="1:14" ht="18.75">
      <c r="A99" s="9">
        <v>43195</v>
      </c>
      <c r="B99" s="8" t="s">
        <v>36</v>
      </c>
      <c r="C99" s="2" t="s">
        <v>55</v>
      </c>
      <c r="D99" s="2" t="s">
        <v>252</v>
      </c>
      <c r="E99" s="4" t="s">
        <v>66</v>
      </c>
      <c r="F99" s="4" t="s">
        <v>445</v>
      </c>
      <c r="G99" s="7" t="s">
        <v>447</v>
      </c>
      <c r="H99" s="2" t="str">
        <f t="shared" si="14"/>
        <v>武汉威伟机械</v>
      </c>
      <c r="I99" s="17" t="s">
        <v>101</v>
      </c>
      <c r="J99" s="4" t="s">
        <v>39</v>
      </c>
      <c r="K99" s="2" t="str">
        <f t="shared" si="15"/>
        <v>9.6米</v>
      </c>
      <c r="L99" s="4">
        <v>14</v>
      </c>
      <c r="M99" s="2" t="str">
        <f t="shared" si="17"/>
        <v>新地园区--亚洲一号园区</v>
      </c>
      <c r="N99" s="4">
        <f t="shared" si="16"/>
        <v>165</v>
      </c>
    </row>
    <row r="100" spans="1:14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371</v>
      </c>
      <c r="G100" s="7" t="s">
        <v>449</v>
      </c>
      <c r="H100" s="2" t="str">
        <f t="shared" si="14"/>
        <v>武汉威伟机械</v>
      </c>
      <c r="I100" s="17" t="s">
        <v>101</v>
      </c>
      <c r="J100" s="4" t="s">
        <v>39</v>
      </c>
      <c r="K100" s="2" t="str">
        <f t="shared" si="15"/>
        <v>9.6米</v>
      </c>
      <c r="L100" s="4">
        <v>14</v>
      </c>
      <c r="M100" s="2" t="str">
        <f t="shared" si="17"/>
        <v>新地园区--丰树园区</v>
      </c>
      <c r="N100" s="4">
        <f t="shared" si="16"/>
        <v>165</v>
      </c>
    </row>
    <row r="101" spans="1:14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372</v>
      </c>
      <c r="G101" s="7" t="s">
        <v>451</v>
      </c>
      <c r="H101" s="2" t="str">
        <f t="shared" si="14"/>
        <v>武汉威伟机械</v>
      </c>
      <c r="I101" s="17" t="s">
        <v>103</v>
      </c>
      <c r="J101" s="4" t="s">
        <v>51</v>
      </c>
      <c r="K101" s="2" t="str">
        <f t="shared" si="15"/>
        <v>9.6米</v>
      </c>
      <c r="L101" s="4">
        <v>14</v>
      </c>
      <c r="M101" s="2" t="str">
        <f t="shared" si="17"/>
        <v>新地园区--亚洲一号园区</v>
      </c>
      <c r="N101" s="4">
        <f t="shared" si="16"/>
        <v>165</v>
      </c>
    </row>
    <row r="102" spans="1:14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368</v>
      </c>
      <c r="G102" s="7" t="s">
        <v>453</v>
      </c>
      <c r="H102" s="2" t="str">
        <f t="shared" si="14"/>
        <v>武汉威伟机械</v>
      </c>
      <c r="I102" s="17" t="s">
        <v>103</v>
      </c>
      <c r="J102" s="4" t="s">
        <v>51</v>
      </c>
      <c r="K102" s="2" t="str">
        <f t="shared" si="15"/>
        <v>9.6米</v>
      </c>
      <c r="L102" s="4">
        <v>14</v>
      </c>
      <c r="M102" s="2" t="str">
        <f t="shared" si="17"/>
        <v>新地园区--丰树园区</v>
      </c>
      <c r="N102" s="4">
        <f t="shared" si="16"/>
        <v>165</v>
      </c>
    </row>
    <row r="103" spans="1:14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371</v>
      </c>
      <c r="G103" s="7" t="s">
        <v>455</v>
      </c>
      <c r="H103" s="2" t="str">
        <f t="shared" si="14"/>
        <v>武汉威伟机械</v>
      </c>
      <c r="I103" s="17" t="s">
        <v>103</v>
      </c>
      <c r="J103" s="4" t="s">
        <v>51</v>
      </c>
      <c r="K103" s="2" t="str">
        <f t="shared" si="15"/>
        <v>9.6米</v>
      </c>
      <c r="L103" s="4">
        <v>14</v>
      </c>
      <c r="M103" s="2" t="str">
        <f t="shared" si="17"/>
        <v>新地园区--丰树园区</v>
      </c>
      <c r="N103" s="4">
        <f t="shared" ref="N103:N117" si="18">IF(OR(C103="常福园区",C103="欣程园区",E103="常福园区",F96="欣程园区"),1250,165)</f>
        <v>165</v>
      </c>
    </row>
    <row r="104" spans="1:14" ht="18.75">
      <c r="A104" s="9">
        <v>43195</v>
      </c>
      <c r="B104" s="8" t="s">
        <v>256</v>
      </c>
      <c r="C104" s="2" t="s">
        <v>55</v>
      </c>
      <c r="D104" s="2" t="s">
        <v>19</v>
      </c>
      <c r="E104" s="4" t="s">
        <v>66</v>
      </c>
      <c r="F104" s="4" t="s">
        <v>456</v>
      </c>
      <c r="G104" s="7" t="s">
        <v>458</v>
      </c>
      <c r="H104" s="2" t="str">
        <f t="shared" si="14"/>
        <v>武汉威伟机械</v>
      </c>
      <c r="I104" s="17" t="s">
        <v>109</v>
      </c>
      <c r="J104" s="4" t="s">
        <v>281</v>
      </c>
      <c r="K104" s="2" t="str">
        <f t="shared" si="15"/>
        <v>9.6米</v>
      </c>
      <c r="L104" s="4">
        <v>14</v>
      </c>
      <c r="M104" s="2" t="str">
        <f t="shared" si="17"/>
        <v>新地园区--亚洲一号园区</v>
      </c>
      <c r="N104" s="4">
        <f t="shared" si="18"/>
        <v>165</v>
      </c>
    </row>
    <row r="105" spans="1:14" ht="18.75">
      <c r="A105" s="9">
        <v>43195</v>
      </c>
      <c r="B105" s="8" t="s">
        <v>26</v>
      </c>
      <c r="C105" s="2" t="s">
        <v>55</v>
      </c>
      <c r="D105" s="2" t="s">
        <v>252</v>
      </c>
      <c r="E105" s="4" t="s">
        <v>66</v>
      </c>
      <c r="F105" s="4" t="s">
        <v>445</v>
      </c>
      <c r="G105" s="7" t="s">
        <v>460</v>
      </c>
      <c r="H105" s="2" t="str">
        <f t="shared" si="14"/>
        <v>武汉威伟机械</v>
      </c>
      <c r="I105" s="17" t="s">
        <v>109</v>
      </c>
      <c r="J105" s="4" t="s">
        <v>281</v>
      </c>
      <c r="K105" s="2" t="str">
        <f t="shared" si="15"/>
        <v>9.6米</v>
      </c>
      <c r="L105" s="4">
        <v>14</v>
      </c>
      <c r="M105" s="2" t="str">
        <f t="shared" si="17"/>
        <v>新地园区--亚洲一号园区</v>
      </c>
      <c r="N105" s="4">
        <f t="shared" si="18"/>
        <v>165</v>
      </c>
    </row>
    <row r="106" spans="1:14" ht="18.75">
      <c r="A106" s="9">
        <v>43195</v>
      </c>
      <c r="B106" s="8" t="s">
        <v>461</v>
      </c>
      <c r="C106" s="2" t="s">
        <v>55</v>
      </c>
      <c r="D106" s="2" t="s">
        <v>252</v>
      </c>
      <c r="E106" s="4" t="s">
        <v>66</v>
      </c>
      <c r="F106" s="4" t="s">
        <v>370</v>
      </c>
      <c r="G106" s="7" t="s">
        <v>463</v>
      </c>
      <c r="H106" s="2" t="str">
        <f t="shared" si="14"/>
        <v>武汉威伟机械</v>
      </c>
      <c r="I106" s="17" t="s">
        <v>109</v>
      </c>
      <c r="J106" s="4" t="s">
        <v>281</v>
      </c>
      <c r="K106" s="2" t="str">
        <f t="shared" si="15"/>
        <v>9.6米</v>
      </c>
      <c r="L106" s="4">
        <v>14</v>
      </c>
      <c r="M106" s="2" t="str">
        <f t="shared" si="17"/>
        <v>新地园区--亚洲一号园区</v>
      </c>
      <c r="N106" s="4">
        <f t="shared" si="18"/>
        <v>165</v>
      </c>
    </row>
    <row r="107" spans="1:14" ht="18.75">
      <c r="A107" s="9">
        <v>43195</v>
      </c>
      <c r="B107" s="8" t="s">
        <v>26</v>
      </c>
      <c r="C107" s="2" t="s">
        <v>55</v>
      </c>
      <c r="D107" s="2" t="s">
        <v>252</v>
      </c>
      <c r="E107" s="4" t="s">
        <v>66</v>
      </c>
      <c r="F107" s="4" t="s">
        <v>445</v>
      </c>
      <c r="G107" s="7" t="s">
        <v>465</v>
      </c>
      <c r="H107" s="2" t="str">
        <f t="shared" si="14"/>
        <v>武汉威伟机械</v>
      </c>
      <c r="I107" s="17" t="s">
        <v>105</v>
      </c>
      <c r="J107" s="4" t="s">
        <v>54</v>
      </c>
      <c r="K107" s="2" t="str">
        <f t="shared" si="15"/>
        <v>9.6米</v>
      </c>
      <c r="L107" s="4">
        <v>14</v>
      </c>
      <c r="M107" s="2" t="str">
        <f t="shared" si="17"/>
        <v>新地园区--亚洲一号园区</v>
      </c>
      <c r="N107" s="4">
        <f t="shared" si="18"/>
        <v>165</v>
      </c>
    </row>
    <row r="108" spans="1:14" ht="18.75">
      <c r="A108" s="9">
        <v>43195</v>
      </c>
      <c r="B108" s="8" t="s">
        <v>434</v>
      </c>
      <c r="C108" s="2" t="s">
        <v>55</v>
      </c>
      <c r="D108" s="2" t="s">
        <v>19</v>
      </c>
      <c r="E108" s="4" t="s">
        <v>66</v>
      </c>
      <c r="F108" s="4" t="s">
        <v>456</v>
      </c>
      <c r="G108" s="7" t="s">
        <v>467</v>
      </c>
      <c r="H108" s="2" t="str">
        <f t="shared" si="14"/>
        <v>武汉威伟机械</v>
      </c>
      <c r="I108" s="17" t="s">
        <v>105</v>
      </c>
      <c r="J108" s="4" t="s">
        <v>54</v>
      </c>
      <c r="K108" s="2" t="str">
        <f t="shared" si="15"/>
        <v>9.6米</v>
      </c>
      <c r="L108" s="4">
        <v>14</v>
      </c>
      <c r="M108" s="2" t="str">
        <f t="shared" si="17"/>
        <v>新地园区--亚洲一号园区</v>
      </c>
      <c r="N108" s="4">
        <f t="shared" si="18"/>
        <v>165</v>
      </c>
    </row>
    <row r="109" spans="1:14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468</v>
      </c>
      <c r="G109" s="7" t="s">
        <v>470</v>
      </c>
      <c r="H109" s="2" t="str">
        <f t="shared" si="14"/>
        <v>武汉威伟机械</v>
      </c>
      <c r="I109" s="17" t="s">
        <v>105</v>
      </c>
      <c r="J109" s="4" t="s">
        <v>54</v>
      </c>
      <c r="K109" s="2" t="str">
        <f t="shared" si="15"/>
        <v>9.6米</v>
      </c>
      <c r="L109" s="4">
        <v>14</v>
      </c>
      <c r="M109" s="2" t="str">
        <f t="shared" si="17"/>
        <v>新地园区--亚洲一号园区</v>
      </c>
      <c r="N109" s="4">
        <f t="shared" si="18"/>
        <v>165</v>
      </c>
    </row>
    <row r="110" spans="1:14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373</v>
      </c>
      <c r="G110" s="7" t="s">
        <v>472</v>
      </c>
      <c r="H110" s="2" t="str">
        <f t="shared" si="14"/>
        <v>武汉威伟机械</v>
      </c>
      <c r="I110" s="17" t="s">
        <v>105</v>
      </c>
      <c r="J110" s="4" t="s">
        <v>54</v>
      </c>
      <c r="K110" s="2" t="str">
        <f t="shared" si="15"/>
        <v>9.6米</v>
      </c>
      <c r="L110" s="4">
        <v>14</v>
      </c>
      <c r="M110" s="2" t="str">
        <f t="shared" si="17"/>
        <v>新地园区--亚洲一号园区</v>
      </c>
      <c r="N110" s="4">
        <f t="shared" si="18"/>
        <v>165</v>
      </c>
    </row>
    <row r="111" spans="1:14" ht="18.75">
      <c r="A111" s="9">
        <v>43195</v>
      </c>
      <c r="B111" s="8" t="s">
        <v>177</v>
      </c>
      <c r="C111" s="2" t="s">
        <v>55</v>
      </c>
      <c r="D111" s="2" t="s">
        <v>19</v>
      </c>
      <c r="E111" s="4" t="s">
        <v>55</v>
      </c>
      <c r="F111" s="4" t="s">
        <v>435</v>
      </c>
      <c r="G111" s="7" t="s">
        <v>474</v>
      </c>
      <c r="H111" s="2" t="str">
        <f t="shared" si="14"/>
        <v>武汉威伟机械</v>
      </c>
      <c r="I111" s="17" t="s">
        <v>105</v>
      </c>
      <c r="J111" s="4" t="s">
        <v>54</v>
      </c>
      <c r="K111" s="2" t="str">
        <f t="shared" si="15"/>
        <v>9.6米</v>
      </c>
      <c r="L111" s="4">
        <v>14</v>
      </c>
      <c r="M111" s="2" t="str">
        <f t="shared" si="17"/>
        <v>新地园区--新地园区</v>
      </c>
      <c r="N111" s="4">
        <f t="shared" si="18"/>
        <v>165</v>
      </c>
    </row>
    <row r="112" spans="1:14" ht="18.75">
      <c r="A112" s="9">
        <v>43195</v>
      </c>
      <c r="B112" s="8" t="s">
        <v>41</v>
      </c>
      <c r="C112" s="2" t="s">
        <v>55</v>
      </c>
      <c r="D112" s="2" t="s">
        <v>335</v>
      </c>
      <c r="E112" s="4" t="s">
        <v>59</v>
      </c>
      <c r="F112" s="4" t="s">
        <v>374</v>
      </c>
      <c r="G112" s="7" t="s">
        <v>476</v>
      </c>
      <c r="H112" s="2" t="str">
        <f t="shared" si="14"/>
        <v>武汉威伟机械</v>
      </c>
      <c r="I112" s="17" t="s">
        <v>103</v>
      </c>
      <c r="J112" s="4" t="s">
        <v>51</v>
      </c>
      <c r="K112" s="2" t="str">
        <f t="shared" si="15"/>
        <v>9.6米</v>
      </c>
      <c r="L112" s="4">
        <v>14</v>
      </c>
      <c r="M112" s="2" t="str">
        <f t="shared" si="17"/>
        <v>新地园区--万纬园区</v>
      </c>
      <c r="N112" s="4">
        <f t="shared" si="18"/>
        <v>165</v>
      </c>
    </row>
    <row r="113" spans="1:14" ht="18.75">
      <c r="A113" s="9">
        <v>43195</v>
      </c>
      <c r="B113" s="8" t="s">
        <v>347</v>
      </c>
      <c r="C113" s="2" t="s">
        <v>55</v>
      </c>
      <c r="D113" s="2" t="s">
        <v>19</v>
      </c>
      <c r="E113" s="4" t="s">
        <v>66</v>
      </c>
      <c r="F113" s="4" t="s">
        <v>372</v>
      </c>
      <c r="G113" s="7" t="s">
        <v>478</v>
      </c>
      <c r="H113" s="2" t="str">
        <f t="shared" si="14"/>
        <v>武汉威伟机械</v>
      </c>
      <c r="I113" s="17" t="s">
        <v>101</v>
      </c>
      <c r="J113" s="4" t="s">
        <v>39</v>
      </c>
      <c r="K113" s="2" t="str">
        <f t="shared" si="15"/>
        <v>9.6米</v>
      </c>
      <c r="L113" s="4">
        <v>14</v>
      </c>
      <c r="M113" s="2" t="str">
        <f t="shared" si="17"/>
        <v>新地园区--亚洲一号园区</v>
      </c>
      <c r="N113" s="4">
        <f t="shared" si="18"/>
        <v>165</v>
      </c>
    </row>
    <row r="114" spans="1:14" ht="18.75">
      <c r="A114" s="9">
        <v>43195</v>
      </c>
      <c r="B114" s="8" t="s">
        <v>330</v>
      </c>
      <c r="C114" s="2" t="s">
        <v>66</v>
      </c>
      <c r="D114" s="2" t="s">
        <v>370</v>
      </c>
      <c r="E114" s="4" t="s">
        <v>55</v>
      </c>
      <c r="F114" s="4" t="s">
        <v>30</v>
      </c>
      <c r="G114" s="7" t="s">
        <v>480</v>
      </c>
      <c r="H114" s="2" t="str">
        <f t="shared" si="14"/>
        <v>武汉威伟机械</v>
      </c>
      <c r="I114" s="17" t="s">
        <v>105</v>
      </c>
      <c r="J114" s="4" t="s">
        <v>54</v>
      </c>
      <c r="K114" s="2" t="str">
        <f t="shared" si="15"/>
        <v>9.6米</v>
      </c>
      <c r="L114" s="4">
        <v>14</v>
      </c>
      <c r="M114" s="2" t="str">
        <f t="shared" si="17"/>
        <v>亚洲一号园区--新地园区</v>
      </c>
      <c r="N114" s="4">
        <f t="shared" si="18"/>
        <v>165</v>
      </c>
    </row>
    <row r="115" spans="1:14" ht="18.75">
      <c r="A115" s="9">
        <v>43195</v>
      </c>
      <c r="B115" s="8" t="s">
        <v>193</v>
      </c>
      <c r="C115" s="2" t="s">
        <v>55</v>
      </c>
      <c r="D115" s="2" t="s">
        <v>252</v>
      </c>
      <c r="E115" s="4" t="s">
        <v>59</v>
      </c>
      <c r="F115" s="4" t="s">
        <v>481</v>
      </c>
      <c r="G115" s="7" t="s">
        <v>483</v>
      </c>
      <c r="H115" s="2" t="str">
        <f t="shared" si="14"/>
        <v>武汉威伟机械</v>
      </c>
      <c r="I115" s="17" t="s">
        <v>103</v>
      </c>
      <c r="J115" s="4" t="s">
        <v>51</v>
      </c>
      <c r="K115" s="2" t="str">
        <f t="shared" si="15"/>
        <v>9.6米</v>
      </c>
      <c r="L115" s="4">
        <v>14</v>
      </c>
      <c r="M115" s="2" t="str">
        <f t="shared" si="17"/>
        <v>新地园区--万纬园区</v>
      </c>
      <c r="N115" s="4">
        <f t="shared" si="18"/>
        <v>165</v>
      </c>
    </row>
    <row r="116" spans="1:14" ht="18.75">
      <c r="A116" s="9">
        <v>43195</v>
      </c>
      <c r="B116" s="8" t="s">
        <v>484</v>
      </c>
      <c r="C116" s="2" t="s">
        <v>61</v>
      </c>
      <c r="D116" s="2" t="s">
        <v>368</v>
      </c>
      <c r="E116" s="4" t="s">
        <v>55</v>
      </c>
      <c r="F116" s="4" t="s">
        <v>485</v>
      </c>
      <c r="G116" s="7" t="s">
        <v>487</v>
      </c>
      <c r="H116" s="2" t="str">
        <f t="shared" si="14"/>
        <v>武汉威伟机械</v>
      </c>
      <c r="I116" s="17" t="s">
        <v>17</v>
      </c>
      <c r="J116" s="4" t="s">
        <v>52</v>
      </c>
      <c r="K116" s="2" t="str">
        <f t="shared" si="15"/>
        <v>9.6米</v>
      </c>
      <c r="L116" s="4">
        <v>14</v>
      </c>
      <c r="M116" s="2" t="str">
        <f t="shared" si="17"/>
        <v>丰树园区--新地园区</v>
      </c>
      <c r="N116" s="4">
        <f t="shared" si="18"/>
        <v>165</v>
      </c>
    </row>
    <row r="117" spans="1:14" ht="18.75">
      <c r="A117" s="9">
        <v>43195</v>
      </c>
      <c r="B117" s="8" t="s">
        <v>256</v>
      </c>
      <c r="C117" s="2" t="s">
        <v>66</v>
      </c>
      <c r="D117" s="2" t="s">
        <v>372</v>
      </c>
      <c r="E117" s="4" t="s">
        <v>55</v>
      </c>
      <c r="F117" s="4" t="s">
        <v>335</v>
      </c>
      <c r="G117" s="7" t="s">
        <v>489</v>
      </c>
      <c r="H117" s="2" t="str">
        <f t="shared" si="14"/>
        <v>武汉威伟机械</v>
      </c>
      <c r="I117" s="17" t="s">
        <v>17</v>
      </c>
      <c r="J117" s="4" t="s">
        <v>52</v>
      </c>
      <c r="K117" s="2" t="str">
        <f t="shared" si="15"/>
        <v>9.6米</v>
      </c>
      <c r="L117" s="4">
        <v>14</v>
      </c>
      <c r="M117" s="2" t="str">
        <f t="shared" si="17"/>
        <v>亚洲一号园区--新地园区</v>
      </c>
      <c r="N117" s="4">
        <f t="shared" si="18"/>
        <v>165</v>
      </c>
    </row>
    <row r="118" spans="1:14" ht="18.75">
      <c r="A118" s="9">
        <v>43195</v>
      </c>
      <c r="B118" s="8" t="s">
        <v>274</v>
      </c>
      <c r="C118" s="2" t="s">
        <v>66</v>
      </c>
      <c r="D118" s="2" t="s">
        <v>468</v>
      </c>
      <c r="E118" s="4" t="s">
        <v>55</v>
      </c>
      <c r="F118" s="4" t="s">
        <v>30</v>
      </c>
      <c r="G118" s="7" t="s">
        <v>499</v>
      </c>
      <c r="H118" s="2" t="str">
        <f t="shared" si="14"/>
        <v>武汉威伟机械</v>
      </c>
      <c r="I118" s="17" t="s">
        <v>103</v>
      </c>
      <c r="J118" s="4" t="s">
        <v>51</v>
      </c>
      <c r="K118" s="2" t="str">
        <f t="shared" si="15"/>
        <v>9.6米</v>
      </c>
      <c r="L118" s="4">
        <v>12</v>
      </c>
      <c r="M118" s="2" t="str">
        <f t="shared" si="17"/>
        <v>亚洲一号园区--新地园区</v>
      </c>
      <c r="N118" s="4">
        <f>IF(OR(C118="常福园区",C118="欣程园区",E118="常福园区",F114="欣程园区"),1250,165)</f>
        <v>165</v>
      </c>
    </row>
    <row r="119" spans="1:14" ht="18.75">
      <c r="A119" s="9">
        <v>43195</v>
      </c>
      <c r="B119" s="8" t="s">
        <v>347</v>
      </c>
      <c r="C119" s="2" t="s">
        <v>55</v>
      </c>
      <c r="D119" s="2" t="s">
        <v>252</v>
      </c>
      <c r="E119" s="4" t="s">
        <v>59</v>
      </c>
      <c r="F119" s="4" t="s">
        <v>374</v>
      </c>
      <c r="G119" s="7" t="s">
        <v>503</v>
      </c>
      <c r="H119" s="2" t="str">
        <f t="shared" si="14"/>
        <v>武汉威伟机械</v>
      </c>
      <c r="I119" s="17" t="s">
        <v>110</v>
      </c>
      <c r="J119" s="4" t="s">
        <v>60</v>
      </c>
      <c r="K119" s="2" t="str">
        <f t="shared" si="15"/>
        <v>9.6米</v>
      </c>
      <c r="L119" s="4">
        <v>14</v>
      </c>
      <c r="M119" s="2" t="str">
        <f t="shared" si="17"/>
        <v>新地园区--万纬园区</v>
      </c>
      <c r="N119" s="4">
        <f>IF(OR(C119="常福园区",C119="欣程园区",E119="常福园区",F116="欣程园区"),1250,165)</f>
        <v>165</v>
      </c>
    </row>
    <row r="120" spans="1:14" ht="18.75">
      <c r="A120" s="9">
        <v>43195</v>
      </c>
      <c r="B120" s="8" t="s">
        <v>45</v>
      </c>
      <c r="C120" s="2" t="s">
        <v>59</v>
      </c>
      <c r="D120" s="2" t="s">
        <v>374</v>
      </c>
      <c r="E120" s="4" t="s">
        <v>55</v>
      </c>
      <c r="F120" s="4" t="s">
        <v>30</v>
      </c>
      <c r="G120" s="7" t="s">
        <v>505</v>
      </c>
      <c r="H120" s="2" t="str">
        <f t="shared" si="14"/>
        <v>武汉威伟机械</v>
      </c>
      <c r="I120" s="17" t="s">
        <v>110</v>
      </c>
      <c r="J120" s="4" t="s">
        <v>60</v>
      </c>
      <c r="K120" s="2" t="str">
        <f t="shared" si="15"/>
        <v>9.6米</v>
      </c>
      <c r="L120" s="4">
        <v>14</v>
      </c>
      <c r="M120" s="2" t="str">
        <f t="shared" si="17"/>
        <v>万纬园区--新地园区</v>
      </c>
      <c r="N120" s="4">
        <f>IF(OR(C120="常福园区",C120="欣程园区",E120="常福园区",F117="欣程园区"),1250,165)</f>
        <v>165</v>
      </c>
    </row>
    <row r="121" spans="1:14" ht="18.75">
      <c r="A121" s="9">
        <v>43195</v>
      </c>
      <c r="B121" s="8" t="s">
        <v>47</v>
      </c>
      <c r="C121" s="2" t="s">
        <v>55</v>
      </c>
      <c r="D121" s="2" t="s">
        <v>490</v>
      </c>
      <c r="E121" s="4" t="s">
        <v>48</v>
      </c>
      <c r="F121" s="4" t="s">
        <v>279</v>
      </c>
      <c r="G121" s="7" t="s">
        <v>492</v>
      </c>
      <c r="H121" s="2" t="str">
        <f t="shared" si="14"/>
        <v>武汉威伟机械</v>
      </c>
      <c r="I121" s="17" t="s">
        <v>97</v>
      </c>
      <c r="J121" s="4" t="s">
        <v>65</v>
      </c>
      <c r="K121" s="2" t="str">
        <f t="shared" si="15"/>
        <v>9.6米</v>
      </c>
      <c r="L121" s="4">
        <v>14</v>
      </c>
      <c r="M121" s="2" t="str">
        <f t="shared" si="17"/>
        <v>新地园区--常福园区</v>
      </c>
      <c r="N121" s="4">
        <f>IF(OR(C121="常福园区",C121="欣程园区",E121="常福园区",F66="欣程园区"),1250,165)</f>
        <v>1250</v>
      </c>
    </row>
    <row r="122" spans="1:14" ht="18.75">
      <c r="A122" s="9">
        <v>43195</v>
      </c>
      <c r="B122" s="8" t="s">
        <v>47</v>
      </c>
      <c r="C122" s="2" t="s">
        <v>55</v>
      </c>
      <c r="D122" s="2" t="s">
        <v>493</v>
      </c>
      <c r="E122" s="4" t="s">
        <v>48</v>
      </c>
      <c r="F122" s="4" t="s">
        <v>279</v>
      </c>
      <c r="G122" s="7" t="s">
        <v>495</v>
      </c>
      <c r="H122" s="2" t="str">
        <f t="shared" si="14"/>
        <v>武汉威伟机械</v>
      </c>
      <c r="I122" s="17" t="s">
        <v>128</v>
      </c>
      <c r="J122" s="4" t="s">
        <v>180</v>
      </c>
      <c r="K122" s="2" t="str">
        <f t="shared" si="15"/>
        <v>9.6米</v>
      </c>
      <c r="L122" s="4">
        <v>14</v>
      </c>
      <c r="M122" s="2" t="str">
        <f t="shared" si="17"/>
        <v>新地园区--常福园区</v>
      </c>
      <c r="N122" s="4">
        <f>IF(OR(C122="常福园区",C122="欣程园区",E122="常福园区",F67="欣程园区"),1250,165)</f>
        <v>1250</v>
      </c>
    </row>
    <row r="123" spans="1:14" ht="18.75">
      <c r="A123" s="9">
        <v>43195</v>
      </c>
      <c r="B123" s="8" t="s">
        <v>47</v>
      </c>
      <c r="C123" s="2" t="s">
        <v>55</v>
      </c>
      <c r="D123" s="2" t="s">
        <v>490</v>
      </c>
      <c r="E123" s="4" t="s">
        <v>48</v>
      </c>
      <c r="F123" s="4" t="s">
        <v>279</v>
      </c>
      <c r="G123" s="7" t="s">
        <v>497</v>
      </c>
      <c r="H123" s="2" t="str">
        <f t="shared" si="14"/>
        <v>武汉威伟机械</v>
      </c>
      <c r="I123" s="17" t="s">
        <v>136</v>
      </c>
      <c r="J123" s="4" t="s">
        <v>280</v>
      </c>
      <c r="K123" s="2" t="str">
        <f t="shared" si="15"/>
        <v>9.6米</v>
      </c>
      <c r="L123" s="4">
        <v>15</v>
      </c>
      <c r="M123" s="2" t="str">
        <f t="shared" si="17"/>
        <v>新地园区--常福园区</v>
      </c>
      <c r="N123" s="4">
        <f>IF(OR(C123="常福园区",C123="欣程园区",E123="常福园区",F68="欣程园区"),1250,165)</f>
        <v>1250</v>
      </c>
    </row>
    <row r="124" spans="1:14" ht="18.75">
      <c r="A124" s="9">
        <v>43195</v>
      </c>
      <c r="B124" s="8" t="s">
        <v>47</v>
      </c>
      <c r="C124" s="2" t="s">
        <v>55</v>
      </c>
      <c r="D124" s="2" t="s">
        <v>375</v>
      </c>
      <c r="E124" s="4" t="s">
        <v>48</v>
      </c>
      <c r="F124" s="4" t="s">
        <v>279</v>
      </c>
      <c r="G124" s="7" t="s">
        <v>501</v>
      </c>
      <c r="H124" s="2" t="str">
        <f t="shared" si="14"/>
        <v>武汉威伟机械</v>
      </c>
      <c r="I124" s="17" t="s">
        <v>110</v>
      </c>
      <c r="J124" s="4" t="s">
        <v>60</v>
      </c>
      <c r="K124" s="2" t="str">
        <f t="shared" si="15"/>
        <v>9.6米</v>
      </c>
      <c r="L124" s="4">
        <v>14</v>
      </c>
      <c r="M124" s="2" t="str">
        <f t="shared" si="17"/>
        <v>新地园区--常福园区</v>
      </c>
      <c r="N124" s="4">
        <f>IF(OR(C124="常福园区",C124="欣程园区",E124="常福园区",F65="欣程园区"),1250,165)</f>
        <v>1250</v>
      </c>
    </row>
    <row r="125" spans="1:14" ht="18.75">
      <c r="A125" s="9">
        <v>43196</v>
      </c>
      <c r="B125" s="8" t="s">
        <v>177</v>
      </c>
      <c r="C125" s="2" t="s">
        <v>55</v>
      </c>
      <c r="D125" s="2" t="s">
        <v>375</v>
      </c>
      <c r="E125" s="4" t="s">
        <v>377</v>
      </c>
      <c r="F125" s="4" t="s">
        <v>374</v>
      </c>
      <c r="G125" s="5" t="s">
        <v>378</v>
      </c>
      <c r="H125" s="2" t="str">
        <f t="shared" ref="H125:H156" si="19">IF(A125&lt;&gt;"","武汉威伟机械","------")</f>
        <v>武汉威伟机械</v>
      </c>
      <c r="I125" s="17" t="s">
        <v>103</v>
      </c>
      <c r="J125" s="4" t="s">
        <v>51</v>
      </c>
      <c r="K125" s="2" t="str">
        <f t="shared" si="15"/>
        <v>9.6米</v>
      </c>
      <c r="L125" s="4">
        <v>14</v>
      </c>
      <c r="M125" s="2" t="str">
        <f t="shared" si="17"/>
        <v>新地园区--万科园区</v>
      </c>
      <c r="N125" s="4">
        <f t="shared" ref="N125:N133" si="20">IF(OR(C125="常福园区",C125="欣程园区",E125="常福园区",E125="欣程园区"),1250,165)</f>
        <v>165</v>
      </c>
    </row>
    <row r="126" spans="1:14" ht="18.75">
      <c r="A126" s="9">
        <v>43196</v>
      </c>
      <c r="B126" s="8" t="s">
        <v>41</v>
      </c>
      <c r="C126" s="2" t="s">
        <v>55</v>
      </c>
      <c r="D126" s="2" t="s">
        <v>379</v>
      </c>
      <c r="E126" s="4" t="s">
        <v>377</v>
      </c>
      <c r="F126" s="4" t="s">
        <v>374</v>
      </c>
      <c r="G126" s="5" t="s">
        <v>380</v>
      </c>
      <c r="H126" s="2" t="str">
        <f t="shared" si="19"/>
        <v>武汉威伟机械</v>
      </c>
      <c r="I126" s="17" t="s">
        <v>99</v>
      </c>
      <c r="J126" s="4" t="s">
        <v>27</v>
      </c>
      <c r="K126" s="2" t="str">
        <f t="shared" si="15"/>
        <v>9.6米</v>
      </c>
      <c r="L126" s="4">
        <v>14</v>
      </c>
      <c r="M126" s="2" t="str">
        <f t="shared" si="17"/>
        <v>新地园区--万科园区</v>
      </c>
      <c r="N126" s="4">
        <f t="shared" si="20"/>
        <v>165</v>
      </c>
    </row>
    <row r="127" spans="1:14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371</v>
      </c>
      <c r="G127" s="5" t="s">
        <v>381</v>
      </c>
      <c r="H127" s="2" t="str">
        <f t="shared" si="19"/>
        <v>武汉威伟机械</v>
      </c>
      <c r="I127" s="17" t="s">
        <v>95</v>
      </c>
      <c r="J127" s="4" t="s">
        <v>57</v>
      </c>
      <c r="K127" s="2" t="str">
        <f t="shared" ref="K127:K158" si="21">IF(A127&lt;&gt;"","9.6米","---")</f>
        <v>9.6米</v>
      </c>
      <c r="L127" s="4">
        <v>14</v>
      </c>
      <c r="M127" s="2" t="str">
        <f t="shared" si="17"/>
        <v>新地园区--丰树园区</v>
      </c>
      <c r="N127" s="4">
        <f t="shared" si="20"/>
        <v>165</v>
      </c>
    </row>
    <row r="128" spans="1:14" ht="18.75">
      <c r="A128" s="9">
        <v>43196</v>
      </c>
      <c r="B128" s="8" t="s">
        <v>25</v>
      </c>
      <c r="C128" s="2" t="s">
        <v>55</v>
      </c>
      <c r="D128" s="2" t="s">
        <v>383</v>
      </c>
      <c r="E128" s="4" t="s">
        <v>61</v>
      </c>
      <c r="F128" s="4" t="s">
        <v>368</v>
      </c>
      <c r="G128" s="5" t="s">
        <v>382</v>
      </c>
      <c r="H128" s="2" t="str">
        <f t="shared" si="19"/>
        <v>武汉威伟机械</v>
      </c>
      <c r="I128" s="17" t="s">
        <v>95</v>
      </c>
      <c r="J128" s="4" t="s">
        <v>57</v>
      </c>
      <c r="K128" s="2" t="str">
        <f t="shared" si="21"/>
        <v>9.6米</v>
      </c>
      <c r="L128" s="4">
        <v>14</v>
      </c>
      <c r="M128" s="2" t="str">
        <f t="shared" si="17"/>
        <v>新地园区--丰树园区</v>
      </c>
      <c r="N128" s="4">
        <f t="shared" si="20"/>
        <v>165</v>
      </c>
    </row>
    <row r="129" spans="1:14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385</v>
      </c>
      <c r="G129" s="5" t="s">
        <v>384</v>
      </c>
      <c r="H129" s="2" t="str">
        <f t="shared" si="19"/>
        <v>武汉威伟机械</v>
      </c>
      <c r="I129" s="17" t="s">
        <v>95</v>
      </c>
      <c r="J129" s="4" t="s">
        <v>57</v>
      </c>
      <c r="K129" s="2" t="str">
        <f t="shared" si="21"/>
        <v>9.6米</v>
      </c>
      <c r="L129" s="4">
        <v>14</v>
      </c>
      <c r="M129" s="2" t="str">
        <f t="shared" si="17"/>
        <v>新地园区--丰树园区</v>
      </c>
      <c r="N129" s="4">
        <f t="shared" si="20"/>
        <v>165</v>
      </c>
    </row>
    <row r="130" spans="1:14" ht="18.75">
      <c r="A130" s="9">
        <v>43196</v>
      </c>
      <c r="B130" s="8" t="s">
        <v>36</v>
      </c>
      <c r="C130" s="2" t="s">
        <v>55</v>
      </c>
      <c r="D130" s="2" t="s">
        <v>252</v>
      </c>
      <c r="E130" s="4" t="s">
        <v>66</v>
      </c>
      <c r="F130" s="4" t="s">
        <v>373</v>
      </c>
      <c r="G130" s="5" t="s">
        <v>386</v>
      </c>
      <c r="H130" s="2" t="str">
        <f t="shared" si="19"/>
        <v>武汉威伟机械</v>
      </c>
      <c r="I130" s="40" t="s">
        <v>95</v>
      </c>
      <c r="J130" s="4" t="s">
        <v>57</v>
      </c>
      <c r="K130" s="2" t="str">
        <f t="shared" si="21"/>
        <v>9.6米</v>
      </c>
      <c r="L130" s="4">
        <v>14</v>
      </c>
      <c r="M130" s="2" t="str">
        <f t="shared" ref="M130:M161" si="22">C130&amp;"--"&amp;E130</f>
        <v>新地园区--亚洲一号园区</v>
      </c>
      <c r="N130" s="4">
        <f t="shared" si="20"/>
        <v>165</v>
      </c>
    </row>
    <row r="131" spans="1:14" ht="18.75">
      <c r="A131" s="9">
        <v>43196</v>
      </c>
      <c r="B131" s="8" t="s">
        <v>369</v>
      </c>
      <c r="C131" s="2" t="s">
        <v>55</v>
      </c>
      <c r="D131" s="2" t="s">
        <v>252</v>
      </c>
      <c r="E131" s="4" t="s">
        <v>66</v>
      </c>
      <c r="F131" s="4" t="s">
        <v>370</v>
      </c>
      <c r="G131" s="5" t="s">
        <v>387</v>
      </c>
      <c r="H131" s="2" t="str">
        <f t="shared" si="19"/>
        <v>武汉威伟机械</v>
      </c>
      <c r="I131" s="40" t="s">
        <v>109</v>
      </c>
      <c r="J131" s="4" t="s">
        <v>281</v>
      </c>
      <c r="K131" s="2" t="str">
        <f t="shared" si="21"/>
        <v>9.6米</v>
      </c>
      <c r="L131" s="4">
        <v>14</v>
      </c>
      <c r="M131" s="2" t="str">
        <f t="shared" si="22"/>
        <v>新地园区--亚洲一号园区</v>
      </c>
      <c r="N131" s="4">
        <f t="shared" si="20"/>
        <v>165</v>
      </c>
    </row>
    <row r="132" spans="1:14" ht="18.75">
      <c r="A132" s="9">
        <v>43196</v>
      </c>
      <c r="B132" s="8" t="s">
        <v>203</v>
      </c>
      <c r="C132" s="2" t="s">
        <v>55</v>
      </c>
      <c r="D132" s="2" t="s">
        <v>21</v>
      </c>
      <c r="E132" s="4" t="s">
        <v>61</v>
      </c>
      <c r="F132" s="4" t="s">
        <v>388</v>
      </c>
      <c r="G132" s="5" t="s">
        <v>389</v>
      </c>
      <c r="H132" s="2" t="str">
        <f t="shared" si="19"/>
        <v>武汉威伟机械</v>
      </c>
      <c r="I132" s="40" t="s">
        <v>109</v>
      </c>
      <c r="J132" s="4" t="s">
        <v>281</v>
      </c>
      <c r="K132" s="2" t="str">
        <f t="shared" si="21"/>
        <v>9.6米</v>
      </c>
      <c r="L132" s="4">
        <v>14</v>
      </c>
      <c r="M132" s="2" t="str">
        <f t="shared" si="22"/>
        <v>新地园区--丰树园区</v>
      </c>
      <c r="N132" s="4">
        <f t="shared" si="20"/>
        <v>165</v>
      </c>
    </row>
    <row r="133" spans="1:14" ht="18.75">
      <c r="A133" s="9">
        <v>43196</v>
      </c>
      <c r="B133" s="8" t="s">
        <v>251</v>
      </c>
      <c r="C133" s="2" t="s">
        <v>55</v>
      </c>
      <c r="D133" s="2" t="s">
        <v>252</v>
      </c>
      <c r="E133" s="4" t="s">
        <v>61</v>
      </c>
      <c r="F133" s="4" t="s">
        <v>390</v>
      </c>
      <c r="G133" s="5" t="s">
        <v>391</v>
      </c>
      <c r="H133" s="2" t="str">
        <f t="shared" si="19"/>
        <v>武汉威伟机械</v>
      </c>
      <c r="I133" s="40" t="s">
        <v>109</v>
      </c>
      <c r="J133" s="4" t="s">
        <v>281</v>
      </c>
      <c r="K133" s="2" t="str">
        <f t="shared" si="21"/>
        <v>9.6米</v>
      </c>
      <c r="L133" s="4">
        <v>14</v>
      </c>
      <c r="M133" s="2" t="str">
        <f t="shared" si="22"/>
        <v>新地园区--丰树园区</v>
      </c>
      <c r="N133" s="4">
        <f t="shared" si="20"/>
        <v>165</v>
      </c>
    </row>
    <row r="134" spans="1:14" ht="18.75">
      <c r="A134" s="9">
        <v>43196</v>
      </c>
      <c r="B134" s="8" t="s">
        <v>251</v>
      </c>
      <c r="C134" s="2" t="s">
        <v>55</v>
      </c>
      <c r="D134" s="2" t="s">
        <v>252</v>
      </c>
      <c r="E134" s="4" t="s">
        <v>66</v>
      </c>
      <c r="F134" s="4" t="s">
        <v>372</v>
      </c>
      <c r="G134" s="5" t="s">
        <v>392</v>
      </c>
      <c r="H134" s="2" t="str">
        <f t="shared" si="19"/>
        <v>武汉威伟机械</v>
      </c>
      <c r="I134" s="40" t="s">
        <v>109</v>
      </c>
      <c r="J134" s="4" t="s">
        <v>281</v>
      </c>
      <c r="K134" s="2" t="str">
        <f t="shared" si="21"/>
        <v>9.6米</v>
      </c>
      <c r="L134" s="4">
        <v>14</v>
      </c>
      <c r="M134" s="2" t="str">
        <f t="shared" si="22"/>
        <v>新地园区--亚洲一号园区</v>
      </c>
      <c r="N134" s="4">
        <f t="shared" ref="N134:N141" si="23">IF(OR(C134="常福园区",C134="欣程园区",E134="常福园区",F127="欣程园区"),1250,165)</f>
        <v>165</v>
      </c>
    </row>
    <row r="135" spans="1:14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393</v>
      </c>
      <c r="G135" s="5" t="s">
        <v>394</v>
      </c>
      <c r="H135" s="2" t="str">
        <f t="shared" si="19"/>
        <v>武汉威伟机械</v>
      </c>
      <c r="I135" s="40" t="s">
        <v>103</v>
      </c>
      <c r="J135" s="4" t="s">
        <v>51</v>
      </c>
      <c r="K135" s="2" t="str">
        <f t="shared" si="21"/>
        <v>9.6米</v>
      </c>
      <c r="L135" s="4">
        <v>14</v>
      </c>
      <c r="M135" s="2" t="str">
        <f t="shared" si="22"/>
        <v>新地园区--亚洲一号园区</v>
      </c>
      <c r="N135" s="4">
        <f t="shared" si="23"/>
        <v>165</v>
      </c>
    </row>
    <row r="136" spans="1:14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371</v>
      </c>
      <c r="G136" s="5" t="s">
        <v>395</v>
      </c>
      <c r="H136" s="2" t="str">
        <f t="shared" si="19"/>
        <v>武汉威伟机械</v>
      </c>
      <c r="I136" s="40" t="s">
        <v>103</v>
      </c>
      <c r="J136" s="4" t="s">
        <v>51</v>
      </c>
      <c r="K136" s="2" t="str">
        <f t="shared" si="21"/>
        <v>9.6米</v>
      </c>
      <c r="L136" s="4">
        <v>14</v>
      </c>
      <c r="M136" s="2" t="str">
        <f t="shared" si="22"/>
        <v>新地园区--丰树园区</v>
      </c>
      <c r="N136" s="4">
        <f t="shared" si="23"/>
        <v>165</v>
      </c>
    </row>
    <row r="137" spans="1:14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368</v>
      </c>
      <c r="G137" s="5" t="s">
        <v>396</v>
      </c>
      <c r="H137" s="2" t="str">
        <f t="shared" si="19"/>
        <v>武汉威伟机械</v>
      </c>
      <c r="I137" s="40" t="s">
        <v>103</v>
      </c>
      <c r="J137" s="4" t="s">
        <v>51</v>
      </c>
      <c r="K137" s="2" t="str">
        <f t="shared" si="21"/>
        <v>9.6米</v>
      </c>
      <c r="L137" s="4">
        <v>14</v>
      </c>
      <c r="M137" s="2" t="str">
        <f t="shared" si="22"/>
        <v>新地园区--丰树园区</v>
      </c>
      <c r="N137" s="4">
        <f t="shared" si="23"/>
        <v>165</v>
      </c>
    </row>
    <row r="138" spans="1:14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397</v>
      </c>
      <c r="G138" s="5" t="s">
        <v>398</v>
      </c>
      <c r="H138" s="2" t="str">
        <f t="shared" si="19"/>
        <v>武汉威伟机械</v>
      </c>
      <c r="I138" s="40" t="s">
        <v>97</v>
      </c>
      <c r="J138" s="4" t="s">
        <v>65</v>
      </c>
      <c r="K138" s="2" t="str">
        <f t="shared" si="21"/>
        <v>9.6米</v>
      </c>
      <c r="L138" s="4">
        <v>14</v>
      </c>
      <c r="M138" s="2" t="str">
        <f t="shared" si="22"/>
        <v>新地园区--新地园区</v>
      </c>
      <c r="N138" s="4">
        <f t="shared" si="23"/>
        <v>165</v>
      </c>
    </row>
    <row r="139" spans="1:14" ht="18.75">
      <c r="A139" s="9">
        <v>43196</v>
      </c>
      <c r="B139" s="8" t="s">
        <v>203</v>
      </c>
      <c r="C139" s="2" t="s">
        <v>55</v>
      </c>
      <c r="D139" s="2" t="s">
        <v>20</v>
      </c>
      <c r="E139" s="4" t="s">
        <v>61</v>
      </c>
      <c r="F139" s="4" t="s">
        <v>368</v>
      </c>
      <c r="G139" s="5" t="s">
        <v>399</v>
      </c>
      <c r="H139" s="2" t="str">
        <f t="shared" si="19"/>
        <v>武汉威伟机械</v>
      </c>
      <c r="I139" s="40" t="s">
        <v>101</v>
      </c>
      <c r="J139" s="4" t="s">
        <v>39</v>
      </c>
      <c r="K139" s="2" t="str">
        <f t="shared" si="21"/>
        <v>9.6米</v>
      </c>
      <c r="L139" s="4">
        <v>14</v>
      </c>
      <c r="M139" s="2" t="str">
        <f t="shared" si="22"/>
        <v>新地园区--丰树园区</v>
      </c>
      <c r="N139" s="4">
        <f t="shared" si="23"/>
        <v>165</v>
      </c>
    </row>
    <row r="140" spans="1:14" ht="18.75">
      <c r="A140" s="9">
        <v>43196</v>
      </c>
      <c r="B140" s="8" t="s">
        <v>256</v>
      </c>
      <c r="C140" s="2" t="s">
        <v>55</v>
      </c>
      <c r="D140" s="2" t="s">
        <v>252</v>
      </c>
      <c r="E140" s="4" t="s">
        <v>66</v>
      </c>
      <c r="F140" s="4" t="s">
        <v>372</v>
      </c>
      <c r="G140" s="5" t="s">
        <v>400</v>
      </c>
      <c r="H140" s="2" t="str">
        <f t="shared" si="19"/>
        <v>武汉威伟机械</v>
      </c>
      <c r="I140" s="40" t="s">
        <v>97</v>
      </c>
      <c r="J140" s="4" t="s">
        <v>65</v>
      </c>
      <c r="K140" s="2" t="str">
        <f t="shared" si="21"/>
        <v>9.6米</v>
      </c>
      <c r="L140" s="4">
        <v>14</v>
      </c>
      <c r="M140" s="2" t="str">
        <f t="shared" si="22"/>
        <v>新地园区--亚洲一号园区</v>
      </c>
      <c r="N140" s="4">
        <f t="shared" si="23"/>
        <v>165</v>
      </c>
    </row>
    <row r="141" spans="1:14" ht="18.75">
      <c r="A141" s="9">
        <v>43196</v>
      </c>
      <c r="B141" s="8" t="s">
        <v>203</v>
      </c>
      <c r="C141" s="2" t="s">
        <v>55</v>
      </c>
      <c r="D141" s="2" t="s">
        <v>20</v>
      </c>
      <c r="E141" s="4" t="s">
        <v>61</v>
      </c>
      <c r="F141" s="4" t="s">
        <v>371</v>
      </c>
      <c r="G141" s="5" t="s">
        <v>401</v>
      </c>
      <c r="H141" s="2" t="str">
        <f t="shared" si="19"/>
        <v>武汉威伟机械</v>
      </c>
      <c r="I141" s="40" t="s">
        <v>101</v>
      </c>
      <c r="J141" s="4" t="s">
        <v>39</v>
      </c>
      <c r="K141" s="2" t="str">
        <f t="shared" si="21"/>
        <v>9.6米</v>
      </c>
      <c r="L141" s="4">
        <v>14</v>
      </c>
      <c r="M141" s="2" t="str">
        <f t="shared" si="22"/>
        <v>新地园区--丰树园区</v>
      </c>
      <c r="N141" s="4">
        <f t="shared" si="23"/>
        <v>165</v>
      </c>
    </row>
    <row r="142" spans="1:14" ht="18.75">
      <c r="A142" s="9">
        <v>43196</v>
      </c>
      <c r="B142" s="8" t="s">
        <v>369</v>
      </c>
      <c r="C142" s="2" t="s">
        <v>55</v>
      </c>
      <c r="D142" s="2" t="s">
        <v>19</v>
      </c>
      <c r="E142" s="4" t="s">
        <v>66</v>
      </c>
      <c r="F142" s="4" t="s">
        <v>372</v>
      </c>
      <c r="G142" s="7" t="s">
        <v>1038</v>
      </c>
      <c r="H142" s="2" t="str">
        <f t="shared" si="19"/>
        <v>武汉威伟机械</v>
      </c>
      <c r="I142" s="40" t="s">
        <v>104</v>
      </c>
      <c r="J142" s="4" t="s">
        <v>53</v>
      </c>
      <c r="K142" s="2" t="str">
        <f t="shared" si="21"/>
        <v>9.6米</v>
      </c>
      <c r="L142" s="4">
        <v>14</v>
      </c>
      <c r="M142" s="2" t="str">
        <f t="shared" si="22"/>
        <v>新地园区--亚洲一号园区</v>
      </c>
      <c r="N142" s="4">
        <f>IF(OR(C142="常福园区",C142="欣程园区",E142="常福园区",F140="欣程园区"),1250,165)</f>
        <v>165</v>
      </c>
    </row>
    <row r="143" spans="1:14" ht="18.75">
      <c r="A143" s="9">
        <v>43196</v>
      </c>
      <c r="B143" s="8" t="s">
        <v>47</v>
      </c>
      <c r="C143" s="2" t="s">
        <v>55</v>
      </c>
      <c r="D143" s="2" t="s">
        <v>402</v>
      </c>
      <c r="E143" s="4" t="s">
        <v>48</v>
      </c>
      <c r="F143" s="4" t="s">
        <v>279</v>
      </c>
      <c r="G143" s="5" t="s">
        <v>403</v>
      </c>
      <c r="H143" s="2" t="str">
        <f t="shared" si="19"/>
        <v>武汉威伟机械</v>
      </c>
      <c r="I143" s="40" t="s">
        <v>17</v>
      </c>
      <c r="J143" s="4" t="s">
        <v>52</v>
      </c>
      <c r="K143" s="2" t="str">
        <f t="shared" si="21"/>
        <v>9.6米</v>
      </c>
      <c r="L143" s="4">
        <v>14</v>
      </c>
      <c r="M143" s="2" t="str">
        <f t="shared" si="22"/>
        <v>新地园区--常福园区</v>
      </c>
      <c r="N143" s="4">
        <f>IF(OR(C143="常福园区",C143="欣程园区",E143="常福园区",F105="欣程园区"),1250,165)</f>
        <v>1250</v>
      </c>
    </row>
    <row r="144" spans="1:14" ht="18.75">
      <c r="A144" s="9">
        <v>43196</v>
      </c>
      <c r="B144" s="8" t="s">
        <v>47</v>
      </c>
      <c r="C144" s="2" t="s">
        <v>55</v>
      </c>
      <c r="D144" s="2" t="s">
        <v>402</v>
      </c>
      <c r="E144" s="4" t="s">
        <v>48</v>
      </c>
      <c r="F144" s="4" t="s">
        <v>279</v>
      </c>
      <c r="G144" s="5" t="s">
        <v>404</v>
      </c>
      <c r="H144" s="2" t="str">
        <f t="shared" si="19"/>
        <v>武汉威伟机械</v>
      </c>
      <c r="I144" s="40" t="s">
        <v>110</v>
      </c>
      <c r="J144" s="4" t="s">
        <v>60</v>
      </c>
      <c r="K144" s="2" t="str">
        <f t="shared" si="21"/>
        <v>9.6米</v>
      </c>
      <c r="L144" s="4">
        <v>14</v>
      </c>
      <c r="M144" s="2" t="str">
        <f t="shared" si="22"/>
        <v>新地园区--常福园区</v>
      </c>
      <c r="N144" s="4">
        <f>IF(OR(C144="常福园区",C144="欣程园区",E144="常福园区",F106="欣程园区"),1250,165)</f>
        <v>1250</v>
      </c>
    </row>
    <row r="145" spans="1:14" ht="18.75">
      <c r="A145" s="9">
        <v>43196</v>
      </c>
      <c r="B145" s="8" t="s">
        <v>47</v>
      </c>
      <c r="C145" s="2" t="s">
        <v>55</v>
      </c>
      <c r="D145" s="2" t="s">
        <v>402</v>
      </c>
      <c r="E145" s="4" t="s">
        <v>48</v>
      </c>
      <c r="F145" s="4" t="s">
        <v>279</v>
      </c>
      <c r="G145" s="5" t="s">
        <v>406</v>
      </c>
      <c r="H145" s="2" t="str">
        <f t="shared" si="19"/>
        <v>武汉威伟机械</v>
      </c>
      <c r="I145" s="40" t="s">
        <v>99</v>
      </c>
      <c r="J145" s="4" t="s">
        <v>27</v>
      </c>
      <c r="K145" s="2" t="str">
        <f t="shared" si="21"/>
        <v>9.6米</v>
      </c>
      <c r="L145" s="4">
        <v>12</v>
      </c>
      <c r="M145" s="2" t="str">
        <f t="shared" si="22"/>
        <v>新地园区--常福园区</v>
      </c>
      <c r="N145" s="4">
        <f>IF(OR(C145="常福园区",C145="欣程园区",E145="常福园区",F107="欣程园区"),1250,165)</f>
        <v>1250</v>
      </c>
    </row>
    <row r="146" spans="1:14" ht="18.75">
      <c r="A146" s="9">
        <v>43196</v>
      </c>
      <c r="B146" s="8" t="s">
        <v>47</v>
      </c>
      <c r="C146" s="2" t="s">
        <v>55</v>
      </c>
      <c r="D146" s="2" t="s">
        <v>375</v>
      </c>
      <c r="E146" s="4" t="s">
        <v>48</v>
      </c>
      <c r="F146" s="4" t="s">
        <v>279</v>
      </c>
      <c r="G146" s="5" t="s">
        <v>407</v>
      </c>
      <c r="H146" s="2" t="str">
        <f t="shared" si="19"/>
        <v>武汉威伟机械</v>
      </c>
      <c r="I146" s="40" t="s">
        <v>98</v>
      </c>
      <c r="J146" s="4" t="s">
        <v>43</v>
      </c>
      <c r="K146" s="2" t="str">
        <f t="shared" si="21"/>
        <v>9.6米</v>
      </c>
      <c r="L146" s="4">
        <v>15</v>
      </c>
      <c r="M146" s="2" t="str">
        <f t="shared" si="22"/>
        <v>新地园区--常福园区</v>
      </c>
      <c r="N146" s="4">
        <f>IF(OR(C146="常福园区",C146="欣程园区",E146="常福园区",F108="欣程园区"),1250,165)</f>
        <v>1250</v>
      </c>
    </row>
    <row r="147" spans="1:14" ht="18.75">
      <c r="A147" s="9">
        <v>43196</v>
      </c>
      <c r="B147" s="8" t="s">
        <v>47</v>
      </c>
      <c r="C147" s="2" t="s">
        <v>55</v>
      </c>
      <c r="D147" s="2" t="s">
        <v>375</v>
      </c>
      <c r="E147" s="4" t="s">
        <v>48</v>
      </c>
      <c r="F147" s="4" t="s">
        <v>279</v>
      </c>
      <c r="G147" s="5" t="s">
        <v>408</v>
      </c>
      <c r="H147" s="2" t="str">
        <f t="shared" si="19"/>
        <v>武汉威伟机械</v>
      </c>
      <c r="I147" s="40" t="s">
        <v>105</v>
      </c>
      <c r="J147" s="4" t="s">
        <v>54</v>
      </c>
      <c r="K147" s="2" t="str">
        <f t="shared" si="21"/>
        <v>9.6米</v>
      </c>
      <c r="L147" s="4">
        <v>15</v>
      </c>
      <c r="M147" s="2" t="str">
        <f t="shared" si="22"/>
        <v>新地园区--常福园区</v>
      </c>
      <c r="N147" s="4">
        <f>IF(OR(C147="常福园区",C147="欣程园区",E147="常福园区",F109="欣程园区"),1250,165)</f>
        <v>1250</v>
      </c>
    </row>
    <row r="148" spans="1:14" ht="18.75">
      <c r="A148" s="9">
        <v>43197</v>
      </c>
      <c r="B148" s="8" t="s">
        <v>203</v>
      </c>
      <c r="C148" s="2" t="s">
        <v>55</v>
      </c>
      <c r="D148" s="2" t="s">
        <v>19</v>
      </c>
      <c r="E148" s="4" t="s">
        <v>61</v>
      </c>
      <c r="F148" s="4" t="s">
        <v>388</v>
      </c>
      <c r="G148" s="7" t="s">
        <v>1039</v>
      </c>
      <c r="H148" s="2" t="str">
        <f t="shared" si="19"/>
        <v>武汉威伟机械</v>
      </c>
      <c r="I148" s="40" t="s">
        <v>128</v>
      </c>
      <c r="J148" s="4" t="s">
        <v>180</v>
      </c>
      <c r="K148" s="2" t="str">
        <f t="shared" si="21"/>
        <v>9.6米</v>
      </c>
      <c r="L148" s="4">
        <v>14</v>
      </c>
      <c r="M148" s="2" t="str">
        <f t="shared" si="22"/>
        <v>新地园区--丰树园区</v>
      </c>
      <c r="N148" s="4">
        <f t="shared" ref="N148:N155" si="24">IF(OR(C148="常福园区",C148="欣程园区",E148="常福园区",E148="欣程园区"),1250,165)</f>
        <v>165</v>
      </c>
    </row>
    <row r="149" spans="1:14" ht="18.75">
      <c r="A149" s="9">
        <v>43197</v>
      </c>
      <c r="B149" s="8" t="s">
        <v>203</v>
      </c>
      <c r="C149" s="2" t="s">
        <v>55</v>
      </c>
      <c r="D149" s="2" t="s">
        <v>20</v>
      </c>
      <c r="E149" s="4" t="s">
        <v>55</v>
      </c>
      <c r="F149" s="4" t="s">
        <v>374</v>
      </c>
      <c r="G149" s="7" t="s">
        <v>1040</v>
      </c>
      <c r="H149" s="2" t="str">
        <f t="shared" si="19"/>
        <v>武汉威伟机械</v>
      </c>
      <c r="I149" s="40" t="str">
        <f>VLOOKUP(J149,ch!$A$1:$B$31,2,0)</f>
        <v>鄂AHB101</v>
      </c>
      <c r="J149" s="4" t="s">
        <v>51</v>
      </c>
      <c r="K149" s="2" t="str">
        <f t="shared" si="21"/>
        <v>9.6米</v>
      </c>
      <c r="L149" s="4">
        <v>12</v>
      </c>
      <c r="M149" s="2" t="str">
        <f t="shared" si="22"/>
        <v>新地园区--新地园区</v>
      </c>
      <c r="N149" s="4">
        <f t="shared" si="24"/>
        <v>165</v>
      </c>
    </row>
    <row r="150" spans="1:14" ht="18.75">
      <c r="A150" s="9">
        <v>43197</v>
      </c>
      <c r="B150" s="8" t="s">
        <v>26</v>
      </c>
      <c r="C150" s="2" t="s">
        <v>55</v>
      </c>
      <c r="D150" s="2" t="s">
        <v>19</v>
      </c>
      <c r="E150" s="4" t="s">
        <v>66</v>
      </c>
      <c r="F150" s="4" t="s">
        <v>445</v>
      </c>
      <c r="G150" s="7" t="s">
        <v>1041</v>
      </c>
      <c r="H150" s="2" t="str">
        <f t="shared" si="19"/>
        <v>武汉威伟机械</v>
      </c>
      <c r="I150" s="40" t="s">
        <v>128</v>
      </c>
      <c r="J150" s="4" t="s">
        <v>180</v>
      </c>
      <c r="K150" s="2" t="str">
        <f t="shared" si="21"/>
        <v>9.6米</v>
      </c>
      <c r="L150" s="4">
        <v>14</v>
      </c>
      <c r="M150" s="2" t="str">
        <f t="shared" si="22"/>
        <v>新地园区--亚洲一号园区</v>
      </c>
      <c r="N150" s="4">
        <f t="shared" si="24"/>
        <v>165</v>
      </c>
    </row>
    <row r="151" spans="1:14" ht="18.75">
      <c r="A151" s="9">
        <v>43197</v>
      </c>
      <c r="B151" s="8" t="s">
        <v>26</v>
      </c>
      <c r="C151" s="2" t="s">
        <v>55</v>
      </c>
      <c r="D151" s="2" t="s">
        <v>19</v>
      </c>
      <c r="E151" s="4" t="s">
        <v>66</v>
      </c>
      <c r="F151" s="4" t="s">
        <v>445</v>
      </c>
      <c r="G151" s="7" t="s">
        <v>1042</v>
      </c>
      <c r="H151" s="2" t="str">
        <f t="shared" si="19"/>
        <v>武汉威伟机械</v>
      </c>
      <c r="I151" s="40" t="str">
        <f>VLOOKUP(J151,ch!$A$1:$B$31,2,0)</f>
        <v>鄂AZR876</v>
      </c>
      <c r="J151" s="4" t="s">
        <v>281</v>
      </c>
      <c r="K151" s="2" t="str">
        <f t="shared" si="21"/>
        <v>9.6米</v>
      </c>
      <c r="L151" s="4">
        <v>14</v>
      </c>
      <c r="M151" s="2" t="str">
        <f t="shared" si="22"/>
        <v>新地园区--亚洲一号园区</v>
      </c>
      <c r="N151" s="4">
        <f t="shared" si="24"/>
        <v>165</v>
      </c>
    </row>
    <row r="152" spans="1:14" ht="18.75">
      <c r="A152" s="9">
        <v>43197</v>
      </c>
      <c r="B152" s="8" t="s">
        <v>203</v>
      </c>
      <c r="C152" s="2" t="s">
        <v>55</v>
      </c>
      <c r="D152" s="2" t="s">
        <v>21</v>
      </c>
      <c r="E152" s="4" t="s">
        <v>61</v>
      </c>
      <c r="F152" s="4" t="s">
        <v>388</v>
      </c>
      <c r="G152" s="7" t="s">
        <v>1043</v>
      </c>
      <c r="H152" s="2" t="str">
        <f t="shared" si="19"/>
        <v>武汉威伟机械</v>
      </c>
      <c r="I152" s="40" t="str">
        <f>VLOOKUP(J152,ch!$A$1:$B$31,2,0)</f>
        <v>鄂AHB101</v>
      </c>
      <c r="J152" s="4" t="s">
        <v>51</v>
      </c>
      <c r="K152" s="2" t="str">
        <f t="shared" si="21"/>
        <v>9.6米</v>
      </c>
      <c r="L152" s="4">
        <v>14</v>
      </c>
      <c r="M152" s="2" t="str">
        <f t="shared" si="22"/>
        <v>新地园区--丰树园区</v>
      </c>
      <c r="N152" s="4">
        <f t="shared" si="24"/>
        <v>165</v>
      </c>
    </row>
    <row r="153" spans="1:14" ht="18.75">
      <c r="A153" s="9">
        <v>43197</v>
      </c>
      <c r="B153" s="8" t="s">
        <v>203</v>
      </c>
      <c r="C153" s="2" t="s">
        <v>55</v>
      </c>
      <c r="D153" s="2" t="s">
        <v>21</v>
      </c>
      <c r="E153" s="4" t="s">
        <v>61</v>
      </c>
      <c r="F153" s="4" t="s">
        <v>388</v>
      </c>
      <c r="G153" s="7" t="s">
        <v>1044</v>
      </c>
      <c r="H153" s="2" t="str">
        <f t="shared" si="19"/>
        <v>武汉威伟机械</v>
      </c>
      <c r="I153" s="40" t="str">
        <f>VLOOKUP(J153,ch!$A$1:$B$31,2,0)</f>
        <v>鄂ABY277</v>
      </c>
      <c r="J153" s="4" t="s">
        <v>65</v>
      </c>
      <c r="K153" s="2" t="str">
        <f t="shared" si="21"/>
        <v>9.6米</v>
      </c>
      <c r="L153" s="4">
        <v>14</v>
      </c>
      <c r="M153" s="2" t="str">
        <f t="shared" si="22"/>
        <v>新地园区--丰树园区</v>
      </c>
      <c r="N153" s="4">
        <f t="shared" si="24"/>
        <v>165</v>
      </c>
    </row>
    <row r="154" spans="1:14" ht="18.75">
      <c r="A154" s="9">
        <v>43197</v>
      </c>
      <c r="B154" s="8" t="s">
        <v>203</v>
      </c>
      <c r="C154" s="2" t="s">
        <v>55</v>
      </c>
      <c r="D154" s="2" t="s">
        <v>21</v>
      </c>
      <c r="E154" s="4" t="s">
        <v>61</v>
      </c>
      <c r="F154" s="4" t="s">
        <v>371</v>
      </c>
      <c r="G154" s="7" t="s">
        <v>1045</v>
      </c>
      <c r="H154" s="2" t="str">
        <f t="shared" si="19"/>
        <v>武汉威伟机械</v>
      </c>
      <c r="I154" s="40" t="str">
        <f>VLOOKUP(J154,ch!$A$1:$B$31,2,0)</f>
        <v>鄂AF1588</v>
      </c>
      <c r="J154" s="4" t="s">
        <v>39</v>
      </c>
      <c r="K154" s="2" t="str">
        <f t="shared" si="21"/>
        <v>9.6米</v>
      </c>
      <c r="L154" s="4">
        <v>14</v>
      </c>
      <c r="M154" s="2" t="str">
        <f t="shared" si="22"/>
        <v>新地园区--丰树园区</v>
      </c>
      <c r="N154" s="4">
        <f t="shared" si="24"/>
        <v>165</v>
      </c>
    </row>
    <row r="155" spans="1:14" ht="18.75">
      <c r="A155" s="9">
        <v>43197</v>
      </c>
      <c r="B155" s="8" t="s">
        <v>256</v>
      </c>
      <c r="C155" s="2" t="s">
        <v>55</v>
      </c>
      <c r="D155" s="2" t="s">
        <v>19</v>
      </c>
      <c r="E155" s="4" t="s">
        <v>66</v>
      </c>
      <c r="F155" s="4" t="s">
        <v>456</v>
      </c>
      <c r="G155" s="7" t="s">
        <v>1046</v>
      </c>
      <c r="H155" s="2" t="str">
        <f t="shared" si="19"/>
        <v>武汉威伟机械</v>
      </c>
      <c r="I155" s="40" t="str">
        <f>VLOOKUP(J155,ch!$A$1:$B$31,2,0)</f>
        <v>鄂AF1588</v>
      </c>
      <c r="J155" s="4" t="s">
        <v>39</v>
      </c>
      <c r="K155" s="2" t="str">
        <f t="shared" si="21"/>
        <v>9.6米</v>
      </c>
      <c r="L155" s="4">
        <v>14</v>
      </c>
      <c r="M155" s="2" t="str">
        <f t="shared" si="22"/>
        <v>新地园区--亚洲一号园区</v>
      </c>
      <c r="N155" s="4">
        <f t="shared" si="24"/>
        <v>165</v>
      </c>
    </row>
    <row r="156" spans="1:14" ht="18.75">
      <c r="A156" s="9">
        <v>43197</v>
      </c>
      <c r="B156" s="8" t="s">
        <v>36</v>
      </c>
      <c r="C156" s="2" t="s">
        <v>55</v>
      </c>
      <c r="D156" s="2" t="s">
        <v>252</v>
      </c>
      <c r="E156" s="4" t="s">
        <v>66</v>
      </c>
      <c r="F156" s="4" t="s">
        <v>373</v>
      </c>
      <c r="G156" s="7" t="s">
        <v>1047</v>
      </c>
      <c r="H156" s="2" t="str">
        <f t="shared" si="19"/>
        <v>武汉威伟机械</v>
      </c>
      <c r="I156" s="40" t="str">
        <f>VLOOKUP(J156,ch!$A$1:$B$31,2,0)</f>
        <v>鄂AZV377</v>
      </c>
      <c r="J156" s="4" t="s">
        <v>54</v>
      </c>
      <c r="K156" s="2" t="str">
        <f t="shared" si="21"/>
        <v>9.6米</v>
      </c>
      <c r="L156" s="4">
        <v>14</v>
      </c>
      <c r="M156" s="2" t="str">
        <f t="shared" si="22"/>
        <v>新地园区--亚洲一号园区</v>
      </c>
      <c r="N156" s="4">
        <f t="shared" ref="N156:N169" si="25">IF(OR(C156="常福园区",C156="欣程园区",E156="常福园区",F149="欣程园区"),1250,165)</f>
        <v>165</v>
      </c>
    </row>
    <row r="157" spans="1:14" ht="18.75">
      <c r="A157" s="9">
        <v>43197</v>
      </c>
      <c r="B157" s="8" t="s">
        <v>369</v>
      </c>
      <c r="C157" s="2" t="s">
        <v>55</v>
      </c>
      <c r="D157" s="2" t="s">
        <v>252</v>
      </c>
      <c r="E157" s="4" t="s">
        <v>66</v>
      </c>
      <c r="F157" s="4" t="s">
        <v>370</v>
      </c>
      <c r="G157" s="7" t="s">
        <v>1048</v>
      </c>
      <c r="H157" s="2" t="str">
        <f t="shared" ref="H157:H169" si="26">IF(A157&lt;&gt;"","武汉威伟机械","------")</f>
        <v>武汉威伟机械</v>
      </c>
      <c r="I157" s="17" t="str">
        <f>VLOOKUP(J157,ch!$A$1:$B$31,2,0)</f>
        <v>鄂AFE237</v>
      </c>
      <c r="J157" s="4" t="s">
        <v>43</v>
      </c>
      <c r="K157" s="2" t="str">
        <f t="shared" si="21"/>
        <v>9.6米</v>
      </c>
      <c r="L157" s="4">
        <v>14</v>
      </c>
      <c r="M157" s="2" t="str">
        <f t="shared" si="22"/>
        <v>新地园区--亚洲一号园区</v>
      </c>
      <c r="N157" s="4">
        <f t="shared" si="25"/>
        <v>165</v>
      </c>
    </row>
    <row r="158" spans="1:14" ht="18.75">
      <c r="A158" s="9">
        <v>43197</v>
      </c>
      <c r="B158" s="8" t="s">
        <v>251</v>
      </c>
      <c r="C158" s="2" t="s">
        <v>55</v>
      </c>
      <c r="D158" s="2" t="s">
        <v>252</v>
      </c>
      <c r="E158" s="4" t="s">
        <v>66</v>
      </c>
      <c r="F158" s="4" t="s">
        <v>372</v>
      </c>
      <c r="G158" s="7" t="s">
        <v>1049</v>
      </c>
      <c r="H158" s="2" t="str">
        <f t="shared" si="26"/>
        <v>武汉威伟机械</v>
      </c>
      <c r="I158" s="17" t="str">
        <f>VLOOKUP(J158,ch!$A$1:$B$31,2,0)</f>
        <v>鄂AHB101</v>
      </c>
      <c r="J158" s="4" t="s">
        <v>51</v>
      </c>
      <c r="K158" s="2" t="str">
        <f t="shared" si="21"/>
        <v>9.6米</v>
      </c>
      <c r="L158" s="4">
        <v>14</v>
      </c>
      <c r="M158" s="2" t="str">
        <f t="shared" si="22"/>
        <v>新地园区--亚洲一号园区</v>
      </c>
      <c r="N158" s="4">
        <f t="shared" si="25"/>
        <v>165</v>
      </c>
    </row>
    <row r="159" spans="1:14" ht="18.75">
      <c r="A159" s="9">
        <v>43197</v>
      </c>
      <c r="B159" s="8" t="s">
        <v>177</v>
      </c>
      <c r="C159" s="2" t="s">
        <v>55</v>
      </c>
      <c r="D159" s="2" t="s">
        <v>20</v>
      </c>
      <c r="E159" s="4" t="s">
        <v>66</v>
      </c>
      <c r="F159" s="4" t="s">
        <v>519</v>
      </c>
      <c r="G159" s="7" t="s">
        <v>1050</v>
      </c>
      <c r="H159" s="2" t="str">
        <f t="shared" si="26"/>
        <v>武汉威伟机械</v>
      </c>
      <c r="I159" s="17" t="str">
        <f>VLOOKUP(J159,ch!$A$1:$B$31,2,0)</f>
        <v>鄂FJU350</v>
      </c>
      <c r="J159" s="4" t="s">
        <v>52</v>
      </c>
      <c r="K159" s="2" t="str">
        <f t="shared" ref="K159:K169" si="27">IF(A159&lt;&gt;"","9.6米","---")</f>
        <v>9.6米</v>
      </c>
      <c r="L159" s="4">
        <v>14</v>
      </c>
      <c r="M159" s="2" t="str">
        <f t="shared" si="22"/>
        <v>新地园区--亚洲一号园区</v>
      </c>
      <c r="N159" s="4">
        <f t="shared" si="25"/>
        <v>165</v>
      </c>
    </row>
    <row r="160" spans="1:14" ht="18.75">
      <c r="A160" s="9">
        <v>43197</v>
      </c>
      <c r="B160" s="8" t="s">
        <v>369</v>
      </c>
      <c r="C160" s="2" t="s">
        <v>55</v>
      </c>
      <c r="D160" s="2" t="s">
        <v>252</v>
      </c>
      <c r="E160" s="4" t="s">
        <v>66</v>
      </c>
      <c r="F160" s="4" t="s">
        <v>370</v>
      </c>
      <c r="G160" s="7" t="s">
        <v>1051</v>
      </c>
      <c r="H160" s="2" t="str">
        <f t="shared" si="26"/>
        <v>武汉威伟机械</v>
      </c>
      <c r="I160" s="17" t="str">
        <f>VLOOKUP(J160,ch!$A$1:$B$31,2,0)</f>
        <v>鄂AZR876</v>
      </c>
      <c r="J160" s="4" t="s">
        <v>281</v>
      </c>
      <c r="K160" s="2" t="str">
        <f t="shared" si="27"/>
        <v>9.6米</v>
      </c>
      <c r="L160" s="4">
        <v>14</v>
      </c>
      <c r="M160" s="2" t="str">
        <f t="shared" si="22"/>
        <v>新地园区--亚洲一号园区</v>
      </c>
      <c r="N160" s="4">
        <f t="shared" si="25"/>
        <v>165</v>
      </c>
    </row>
    <row r="161" spans="1:14" ht="18.75">
      <c r="A161" s="9">
        <v>43197</v>
      </c>
      <c r="B161" s="8" t="s">
        <v>41</v>
      </c>
      <c r="C161" s="2" t="s">
        <v>55</v>
      </c>
      <c r="D161" s="2" t="s">
        <v>375</v>
      </c>
      <c r="E161" s="4" t="s">
        <v>377</v>
      </c>
      <c r="F161" s="4" t="s">
        <v>522</v>
      </c>
      <c r="G161" s="7" t="s">
        <v>1052</v>
      </c>
      <c r="H161" s="2" t="str">
        <f t="shared" si="26"/>
        <v>武汉威伟机械</v>
      </c>
      <c r="I161" s="17" t="s">
        <v>110</v>
      </c>
      <c r="J161" s="4" t="s">
        <v>60</v>
      </c>
      <c r="K161" s="2" t="str">
        <f t="shared" si="27"/>
        <v>9.6米</v>
      </c>
      <c r="L161" s="4">
        <v>14</v>
      </c>
      <c r="M161" s="2" t="str">
        <f t="shared" si="22"/>
        <v>新地园区--万科园区</v>
      </c>
      <c r="N161" s="4">
        <f t="shared" si="25"/>
        <v>165</v>
      </c>
    </row>
    <row r="162" spans="1:14" ht="18.75">
      <c r="A162" s="9">
        <v>43197</v>
      </c>
      <c r="B162" s="8" t="s">
        <v>177</v>
      </c>
      <c r="C162" s="2" t="s">
        <v>55</v>
      </c>
      <c r="D162" s="2" t="s">
        <v>16</v>
      </c>
      <c r="E162" s="4" t="s">
        <v>377</v>
      </c>
      <c r="F162" s="4" t="s">
        <v>374</v>
      </c>
      <c r="G162" s="7" t="s">
        <v>1053</v>
      </c>
      <c r="H162" s="2" t="str">
        <f t="shared" si="26"/>
        <v>武汉威伟机械</v>
      </c>
      <c r="I162" s="17" t="s">
        <v>110</v>
      </c>
      <c r="J162" s="4" t="s">
        <v>60</v>
      </c>
      <c r="K162" s="2" t="str">
        <f t="shared" si="27"/>
        <v>9.6米</v>
      </c>
      <c r="L162" s="4">
        <v>14</v>
      </c>
      <c r="M162" s="2" t="str">
        <f t="shared" ref="M162:M169" si="28">C162&amp;"--"&amp;E162</f>
        <v>新地园区--万科园区</v>
      </c>
      <c r="N162" s="4">
        <f t="shared" si="25"/>
        <v>165</v>
      </c>
    </row>
    <row r="163" spans="1:14" ht="18.75">
      <c r="A163" s="9">
        <v>43197</v>
      </c>
      <c r="B163" s="8" t="s">
        <v>193</v>
      </c>
      <c r="C163" s="2" t="s">
        <v>55</v>
      </c>
      <c r="D163" s="2" t="s">
        <v>21</v>
      </c>
      <c r="E163" s="4" t="s">
        <v>55</v>
      </c>
      <c r="F163" s="4" t="s">
        <v>397</v>
      </c>
      <c r="G163" s="7" t="s">
        <v>1054</v>
      </c>
      <c r="H163" s="2" t="str">
        <f t="shared" si="26"/>
        <v>武汉威伟机械</v>
      </c>
      <c r="I163" s="17" t="s">
        <v>110</v>
      </c>
      <c r="J163" s="4" t="s">
        <v>60</v>
      </c>
      <c r="K163" s="2" t="str">
        <f t="shared" si="27"/>
        <v>9.6米</v>
      </c>
      <c r="L163" s="4">
        <v>12</v>
      </c>
      <c r="M163" s="2" t="str">
        <f t="shared" si="28"/>
        <v>新地园区--新地园区</v>
      </c>
      <c r="N163" s="4">
        <f t="shared" si="25"/>
        <v>165</v>
      </c>
    </row>
    <row r="164" spans="1:14" ht="18.75">
      <c r="A164" s="9">
        <v>43197</v>
      </c>
      <c r="B164" s="8" t="s">
        <v>251</v>
      </c>
      <c r="C164" s="2" t="s">
        <v>55</v>
      </c>
      <c r="D164" s="2" t="s">
        <v>252</v>
      </c>
      <c r="E164" s="4" t="s">
        <v>66</v>
      </c>
      <c r="F164" s="4" t="s">
        <v>372</v>
      </c>
      <c r="G164" s="7" t="s">
        <v>1055</v>
      </c>
      <c r="H164" s="2" t="str">
        <f t="shared" si="26"/>
        <v>武汉威伟机械</v>
      </c>
      <c r="I164" s="17" t="str">
        <f>VLOOKUP(J164,ch!$A$1:$B$31,2,0)</f>
        <v>鄂AZV377</v>
      </c>
      <c r="J164" s="4" t="s">
        <v>54</v>
      </c>
      <c r="K164" s="2" t="str">
        <f t="shared" si="27"/>
        <v>9.6米</v>
      </c>
      <c r="L164" s="4">
        <v>14</v>
      </c>
      <c r="M164" s="2" t="str">
        <f t="shared" si="28"/>
        <v>新地园区--亚洲一号园区</v>
      </c>
      <c r="N164" s="4">
        <f t="shared" si="25"/>
        <v>165</v>
      </c>
    </row>
    <row r="165" spans="1:14" ht="18.75">
      <c r="A165" s="9">
        <v>43197</v>
      </c>
      <c r="B165" s="8" t="s">
        <v>25</v>
      </c>
      <c r="C165" s="2" t="s">
        <v>55</v>
      </c>
      <c r="D165" s="2" t="s">
        <v>20</v>
      </c>
      <c r="E165" s="4" t="s">
        <v>61</v>
      </c>
      <c r="F165" s="4" t="s">
        <v>368</v>
      </c>
      <c r="G165" s="7" t="s">
        <v>1056</v>
      </c>
      <c r="H165" s="2" t="str">
        <f t="shared" si="26"/>
        <v>武汉威伟机械</v>
      </c>
      <c r="I165" s="17" t="str">
        <f>VLOOKUP(J165,ch!$A$1:$B$31,2,0)</f>
        <v>鄂AZV377</v>
      </c>
      <c r="J165" s="4" t="s">
        <v>54</v>
      </c>
      <c r="K165" s="2" t="str">
        <f t="shared" si="27"/>
        <v>9.6米</v>
      </c>
      <c r="L165" s="4">
        <v>14</v>
      </c>
      <c r="M165" s="2" t="str">
        <f t="shared" si="28"/>
        <v>新地园区--丰树园区</v>
      </c>
      <c r="N165" s="4">
        <f t="shared" si="25"/>
        <v>165</v>
      </c>
    </row>
    <row r="166" spans="1:14" ht="18.75">
      <c r="A166" s="9">
        <v>43197</v>
      </c>
      <c r="B166" s="8" t="s">
        <v>47</v>
      </c>
      <c r="C166" s="2" t="s">
        <v>55</v>
      </c>
      <c r="D166" s="2" t="s">
        <v>16</v>
      </c>
      <c r="E166" s="4" t="s">
        <v>48</v>
      </c>
      <c r="F166" s="4" t="s">
        <v>279</v>
      </c>
      <c r="G166" s="7" t="s">
        <v>1057</v>
      </c>
      <c r="H166" s="2" t="str">
        <f t="shared" si="26"/>
        <v>武汉威伟机械</v>
      </c>
      <c r="I166" s="17" t="str">
        <f>VLOOKUP(J166,ch!$A$1:$B$31,2,0)</f>
        <v>鄂AZV373</v>
      </c>
      <c r="J166" s="4" t="s">
        <v>259</v>
      </c>
      <c r="K166" s="2" t="str">
        <f t="shared" si="27"/>
        <v>9.6米</v>
      </c>
      <c r="L166" s="4">
        <v>14</v>
      </c>
      <c r="M166" s="2" t="str">
        <f t="shared" si="28"/>
        <v>新地园区--常福园区</v>
      </c>
      <c r="N166" s="4">
        <f t="shared" si="25"/>
        <v>1250</v>
      </c>
    </row>
    <row r="167" spans="1:14" ht="18.75">
      <c r="A167" s="9">
        <v>43197</v>
      </c>
      <c r="B167" s="8" t="s">
        <v>47</v>
      </c>
      <c r="C167" s="2" t="s">
        <v>55</v>
      </c>
      <c r="D167" s="2" t="s">
        <v>375</v>
      </c>
      <c r="E167" s="4" t="s">
        <v>48</v>
      </c>
      <c r="F167" s="4" t="s">
        <v>279</v>
      </c>
      <c r="G167" s="7" t="s">
        <v>1058</v>
      </c>
      <c r="H167" s="2" t="str">
        <f t="shared" si="26"/>
        <v>武汉威伟机械</v>
      </c>
      <c r="I167" s="17" t="str">
        <f>VLOOKUP(J167,ch!$A$1:$B$31,2,0)</f>
        <v>鄂ABY256</v>
      </c>
      <c r="J167" s="4" t="s">
        <v>27</v>
      </c>
      <c r="K167" s="2" t="str">
        <f t="shared" si="27"/>
        <v>9.6米</v>
      </c>
      <c r="L167" s="4">
        <v>15</v>
      </c>
      <c r="M167" s="2" t="str">
        <f t="shared" si="28"/>
        <v>新地园区--常福园区</v>
      </c>
      <c r="N167" s="4">
        <f t="shared" si="25"/>
        <v>1250</v>
      </c>
    </row>
    <row r="168" spans="1:14" ht="18.75">
      <c r="A168" s="9">
        <v>43197</v>
      </c>
      <c r="B168" s="8" t="s">
        <v>47</v>
      </c>
      <c r="C168" s="2" t="s">
        <v>55</v>
      </c>
      <c r="D168" s="2" t="s">
        <v>375</v>
      </c>
      <c r="E168" s="4" t="s">
        <v>48</v>
      </c>
      <c r="F168" s="4" t="s">
        <v>279</v>
      </c>
      <c r="G168" s="7" t="s">
        <v>1059</v>
      </c>
      <c r="H168" s="2" t="str">
        <f t="shared" si="26"/>
        <v>武汉威伟机械</v>
      </c>
      <c r="I168" s="17" t="str">
        <f>VLOOKUP(J168,ch!$A$1:$B$31,2,0)</f>
        <v>鄂AAW309</v>
      </c>
      <c r="J168" s="4" t="s">
        <v>57</v>
      </c>
      <c r="K168" s="2" t="str">
        <f t="shared" si="27"/>
        <v>9.6米</v>
      </c>
      <c r="L168" s="4">
        <v>14</v>
      </c>
      <c r="M168" s="2" t="str">
        <f t="shared" si="28"/>
        <v>新地园区--常福园区</v>
      </c>
      <c r="N168" s="4">
        <f t="shared" si="25"/>
        <v>1250</v>
      </c>
    </row>
    <row r="169" spans="1:14" ht="18.75">
      <c r="A169" s="9">
        <v>43197</v>
      </c>
      <c r="B169" s="8" t="s">
        <v>47</v>
      </c>
      <c r="C169" s="2" t="s">
        <v>55</v>
      </c>
      <c r="D169" s="2" t="s">
        <v>375</v>
      </c>
      <c r="E169" s="4" t="s">
        <v>48</v>
      </c>
      <c r="F169" s="4" t="s">
        <v>279</v>
      </c>
      <c r="G169" s="7" t="s">
        <v>1060</v>
      </c>
      <c r="H169" s="2" t="str">
        <f t="shared" si="26"/>
        <v>武汉威伟机械</v>
      </c>
      <c r="I169" s="17" t="str">
        <f>VLOOKUP(J169,ch!$A$1:$B$32,2,0)</f>
        <v>粤BGR032</v>
      </c>
      <c r="J169" s="4" t="s">
        <v>53</v>
      </c>
      <c r="K169" s="2" t="str">
        <f t="shared" si="27"/>
        <v>9.6米</v>
      </c>
      <c r="L169" s="4">
        <v>14</v>
      </c>
      <c r="M169" s="2" t="str">
        <f t="shared" si="28"/>
        <v>新地园区--常福园区</v>
      </c>
      <c r="N169" s="4">
        <f t="shared" si="25"/>
        <v>1250</v>
      </c>
    </row>
  </sheetData>
  <sortState ref="A2:N169">
    <sortCondition ref="A2:A169"/>
  </sortState>
  <phoneticPr fontId="7" type="noConversion"/>
  <conditionalFormatting sqref="G26:G49">
    <cfRule type="duplicateValues" dxfId="34" priority="28"/>
    <cfRule type="duplicateValues" dxfId="33" priority="29"/>
  </conditionalFormatting>
  <conditionalFormatting sqref="G157:G159 G86:G111 G165">
    <cfRule type="duplicateValues" dxfId="32" priority="12"/>
  </conditionalFormatting>
  <conditionalFormatting sqref="G86:G98">
    <cfRule type="duplicateValues" dxfId="31" priority="13"/>
    <cfRule type="duplicateValues" dxfId="30" priority="14"/>
  </conditionalFormatting>
  <conditionalFormatting sqref="G157:G159 G99:G111 G165">
    <cfRule type="duplicateValues" dxfId="29" priority="15"/>
    <cfRule type="duplicateValues" dxfId="28" priority="16"/>
  </conditionalFormatting>
  <conditionalFormatting sqref="G86:G98">
    <cfRule type="duplicateValues" dxfId="27" priority="17"/>
    <cfRule type="duplicateValues" dxfId="26" priority="18"/>
  </conditionalFormatting>
  <conditionalFormatting sqref="G157:G159 G99:G111 G165">
    <cfRule type="duplicateValues" dxfId="25" priority="19"/>
    <cfRule type="duplicateValues" dxfId="24" priority="20"/>
  </conditionalFormatting>
  <conditionalFormatting sqref="G112:G129 G160:G164">
    <cfRule type="duplicateValues" dxfId="23" priority="7"/>
  </conditionalFormatting>
  <conditionalFormatting sqref="G112:G129 G160:G164">
    <cfRule type="duplicateValues" dxfId="22" priority="8"/>
    <cfRule type="duplicateValues" dxfId="21" priority="9"/>
  </conditionalFormatting>
  <conditionalFormatting sqref="G112:G129 G160:G164">
    <cfRule type="duplicateValues" dxfId="20" priority="10"/>
    <cfRule type="duplicateValues" dxfId="19" priority="11"/>
  </conditionalFormatting>
  <conditionalFormatting sqref="G130:G151">
    <cfRule type="duplicateValues" dxfId="18" priority="61"/>
  </conditionalFormatting>
  <conditionalFormatting sqref="G130:G151">
    <cfRule type="duplicateValues" dxfId="17" priority="62"/>
    <cfRule type="duplicateValues" dxfId="16" priority="63"/>
  </conditionalFormatting>
  <conditionalFormatting sqref="G130:G151">
    <cfRule type="duplicateValues" dxfId="15" priority="64"/>
    <cfRule type="duplicateValues" dxfId="14" priority="65"/>
  </conditionalFormatting>
  <conditionalFormatting sqref="G170:G1048576 G152:G156 G1:G25">
    <cfRule type="duplicateValues" dxfId="13" priority="185"/>
  </conditionalFormatting>
  <conditionalFormatting sqref="G166:G167 G71:H85">
    <cfRule type="duplicateValues" dxfId="12" priority="201"/>
    <cfRule type="duplicateValues" dxfId="11" priority="202"/>
  </conditionalFormatting>
  <conditionalFormatting sqref="G166:G167 G71:H85">
    <cfRule type="duplicateValues" dxfId="10" priority="205"/>
    <cfRule type="duplicateValues" dxfId="9" priority="206"/>
  </conditionalFormatting>
  <conditionalFormatting sqref="G168:G169 G50:G70">
    <cfRule type="duplicateValues" dxfId="8" priority="207"/>
    <cfRule type="duplicateValues" dxfId="7" priority="208"/>
  </conditionalFormatting>
  <conditionalFormatting sqref="G168:G169 G50:G70">
    <cfRule type="duplicateValues" dxfId="6" priority="211"/>
  </conditionalFormatting>
  <conditionalFormatting sqref="G1:G1048576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1"/>
  <sheetViews>
    <sheetView topLeftCell="A4" workbookViewId="0">
      <selection activeCell="G5" sqref="G5"/>
    </sheetView>
  </sheetViews>
  <sheetFormatPr defaultRowHeight="13.5"/>
  <cols>
    <col min="1" max="1" width="15.75" customWidth="1"/>
    <col min="7" max="7" width="11" customWidth="1"/>
  </cols>
  <sheetData>
    <row r="1" spans="1:14" s="45" customFormat="1" ht="18.75">
      <c r="A1" s="46">
        <v>43208</v>
      </c>
      <c r="B1" s="44" t="s">
        <v>1165</v>
      </c>
      <c r="C1" s="44" t="s">
        <v>1161</v>
      </c>
      <c r="D1" s="44" t="s">
        <v>1166</v>
      </c>
      <c r="E1" s="44" t="s">
        <v>1156</v>
      </c>
      <c r="F1" s="44" t="s">
        <v>1167</v>
      </c>
      <c r="G1" s="51" t="s">
        <v>1187</v>
      </c>
      <c r="H1" s="44" t="s">
        <v>980</v>
      </c>
      <c r="I1" s="40" t="s">
        <v>103</v>
      </c>
      <c r="J1" s="44" t="s">
        <v>157</v>
      </c>
      <c r="K1" s="44" t="s">
        <v>1006</v>
      </c>
      <c r="L1" s="44">
        <v>14</v>
      </c>
      <c r="M1" s="44" t="str">
        <f>C1&amp;"--"&amp;E1</f>
        <v>亚洲一号园区--丰树园区</v>
      </c>
      <c r="N1" s="4">
        <f>IF(OR(C1="常福园区",C1="欣程园区",C1="弗兰西蒂",E1="常福园区",E1="欣程园区",E1="弗兰西蒂"),1250,165)</f>
        <v>165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251</v>
      </c>
      <c r="C2" s="2" t="s">
        <v>253</v>
      </c>
      <c r="D2" s="2" t="s">
        <v>252</v>
      </c>
      <c r="E2" s="4" t="s">
        <v>254</v>
      </c>
      <c r="F2" s="4" t="s">
        <v>255</v>
      </c>
      <c r="G2" s="5"/>
      <c r="H2" s="5" t="s">
        <v>282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256</v>
      </c>
      <c r="C3" s="2" t="s">
        <v>161</v>
      </c>
      <c r="D3" s="2" t="s">
        <v>19</v>
      </c>
      <c r="E3" s="4" t="s">
        <v>254</v>
      </c>
      <c r="F3" s="4" t="s">
        <v>188</v>
      </c>
      <c r="G3" s="5"/>
      <c r="H3" s="5" t="s">
        <v>283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257</v>
      </c>
      <c r="C4" s="2" t="s">
        <v>161</v>
      </c>
      <c r="D4" s="2" t="s">
        <v>19</v>
      </c>
      <c r="E4" s="4" t="s">
        <v>254</v>
      </c>
      <c r="F4" s="4" t="s">
        <v>258</v>
      </c>
      <c r="G4" s="5"/>
      <c r="H4" s="5" t="s">
        <v>284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259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164</v>
      </c>
      <c r="C5" s="2" t="s">
        <v>161</v>
      </c>
      <c r="D5" s="2" t="s">
        <v>252</v>
      </c>
      <c r="E5" s="4" t="s">
        <v>66</v>
      </c>
      <c r="F5" s="4" t="s">
        <v>42</v>
      </c>
      <c r="G5" s="5"/>
      <c r="H5" s="5" t="s">
        <v>285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203</v>
      </c>
      <c r="C6" s="2" t="s">
        <v>161</v>
      </c>
      <c r="D6" s="2" t="s">
        <v>20</v>
      </c>
      <c r="E6" s="4" t="s">
        <v>61</v>
      </c>
      <c r="F6" s="4" t="s">
        <v>171</v>
      </c>
      <c r="G6" s="5"/>
      <c r="H6" s="5" t="s">
        <v>286</v>
      </c>
      <c r="I6" s="2" t="str">
        <f t="shared" si="0"/>
        <v>武汉威伟机械</v>
      </c>
      <c r="J6" s="17" t="str">
        <f>VLOOKUP(L6,ch!$A$1:$B$31,2,0)</f>
        <v>鄂AMT870</v>
      </c>
      <c r="K6" s="17" t="s">
        <v>109</v>
      </c>
      <c r="L6" s="4" t="s">
        <v>176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203</v>
      </c>
      <c r="C7" s="2" t="s">
        <v>161</v>
      </c>
      <c r="D7" s="2" t="s">
        <v>20</v>
      </c>
      <c r="E7" s="4" t="s">
        <v>61</v>
      </c>
      <c r="F7" s="4" t="s">
        <v>197</v>
      </c>
      <c r="G7" s="5"/>
      <c r="H7" s="5" t="s">
        <v>287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261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164</v>
      </c>
      <c r="C8" s="2" t="s">
        <v>161</v>
      </c>
      <c r="D8" s="2" t="s">
        <v>252</v>
      </c>
      <c r="E8" s="4" t="s">
        <v>66</v>
      </c>
      <c r="F8" s="4" t="s">
        <v>262</v>
      </c>
      <c r="G8" s="5"/>
      <c r="H8" s="5" t="s">
        <v>288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261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177</v>
      </c>
      <c r="C9" s="2" t="s">
        <v>161</v>
      </c>
      <c r="D9" s="2" t="s">
        <v>16</v>
      </c>
      <c r="E9" s="4" t="s">
        <v>66</v>
      </c>
      <c r="F9" s="4" t="s">
        <v>263</v>
      </c>
      <c r="G9" s="5"/>
      <c r="H9" s="5" t="s">
        <v>289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264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256</v>
      </c>
      <c r="C10" s="2" t="s">
        <v>161</v>
      </c>
      <c r="D10" s="2" t="s">
        <v>19</v>
      </c>
      <c r="E10" s="4" t="s">
        <v>66</v>
      </c>
      <c r="F10" s="4" t="s">
        <v>188</v>
      </c>
      <c r="G10" s="5"/>
      <c r="H10" s="5" t="s">
        <v>290</v>
      </c>
      <c r="I10" s="2" t="str">
        <f t="shared" si="0"/>
        <v>武汉威伟机械</v>
      </c>
      <c r="J10" s="17" t="e">
        <f>VLOOKUP(L10,ch!$A$1:$B$31,2,0)</f>
        <v>#N/A</v>
      </c>
      <c r="K10" s="17" t="s">
        <v>128</v>
      </c>
      <c r="L10" s="4" t="s">
        <v>180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164</v>
      </c>
      <c r="C11" s="2" t="s">
        <v>161</v>
      </c>
      <c r="D11" s="2" t="s">
        <v>252</v>
      </c>
      <c r="E11" s="4" t="s">
        <v>66</v>
      </c>
      <c r="F11" s="4" t="s">
        <v>265</v>
      </c>
      <c r="G11" s="5"/>
      <c r="H11" s="5" t="s">
        <v>291</v>
      </c>
      <c r="I11" s="2" t="str">
        <f t="shared" si="0"/>
        <v>武汉威伟机械</v>
      </c>
      <c r="J11" s="17" t="e">
        <f>VLOOKUP(L11,ch!$A$1:$B$31,2,0)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161</v>
      </c>
      <c r="D12" s="2" t="s">
        <v>20</v>
      </c>
      <c r="E12" s="4" t="s">
        <v>61</v>
      </c>
      <c r="F12" s="4" t="s">
        <v>197</v>
      </c>
      <c r="G12" s="5"/>
      <c r="H12" s="5" t="s">
        <v>292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266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203</v>
      </c>
      <c r="C13" s="2" t="s">
        <v>161</v>
      </c>
      <c r="D13" s="2" t="s">
        <v>267</v>
      </c>
      <c r="E13" s="4" t="s">
        <v>161</v>
      </c>
      <c r="F13" s="4" t="s">
        <v>195</v>
      </c>
      <c r="G13" s="5"/>
      <c r="H13" s="5" t="s">
        <v>293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266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203</v>
      </c>
      <c r="C14" s="2" t="s">
        <v>161</v>
      </c>
      <c r="D14" s="2" t="s">
        <v>21</v>
      </c>
      <c r="E14" s="4" t="s">
        <v>61</v>
      </c>
      <c r="F14" s="4" t="s">
        <v>168</v>
      </c>
      <c r="G14" s="5"/>
      <c r="H14" s="5" t="s">
        <v>294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266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268</v>
      </c>
      <c r="C15" s="2" t="s">
        <v>161</v>
      </c>
      <c r="D15" s="2" t="s">
        <v>20</v>
      </c>
      <c r="E15" s="4" t="s">
        <v>61</v>
      </c>
      <c r="F15" s="4" t="s">
        <v>171</v>
      </c>
      <c r="G15" s="5"/>
      <c r="H15" s="5" t="s">
        <v>295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269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161</v>
      </c>
      <c r="D16" s="2" t="s">
        <v>20</v>
      </c>
      <c r="E16" s="4" t="s">
        <v>61</v>
      </c>
      <c r="F16" s="4" t="s">
        <v>197</v>
      </c>
      <c r="G16" s="5"/>
      <c r="H16" s="5" t="s">
        <v>296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270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161</v>
      </c>
      <c r="D17" s="2" t="s">
        <v>252</v>
      </c>
      <c r="E17" s="4" t="s">
        <v>66</v>
      </c>
      <c r="F17" s="4" t="s">
        <v>199</v>
      </c>
      <c r="G17" s="5"/>
      <c r="H17" s="5" t="s">
        <v>297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270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203</v>
      </c>
      <c r="C18" s="2" t="s">
        <v>161</v>
      </c>
      <c r="D18" s="2" t="s">
        <v>162</v>
      </c>
      <c r="E18" s="4" t="s">
        <v>271</v>
      </c>
      <c r="F18" s="4" t="s">
        <v>171</v>
      </c>
      <c r="G18" s="5"/>
      <c r="H18" s="5" t="s">
        <v>298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272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203</v>
      </c>
      <c r="C19" s="2" t="s">
        <v>161</v>
      </c>
      <c r="D19" s="2" t="s">
        <v>162</v>
      </c>
      <c r="E19" s="4" t="s">
        <v>59</v>
      </c>
      <c r="F19" s="4" t="s">
        <v>31</v>
      </c>
      <c r="G19" s="5"/>
      <c r="H19" s="5" t="s">
        <v>299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272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164</v>
      </c>
      <c r="C20" s="2" t="s">
        <v>161</v>
      </c>
      <c r="D20" s="2" t="s">
        <v>273</v>
      </c>
      <c r="E20" s="4" t="s">
        <v>66</v>
      </c>
      <c r="F20" s="4" t="s">
        <v>160</v>
      </c>
      <c r="G20" s="5"/>
      <c r="H20" s="5" t="s">
        <v>300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272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274</v>
      </c>
      <c r="C21" s="2" t="s">
        <v>66</v>
      </c>
      <c r="D21" s="2" t="s">
        <v>160</v>
      </c>
      <c r="E21" s="4" t="s">
        <v>161</v>
      </c>
      <c r="F21" s="4" t="s">
        <v>162</v>
      </c>
      <c r="G21" s="5"/>
      <c r="H21" s="5" t="s">
        <v>301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275</v>
      </c>
      <c r="C22" s="2" t="s">
        <v>66</v>
      </c>
      <c r="D22" s="2" t="s">
        <v>276</v>
      </c>
      <c r="E22" s="4" t="s">
        <v>253</v>
      </c>
      <c r="F22" s="4" t="s">
        <v>162</v>
      </c>
      <c r="G22" s="5"/>
      <c r="H22" s="28" t="s">
        <v>302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191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212</v>
      </c>
      <c r="C23" s="2" t="s">
        <v>277</v>
      </c>
      <c r="D23" s="2" t="s">
        <v>278</v>
      </c>
      <c r="E23" s="4" t="s">
        <v>213</v>
      </c>
      <c r="F23" s="4" t="s">
        <v>279</v>
      </c>
      <c r="G23" s="5"/>
      <c r="H23" s="5" t="s">
        <v>303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136</v>
      </c>
      <c r="L23" s="4" t="s">
        <v>280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212</v>
      </c>
      <c r="C24" s="2" t="s">
        <v>277</v>
      </c>
      <c r="D24" s="2" t="s">
        <v>278</v>
      </c>
      <c r="E24" s="4" t="s">
        <v>213</v>
      </c>
      <c r="F24" s="4" t="s">
        <v>279</v>
      </c>
      <c r="G24" s="5"/>
      <c r="H24" s="5" t="s">
        <v>304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191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213" priority="4"/>
    <cfRule type="duplicateValues" dxfId="212" priority="5"/>
  </conditionalFormatting>
  <conditionalFormatting sqref="H1:H1048576">
    <cfRule type="duplicateValues" dxfId="211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350</v>
      </c>
      <c r="I1" s="10" t="s">
        <v>225</v>
      </c>
      <c r="J1" s="10" t="s">
        <v>7</v>
      </c>
      <c r="K1" s="10" t="s">
        <v>224</v>
      </c>
      <c r="L1" s="10" t="s">
        <v>223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164</v>
      </c>
      <c r="C2" s="2" t="s">
        <v>161</v>
      </c>
      <c r="D2" s="2" t="s">
        <v>19</v>
      </c>
      <c r="E2" s="4" t="s">
        <v>305</v>
      </c>
      <c r="F2" s="4" t="s">
        <v>306</v>
      </c>
      <c r="G2" s="5"/>
      <c r="H2" s="5" t="s">
        <v>307</v>
      </c>
      <c r="I2" s="7" t="s">
        <v>351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259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164</v>
      </c>
      <c r="C3" s="2" t="s">
        <v>161</v>
      </c>
      <c r="D3" s="2" t="s">
        <v>252</v>
      </c>
      <c r="E3" s="4" t="s">
        <v>305</v>
      </c>
      <c r="F3" s="4" t="s">
        <v>160</v>
      </c>
      <c r="G3" s="5"/>
      <c r="H3" s="5" t="s">
        <v>308</v>
      </c>
      <c r="I3" s="7" t="s">
        <v>352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164</v>
      </c>
      <c r="C4" s="21" t="s">
        <v>161</v>
      </c>
      <c r="D4" s="21" t="s">
        <v>252</v>
      </c>
      <c r="E4" s="23" t="s">
        <v>305</v>
      </c>
      <c r="F4" s="23" t="s">
        <v>42</v>
      </c>
      <c r="G4" s="26"/>
      <c r="H4" s="26" t="s">
        <v>309</v>
      </c>
      <c r="I4" s="27" t="s">
        <v>506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161</v>
      </c>
      <c r="D5" s="2" t="s">
        <v>20</v>
      </c>
      <c r="E5" s="4" t="s">
        <v>310</v>
      </c>
      <c r="F5" s="4" t="s">
        <v>197</v>
      </c>
      <c r="G5" s="5"/>
      <c r="H5" s="5" t="s">
        <v>311</v>
      </c>
      <c r="I5" s="7" t="s">
        <v>354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312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256</v>
      </c>
      <c r="C6" s="2" t="s">
        <v>161</v>
      </c>
      <c r="D6" s="2" t="s">
        <v>19</v>
      </c>
      <c r="E6" s="4" t="s">
        <v>66</v>
      </c>
      <c r="F6" s="4" t="s">
        <v>188</v>
      </c>
      <c r="G6" s="5"/>
      <c r="H6" s="5" t="s">
        <v>313</v>
      </c>
      <c r="I6" s="7" t="s">
        <v>355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312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205</v>
      </c>
      <c r="G7" s="5"/>
      <c r="H7" s="5" t="s">
        <v>314</v>
      </c>
      <c r="I7" s="7" t="s">
        <v>356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315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171</v>
      </c>
      <c r="G8" s="5"/>
      <c r="H8" s="5" t="s">
        <v>316</v>
      </c>
      <c r="I8" s="7" t="s">
        <v>357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317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164</v>
      </c>
      <c r="C9" s="2" t="s">
        <v>161</v>
      </c>
      <c r="D9" s="2" t="s">
        <v>19</v>
      </c>
      <c r="E9" s="4" t="s">
        <v>66</v>
      </c>
      <c r="F9" s="4" t="s">
        <v>199</v>
      </c>
      <c r="G9" s="5"/>
      <c r="H9" s="5" t="s">
        <v>318</v>
      </c>
      <c r="I9" s="7" t="s">
        <v>358</v>
      </c>
      <c r="J9" s="2" t="str">
        <f t="shared" si="0"/>
        <v>武汉威伟机械</v>
      </c>
      <c r="K9" s="17" t="str">
        <f>VLOOKUP(M9,ch!$A$1:$B$31,2,0)</f>
        <v>鄂AZR876</v>
      </c>
      <c r="L9" s="17" t="s">
        <v>109</v>
      </c>
      <c r="M9" s="4" t="s">
        <v>319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203</v>
      </c>
      <c r="C10" s="2" t="s">
        <v>161</v>
      </c>
      <c r="D10" s="2" t="s">
        <v>21</v>
      </c>
      <c r="E10" s="4" t="s">
        <v>161</v>
      </c>
      <c r="F10" s="4" t="s">
        <v>320</v>
      </c>
      <c r="G10" s="5"/>
      <c r="H10" s="5" t="s">
        <v>321</v>
      </c>
      <c r="I10" s="7" t="s">
        <v>359</v>
      </c>
      <c r="J10" s="2" t="str">
        <f t="shared" si="0"/>
        <v>武汉威伟机械</v>
      </c>
      <c r="K10" s="17" t="str">
        <f>VLOOKUP(M10,ch!$A$1:$B$31,2,0)</f>
        <v>鄂AZR876</v>
      </c>
      <c r="L10" s="17" t="s">
        <v>109</v>
      </c>
      <c r="M10" s="4" t="s">
        <v>319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203</v>
      </c>
      <c r="C11" s="2" t="s">
        <v>161</v>
      </c>
      <c r="D11" s="2" t="s">
        <v>21</v>
      </c>
      <c r="E11" s="4" t="s">
        <v>61</v>
      </c>
      <c r="F11" s="4" t="s">
        <v>171</v>
      </c>
      <c r="G11" s="5"/>
      <c r="H11" s="5" t="s">
        <v>322</v>
      </c>
      <c r="I11" s="7" t="s">
        <v>360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323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324</v>
      </c>
      <c r="C12" s="2" t="s">
        <v>325</v>
      </c>
      <c r="D12" s="2" t="s">
        <v>326</v>
      </c>
      <c r="E12" s="4" t="s">
        <v>327</v>
      </c>
      <c r="F12" s="4" t="s">
        <v>328</v>
      </c>
      <c r="G12" s="5"/>
      <c r="H12" s="5" t="s">
        <v>329</v>
      </c>
      <c r="I12" s="7" t="s">
        <v>361</v>
      </c>
      <c r="J12" s="2" t="str">
        <f t="shared" si="0"/>
        <v>武汉威伟机械</v>
      </c>
      <c r="K12" s="17" t="str">
        <f>VLOOKUP(M12,ch!$A$1:$B$31,2,0)</f>
        <v>鄂AZR876</v>
      </c>
      <c r="L12" s="17" t="s">
        <v>109</v>
      </c>
      <c r="M12" s="4" t="s">
        <v>281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330</v>
      </c>
      <c r="C13" s="2" t="s">
        <v>331</v>
      </c>
      <c r="D13" s="2" t="s">
        <v>332</v>
      </c>
      <c r="E13" s="4" t="s">
        <v>327</v>
      </c>
      <c r="F13" s="4" t="s">
        <v>328</v>
      </c>
      <c r="G13" s="5"/>
      <c r="H13" s="5" t="s">
        <v>333</v>
      </c>
      <c r="I13" s="7" t="s">
        <v>362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315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158</v>
      </c>
      <c r="C14" s="2" t="s">
        <v>331</v>
      </c>
      <c r="D14" s="2" t="s">
        <v>334</v>
      </c>
      <c r="E14" s="4" t="s">
        <v>161</v>
      </c>
      <c r="F14" s="4" t="s">
        <v>335</v>
      </c>
      <c r="G14" s="5"/>
      <c r="H14" s="5" t="s">
        <v>336</v>
      </c>
      <c r="I14" s="7" t="s">
        <v>363</v>
      </c>
      <c r="J14" s="2" t="str">
        <f t="shared" si="0"/>
        <v>武汉威伟机械</v>
      </c>
      <c r="K14" s="17" t="e">
        <f>VLOOKUP(M14,ch!$A$1:$B$31,2,0)</f>
        <v>#N/A</v>
      </c>
      <c r="L14" s="17" t="s">
        <v>128</v>
      </c>
      <c r="M14" s="4" t="s">
        <v>337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338</v>
      </c>
      <c r="C15" s="2" t="s">
        <v>339</v>
      </c>
      <c r="D15" s="2" t="s">
        <v>340</v>
      </c>
      <c r="E15" s="4" t="s">
        <v>327</v>
      </c>
      <c r="F15" s="4" t="s">
        <v>341</v>
      </c>
      <c r="G15" s="5"/>
      <c r="H15" s="5" t="s">
        <v>342</v>
      </c>
      <c r="I15" s="7" t="s">
        <v>364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343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344</v>
      </c>
      <c r="C16" s="2" t="s">
        <v>339</v>
      </c>
      <c r="D16" s="2" t="s">
        <v>345</v>
      </c>
      <c r="E16" s="4" t="s">
        <v>161</v>
      </c>
      <c r="F16" s="4" t="s">
        <v>162</v>
      </c>
      <c r="G16" s="5"/>
      <c r="H16" s="5" t="s">
        <v>346</v>
      </c>
      <c r="I16" s="7" t="s">
        <v>365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343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347</v>
      </c>
      <c r="C17" s="2" t="s">
        <v>161</v>
      </c>
      <c r="D17" s="2" t="s">
        <v>278</v>
      </c>
      <c r="E17" s="4" t="s">
        <v>213</v>
      </c>
      <c r="F17" s="4" t="s">
        <v>279</v>
      </c>
      <c r="G17" s="5"/>
      <c r="H17" s="5" t="s">
        <v>348</v>
      </c>
      <c r="I17" s="7" t="s">
        <v>366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157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347</v>
      </c>
      <c r="C18" s="2" t="s">
        <v>161</v>
      </c>
      <c r="D18" s="2" t="s">
        <v>16</v>
      </c>
      <c r="E18" s="4" t="s">
        <v>213</v>
      </c>
      <c r="F18" s="4" t="s">
        <v>279</v>
      </c>
      <c r="G18" s="5"/>
      <c r="H18" s="5" t="s">
        <v>349</v>
      </c>
      <c r="I18" s="7" t="s">
        <v>367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167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507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210" priority="3"/>
    <cfRule type="duplicateValues" dxfId="209" priority="4"/>
  </conditionalFormatting>
  <conditionalFormatting sqref="H1:I1048576">
    <cfRule type="duplicateValues" dxfId="208" priority="1"/>
    <cfRule type="duplicateValues" dxfId="207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434</v>
      </c>
      <c r="C2" s="2" t="s">
        <v>55</v>
      </c>
      <c r="D2" s="2" t="s">
        <v>252</v>
      </c>
      <c r="E2" s="4" t="s">
        <v>55</v>
      </c>
      <c r="F2" s="4" t="s">
        <v>435</v>
      </c>
      <c r="G2" s="5" t="s">
        <v>436</v>
      </c>
      <c r="H2" s="7" t="s">
        <v>437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368</v>
      </c>
      <c r="G3" s="5" t="s">
        <v>438</v>
      </c>
      <c r="H3" s="7" t="s">
        <v>439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369</v>
      </c>
      <c r="C4" s="2" t="s">
        <v>55</v>
      </c>
      <c r="D4" s="2" t="s">
        <v>252</v>
      </c>
      <c r="E4" s="4" t="s">
        <v>66</v>
      </c>
      <c r="F4" s="4" t="s">
        <v>370</v>
      </c>
      <c r="G4" s="5" t="s">
        <v>440</v>
      </c>
      <c r="H4" s="7" t="s">
        <v>441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442</v>
      </c>
      <c r="G5" s="5" t="s">
        <v>443</v>
      </c>
      <c r="H5" s="7" t="s">
        <v>444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445</v>
      </c>
      <c r="G6" s="5" t="s">
        <v>446</v>
      </c>
      <c r="H6" s="7" t="s">
        <v>447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371</v>
      </c>
      <c r="G7" s="5" t="s">
        <v>448</v>
      </c>
      <c r="H7" s="7" t="s">
        <v>449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372</v>
      </c>
      <c r="G8" s="5" t="s">
        <v>450</v>
      </c>
      <c r="H8" s="7" t="s">
        <v>451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368</v>
      </c>
      <c r="G9" s="5" t="s">
        <v>452</v>
      </c>
      <c r="H9" s="7" t="s">
        <v>453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371</v>
      </c>
      <c r="G10" s="5" t="s">
        <v>454</v>
      </c>
      <c r="H10" s="7" t="s">
        <v>455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256</v>
      </c>
      <c r="C11" s="2" t="s">
        <v>55</v>
      </c>
      <c r="D11" s="2" t="s">
        <v>19</v>
      </c>
      <c r="E11" s="4" t="s">
        <v>66</v>
      </c>
      <c r="F11" s="4" t="s">
        <v>456</v>
      </c>
      <c r="G11" s="5" t="s">
        <v>457</v>
      </c>
      <c r="H11" s="7" t="s">
        <v>458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281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252</v>
      </c>
      <c r="E12" s="4" t="s">
        <v>66</v>
      </c>
      <c r="F12" s="4" t="s">
        <v>445</v>
      </c>
      <c r="G12" s="5" t="s">
        <v>459</v>
      </c>
      <c r="H12" s="7" t="s">
        <v>460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281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461</v>
      </c>
      <c r="C13" s="2" t="s">
        <v>55</v>
      </c>
      <c r="D13" s="2" t="s">
        <v>252</v>
      </c>
      <c r="E13" s="4" t="s">
        <v>66</v>
      </c>
      <c r="F13" s="4" t="s">
        <v>370</v>
      </c>
      <c r="G13" s="5" t="s">
        <v>462</v>
      </c>
      <c r="H13" s="7" t="s">
        <v>463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281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252</v>
      </c>
      <c r="E14" s="4" t="s">
        <v>66</v>
      </c>
      <c r="F14" s="4" t="s">
        <v>445</v>
      </c>
      <c r="G14" s="5" t="s">
        <v>464</v>
      </c>
      <c r="H14" s="7" t="s">
        <v>465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434</v>
      </c>
      <c r="C15" s="2" t="s">
        <v>55</v>
      </c>
      <c r="D15" s="2" t="s">
        <v>19</v>
      </c>
      <c r="E15" s="4" t="s">
        <v>66</v>
      </c>
      <c r="F15" s="4" t="s">
        <v>456</v>
      </c>
      <c r="G15" s="5" t="s">
        <v>466</v>
      </c>
      <c r="H15" s="7" t="s">
        <v>467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468</v>
      </c>
      <c r="G16" s="5" t="s">
        <v>469</v>
      </c>
      <c r="H16" s="7" t="s">
        <v>470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373</v>
      </c>
      <c r="G17" s="5" t="s">
        <v>471</v>
      </c>
      <c r="H17" s="7" t="s">
        <v>472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177</v>
      </c>
      <c r="C18" s="2" t="s">
        <v>55</v>
      </c>
      <c r="D18" s="2" t="s">
        <v>19</v>
      </c>
      <c r="E18" s="4" t="s">
        <v>55</v>
      </c>
      <c r="F18" s="4" t="s">
        <v>435</v>
      </c>
      <c r="G18" s="5" t="s">
        <v>473</v>
      </c>
      <c r="H18" s="7" t="s">
        <v>474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335</v>
      </c>
      <c r="E19" s="4" t="s">
        <v>59</v>
      </c>
      <c r="F19" s="4" t="s">
        <v>374</v>
      </c>
      <c r="G19" s="5" t="s">
        <v>475</v>
      </c>
      <c r="H19" s="7" t="s">
        <v>476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347</v>
      </c>
      <c r="C20" s="2" t="s">
        <v>55</v>
      </c>
      <c r="D20" s="2" t="s">
        <v>19</v>
      </c>
      <c r="E20" s="4" t="s">
        <v>66</v>
      </c>
      <c r="F20" s="4" t="s">
        <v>372</v>
      </c>
      <c r="G20" s="5" t="s">
        <v>477</v>
      </c>
      <c r="H20" s="7" t="s">
        <v>478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30</v>
      </c>
      <c r="G21" s="5" t="s">
        <v>479</v>
      </c>
      <c r="H21" s="7" t="s">
        <v>480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193</v>
      </c>
      <c r="C22" s="2" t="s">
        <v>55</v>
      </c>
      <c r="D22" s="2" t="s">
        <v>252</v>
      </c>
      <c r="E22" s="4" t="s">
        <v>59</v>
      </c>
      <c r="F22" s="4" t="s">
        <v>481</v>
      </c>
      <c r="G22" s="5" t="s">
        <v>482</v>
      </c>
      <c r="H22" s="7" t="s">
        <v>483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484</v>
      </c>
      <c r="C23" s="2" t="s">
        <v>61</v>
      </c>
      <c r="D23" s="2" t="s">
        <v>368</v>
      </c>
      <c r="E23" s="4" t="s">
        <v>55</v>
      </c>
      <c r="F23" s="4" t="s">
        <v>485</v>
      </c>
      <c r="G23" s="5" t="s">
        <v>486</v>
      </c>
      <c r="H23" s="7" t="s">
        <v>487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256</v>
      </c>
      <c r="C24" s="2" t="s">
        <v>66</v>
      </c>
      <c r="D24" s="2" t="s">
        <v>372</v>
      </c>
      <c r="E24" s="4" t="s">
        <v>55</v>
      </c>
      <c r="F24" s="4" t="s">
        <v>335</v>
      </c>
      <c r="G24" s="5" t="s">
        <v>488</v>
      </c>
      <c r="H24" s="7" t="s">
        <v>489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490</v>
      </c>
      <c r="E25" s="4" t="s">
        <v>48</v>
      </c>
      <c r="F25" s="4" t="s">
        <v>279</v>
      </c>
      <c r="G25" s="5" t="s">
        <v>491</v>
      </c>
      <c r="H25" s="7" t="s">
        <v>492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493</v>
      </c>
      <c r="E26" s="4" t="s">
        <v>48</v>
      </c>
      <c r="F26" s="4" t="s">
        <v>279</v>
      </c>
      <c r="G26" s="5" t="s">
        <v>494</v>
      </c>
      <c r="H26" s="7" t="s">
        <v>495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128</v>
      </c>
      <c r="L26" s="4" t="s">
        <v>180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490</v>
      </c>
      <c r="E27" s="4" t="s">
        <v>48</v>
      </c>
      <c r="F27" s="4" t="s">
        <v>279</v>
      </c>
      <c r="G27" s="5" t="s">
        <v>496</v>
      </c>
      <c r="H27" s="20" t="s">
        <v>497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136</v>
      </c>
      <c r="L27" s="4" t="s">
        <v>280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274</v>
      </c>
      <c r="C28" s="2" t="s">
        <v>66</v>
      </c>
      <c r="D28" s="2" t="s">
        <v>468</v>
      </c>
      <c r="E28" s="4" t="s">
        <v>55</v>
      </c>
      <c r="F28" s="4" t="s">
        <v>30</v>
      </c>
      <c r="G28" s="5" t="s">
        <v>498</v>
      </c>
      <c r="H28" s="7" t="s">
        <v>499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375</v>
      </c>
      <c r="E29" s="4" t="s">
        <v>48</v>
      </c>
      <c r="F29" s="4" t="s">
        <v>279</v>
      </c>
      <c r="G29" s="5" t="s">
        <v>500</v>
      </c>
      <c r="H29" s="7" t="s">
        <v>501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347</v>
      </c>
      <c r="C30" s="2" t="s">
        <v>55</v>
      </c>
      <c r="D30" s="2" t="s">
        <v>252</v>
      </c>
      <c r="E30" s="4" t="s">
        <v>59</v>
      </c>
      <c r="F30" s="4" t="s">
        <v>374</v>
      </c>
      <c r="G30" s="5" t="s">
        <v>502</v>
      </c>
      <c r="H30" s="7" t="s">
        <v>503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374</v>
      </c>
      <c r="E31" s="4" t="s">
        <v>55</v>
      </c>
      <c r="F31" s="4" t="s">
        <v>30</v>
      </c>
      <c r="G31" s="5" t="s">
        <v>504</v>
      </c>
      <c r="H31" s="7" t="s">
        <v>505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206" priority="1"/>
  </conditionalFormatting>
  <conditionalFormatting sqref="G1:H14">
    <cfRule type="duplicateValues" dxfId="205" priority="2"/>
    <cfRule type="duplicateValues" dxfId="204" priority="3"/>
  </conditionalFormatting>
  <conditionalFormatting sqref="G15:H31">
    <cfRule type="duplicateValues" dxfId="203" priority="4"/>
    <cfRule type="duplicateValues" dxfId="202" priority="5"/>
  </conditionalFormatting>
  <conditionalFormatting sqref="G1:H14">
    <cfRule type="duplicateValues" dxfId="201" priority="6"/>
    <cfRule type="duplicateValues" dxfId="200" priority="7"/>
  </conditionalFormatting>
  <conditionalFormatting sqref="G15:H31">
    <cfRule type="duplicateValues" dxfId="199" priority="8"/>
    <cfRule type="duplicateValues" dxfId="198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177</v>
      </c>
      <c r="C2" s="2" t="s">
        <v>55</v>
      </c>
      <c r="D2" s="2" t="s">
        <v>375</v>
      </c>
      <c r="E2" s="4" t="s">
        <v>377</v>
      </c>
      <c r="F2" s="4" t="s">
        <v>374</v>
      </c>
      <c r="G2" s="7" t="s">
        <v>409</v>
      </c>
      <c r="H2" s="5" t="s">
        <v>378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379</v>
      </c>
      <c r="E3" s="4" t="s">
        <v>377</v>
      </c>
      <c r="F3" s="4" t="s">
        <v>374</v>
      </c>
      <c r="G3" s="7" t="s">
        <v>410</v>
      </c>
      <c r="H3" s="5" t="s">
        <v>380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371</v>
      </c>
      <c r="G4" s="7" t="s">
        <v>411</v>
      </c>
      <c r="H4" s="5" t="s">
        <v>381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383</v>
      </c>
      <c r="E5" s="4" t="s">
        <v>61</v>
      </c>
      <c r="F5" s="4" t="s">
        <v>368</v>
      </c>
      <c r="G5" s="7" t="s">
        <v>412</v>
      </c>
      <c r="H5" s="5" t="s">
        <v>382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385</v>
      </c>
      <c r="G6" s="7" t="s">
        <v>413</v>
      </c>
      <c r="H6" s="5" t="s">
        <v>384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252</v>
      </c>
      <c r="E7" s="4" t="s">
        <v>66</v>
      </c>
      <c r="F7" s="4" t="s">
        <v>373</v>
      </c>
      <c r="G7" s="7" t="s">
        <v>414</v>
      </c>
      <c r="H7" s="5" t="s">
        <v>386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369</v>
      </c>
      <c r="C8" s="2" t="s">
        <v>55</v>
      </c>
      <c r="D8" s="2" t="s">
        <v>252</v>
      </c>
      <c r="E8" s="4" t="s">
        <v>66</v>
      </c>
      <c r="F8" s="4" t="s">
        <v>370</v>
      </c>
      <c r="G8" s="7" t="s">
        <v>415</v>
      </c>
      <c r="H8" s="5" t="s">
        <v>387</v>
      </c>
      <c r="I8" s="2" t="str">
        <f t="shared" ref="I8" si="19">IF(A8&lt;&gt;"","武汉威伟机械","------")</f>
        <v>武汉威伟机械</v>
      </c>
      <c r="J8" s="17" t="str">
        <f>VLOOKUP(L8,ch!$A$1:$B$31,2,0)</f>
        <v>鄂AZR876</v>
      </c>
      <c r="K8" s="17" t="s">
        <v>109</v>
      </c>
      <c r="L8" s="4" t="s">
        <v>281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203</v>
      </c>
      <c r="C9" s="2" t="s">
        <v>55</v>
      </c>
      <c r="D9" s="2" t="s">
        <v>21</v>
      </c>
      <c r="E9" s="4" t="s">
        <v>61</v>
      </c>
      <c r="F9" s="4" t="s">
        <v>388</v>
      </c>
      <c r="G9" s="7" t="s">
        <v>416</v>
      </c>
      <c r="H9" s="5" t="s">
        <v>389</v>
      </c>
      <c r="I9" s="2" t="str">
        <f t="shared" ref="I9" si="22">IF(A9&lt;&gt;"","武汉威伟机械","------")</f>
        <v>武汉威伟机械</v>
      </c>
      <c r="J9" s="17" t="str">
        <f>VLOOKUP(L9,ch!$A$1:$B$31,2,0)</f>
        <v>鄂AZR876</v>
      </c>
      <c r="K9" s="17" t="s">
        <v>109</v>
      </c>
      <c r="L9" s="4" t="s">
        <v>281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251</v>
      </c>
      <c r="C10" s="2" t="s">
        <v>55</v>
      </c>
      <c r="D10" s="2" t="s">
        <v>252</v>
      </c>
      <c r="E10" s="4" t="s">
        <v>61</v>
      </c>
      <c r="F10" s="4" t="s">
        <v>390</v>
      </c>
      <c r="G10" s="7" t="s">
        <v>417</v>
      </c>
      <c r="H10" s="5" t="s">
        <v>391</v>
      </c>
      <c r="I10" s="2" t="str">
        <f t="shared" ref="I10" si="25">IF(A10&lt;&gt;"","武汉威伟机械","------")</f>
        <v>武汉威伟机械</v>
      </c>
      <c r="J10" s="17" t="str">
        <f>VLOOKUP(L10,ch!$A$1:$B$31,2,0)</f>
        <v>鄂AZR876</v>
      </c>
      <c r="K10" s="17" t="s">
        <v>109</v>
      </c>
      <c r="L10" s="4" t="s">
        <v>281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251</v>
      </c>
      <c r="C11" s="2" t="s">
        <v>55</v>
      </c>
      <c r="D11" s="2" t="s">
        <v>252</v>
      </c>
      <c r="E11" s="4" t="s">
        <v>66</v>
      </c>
      <c r="F11" s="4" t="s">
        <v>372</v>
      </c>
      <c r="G11" s="7" t="s">
        <v>418</v>
      </c>
      <c r="H11" s="5" t="s">
        <v>392</v>
      </c>
      <c r="I11" s="2" t="str">
        <f t="shared" ref="I11" si="28">IF(A11&lt;&gt;"","武汉威伟机械","------")</f>
        <v>武汉威伟机械</v>
      </c>
      <c r="J11" s="17" t="str">
        <f>VLOOKUP(L11,ch!$A$1:$B$31,2,0)</f>
        <v>鄂AZR876</v>
      </c>
      <c r="K11" s="17" t="s">
        <v>109</v>
      </c>
      <c r="L11" s="4" t="s">
        <v>281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393</v>
      </c>
      <c r="G12" s="7" t="s">
        <v>419</v>
      </c>
      <c r="H12" s="5" t="s">
        <v>394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371</v>
      </c>
      <c r="G13" s="7" t="s">
        <v>420</v>
      </c>
      <c r="H13" s="5" t="s">
        <v>395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368</v>
      </c>
      <c r="G14" s="7" t="s">
        <v>421</v>
      </c>
      <c r="H14" s="5" t="s">
        <v>396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397</v>
      </c>
      <c r="G15" s="7" t="s">
        <v>422</v>
      </c>
      <c r="H15" s="5" t="s">
        <v>398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203</v>
      </c>
      <c r="C16" s="2" t="s">
        <v>55</v>
      </c>
      <c r="D16" s="2" t="s">
        <v>20</v>
      </c>
      <c r="E16" s="4" t="s">
        <v>61</v>
      </c>
      <c r="F16" s="4" t="s">
        <v>368</v>
      </c>
      <c r="G16" s="7" t="s">
        <v>423</v>
      </c>
      <c r="H16" s="5" t="s">
        <v>399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256</v>
      </c>
      <c r="C17" s="2" t="s">
        <v>55</v>
      </c>
      <c r="D17" s="2" t="s">
        <v>252</v>
      </c>
      <c r="E17" s="4" t="s">
        <v>66</v>
      </c>
      <c r="F17" s="4" t="s">
        <v>372</v>
      </c>
      <c r="G17" s="7" t="s">
        <v>424</v>
      </c>
      <c r="H17" s="5" t="s">
        <v>400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203</v>
      </c>
      <c r="C18" s="2" t="s">
        <v>55</v>
      </c>
      <c r="D18" s="2" t="s">
        <v>20</v>
      </c>
      <c r="E18" s="4" t="s">
        <v>61</v>
      </c>
      <c r="F18" s="4" t="s">
        <v>371</v>
      </c>
      <c r="G18" s="7" t="s">
        <v>425</v>
      </c>
      <c r="H18" s="5" t="s">
        <v>401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402</v>
      </c>
      <c r="E19" s="4" t="s">
        <v>48</v>
      </c>
      <c r="F19" s="4" t="s">
        <v>279</v>
      </c>
      <c r="G19" s="7" t="s">
        <v>426</v>
      </c>
      <c r="H19" s="5" t="s">
        <v>403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402</v>
      </c>
      <c r="E20" s="4" t="s">
        <v>48</v>
      </c>
      <c r="F20" s="4" t="s">
        <v>279</v>
      </c>
      <c r="G20" s="7" t="s">
        <v>427</v>
      </c>
      <c r="H20" s="5" t="s">
        <v>404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405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402</v>
      </c>
      <c r="E21" s="4" t="s">
        <v>48</v>
      </c>
      <c r="F21" s="4" t="s">
        <v>279</v>
      </c>
      <c r="G21" s="7" t="s">
        <v>428</v>
      </c>
      <c r="H21" s="5" t="s">
        <v>406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7" t="s">
        <v>429</v>
      </c>
      <c r="H22" s="5" t="s">
        <v>407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7" t="s">
        <v>430</v>
      </c>
      <c r="H23" s="5" t="s">
        <v>408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369</v>
      </c>
      <c r="C24" s="2" t="s">
        <v>55</v>
      </c>
      <c r="D24" s="2" t="s">
        <v>19</v>
      </c>
      <c r="E24" s="4" t="s">
        <v>66</v>
      </c>
      <c r="F24" s="4" t="s">
        <v>372</v>
      </c>
      <c r="G24" s="5" t="s">
        <v>431</v>
      </c>
      <c r="H24" s="5"/>
      <c r="I24" s="2" t="str">
        <f t="shared" si="68"/>
        <v>武汉威伟机械</v>
      </c>
      <c r="J24" s="17"/>
      <c r="K24" s="17" t="s">
        <v>432</v>
      </c>
      <c r="L24" s="4" t="s">
        <v>433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197" priority="1"/>
  </conditionalFormatting>
  <conditionalFormatting sqref="G50:H1048576 G1:H1">
    <cfRule type="duplicateValues" dxfId="196" priority="18"/>
    <cfRule type="duplicateValues" dxfId="195" priority="19"/>
  </conditionalFormatting>
  <conditionalFormatting sqref="G50:H1048576 G1:H1">
    <cfRule type="duplicateValues" dxfId="194" priority="24"/>
    <cfRule type="duplicateValues" dxfId="193" priority="25"/>
  </conditionalFormatting>
  <conditionalFormatting sqref="G2:H49">
    <cfRule type="duplicateValues" dxfId="192" priority="35"/>
    <cfRule type="duplicateValues" dxfId="191" priority="36"/>
  </conditionalFormatting>
  <conditionalFormatting sqref="G2:H49">
    <cfRule type="duplicateValues" dxfId="190" priority="39"/>
    <cfRule type="duplicateValues" dxfId="189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Y42"/>
  <sheetViews>
    <sheetView topLeftCell="F1" workbookViewId="0">
      <selection activeCell="J15" sqref="J15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203</v>
      </c>
      <c r="C2" s="2" t="s">
        <v>55</v>
      </c>
      <c r="D2" s="2" t="s">
        <v>19</v>
      </c>
      <c r="E2" s="4" t="s">
        <v>61</v>
      </c>
      <c r="F2" s="4" t="s">
        <v>388</v>
      </c>
      <c r="G2" s="5" t="s">
        <v>508</v>
      </c>
      <c r="H2" s="5"/>
      <c r="I2" s="2" t="str">
        <f t="shared" ref="I2:I42" si="0">IF(A2&lt;&gt;"","武汉威伟机械","------")</f>
        <v>武汉威伟机械</v>
      </c>
      <c r="J2" s="17" t="e">
        <f>VLOOKUP(L2,ch!$A$1:$B$31,2,0)</f>
        <v>#N/A</v>
      </c>
      <c r="K2" s="17"/>
      <c r="L2" s="4" t="s">
        <v>180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203</v>
      </c>
      <c r="C3" s="2" t="s">
        <v>55</v>
      </c>
      <c r="D3" s="2" t="s">
        <v>20</v>
      </c>
      <c r="E3" s="4" t="s">
        <v>55</v>
      </c>
      <c r="F3" s="4" t="s">
        <v>374</v>
      </c>
      <c r="G3" s="5" t="s">
        <v>509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445</v>
      </c>
      <c r="G4" s="5" t="s">
        <v>510</v>
      </c>
      <c r="H4" s="5"/>
      <c r="I4" s="2" t="str">
        <f t="shared" ref="I4" si="7">IF(A4&lt;&gt;"","武汉威伟机械","------")</f>
        <v>武汉威伟机械</v>
      </c>
      <c r="J4" s="17" t="e">
        <f>VLOOKUP(L4,ch!$A$1:$B$31,2,0)</f>
        <v>#N/A</v>
      </c>
      <c r="K4" s="17"/>
      <c r="L4" s="4" t="s">
        <v>180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445</v>
      </c>
      <c r="G5" s="5" t="s">
        <v>511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鄂AZR876</v>
      </c>
      <c r="K5" s="17"/>
      <c r="L5" s="4" t="s">
        <v>281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203</v>
      </c>
      <c r="C6" s="2" t="s">
        <v>55</v>
      </c>
      <c r="D6" s="2" t="s">
        <v>21</v>
      </c>
      <c r="E6" s="4" t="s">
        <v>61</v>
      </c>
      <c r="F6" s="4" t="s">
        <v>388</v>
      </c>
      <c r="G6" s="5" t="s">
        <v>512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203</v>
      </c>
      <c r="C7" s="2" t="s">
        <v>55</v>
      </c>
      <c r="D7" s="2" t="s">
        <v>21</v>
      </c>
      <c r="E7" s="4" t="s">
        <v>61</v>
      </c>
      <c r="F7" s="4" t="s">
        <v>388</v>
      </c>
      <c r="G7" s="5" t="s">
        <v>513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203</v>
      </c>
      <c r="C8" s="2" t="s">
        <v>55</v>
      </c>
      <c r="D8" s="2" t="s">
        <v>21</v>
      </c>
      <c r="E8" s="4" t="s">
        <v>61</v>
      </c>
      <c r="F8" s="4" t="s">
        <v>371</v>
      </c>
      <c r="G8" s="5" t="s">
        <v>514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256</v>
      </c>
      <c r="C9" s="2" t="s">
        <v>55</v>
      </c>
      <c r="D9" s="2" t="s">
        <v>19</v>
      </c>
      <c r="E9" s="4" t="s">
        <v>66</v>
      </c>
      <c r="F9" s="4" t="s">
        <v>456</v>
      </c>
      <c r="G9" s="5" t="s">
        <v>515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252</v>
      </c>
      <c r="E10" s="4" t="s">
        <v>66</v>
      </c>
      <c r="F10" s="4" t="s">
        <v>373</v>
      </c>
      <c r="G10" s="5" t="s">
        <v>516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369</v>
      </c>
      <c r="C11" s="2" t="s">
        <v>55</v>
      </c>
      <c r="D11" s="2" t="s">
        <v>252</v>
      </c>
      <c r="E11" s="4" t="s">
        <v>66</v>
      </c>
      <c r="F11" s="4" t="s">
        <v>370</v>
      </c>
      <c r="G11" s="5" t="s">
        <v>517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251</v>
      </c>
      <c r="C12" s="2" t="s">
        <v>55</v>
      </c>
      <c r="D12" s="2" t="s">
        <v>252</v>
      </c>
      <c r="E12" s="4" t="s">
        <v>66</v>
      </c>
      <c r="F12" s="4" t="s">
        <v>372</v>
      </c>
      <c r="G12" s="5" t="s">
        <v>518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177</v>
      </c>
      <c r="C13" s="2" t="s">
        <v>55</v>
      </c>
      <c r="D13" s="2" t="s">
        <v>20</v>
      </c>
      <c r="E13" s="4" t="s">
        <v>66</v>
      </c>
      <c r="F13" s="4" t="s">
        <v>519</v>
      </c>
      <c r="G13" s="5" t="s">
        <v>520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369</v>
      </c>
      <c r="C14" s="2" t="s">
        <v>55</v>
      </c>
      <c r="D14" s="2" t="s">
        <v>252</v>
      </c>
      <c r="E14" s="4" t="s">
        <v>66</v>
      </c>
      <c r="F14" s="4" t="s">
        <v>370</v>
      </c>
      <c r="G14" s="5" t="s">
        <v>521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鄂AZR876</v>
      </c>
      <c r="K14" s="17"/>
      <c r="L14" s="4" t="s">
        <v>281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375</v>
      </c>
      <c r="E15" s="4" t="s">
        <v>377</v>
      </c>
      <c r="F15" s="4" t="s">
        <v>522</v>
      </c>
      <c r="G15" s="5" t="s">
        <v>523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177</v>
      </c>
      <c r="C16" s="2" t="s">
        <v>55</v>
      </c>
      <c r="D16" s="2" t="s">
        <v>16</v>
      </c>
      <c r="E16" s="4" t="s">
        <v>377</v>
      </c>
      <c r="F16" s="4" t="s">
        <v>374</v>
      </c>
      <c r="G16" s="5" t="s">
        <v>524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193</v>
      </c>
      <c r="C17" s="2" t="s">
        <v>55</v>
      </c>
      <c r="D17" s="2" t="s">
        <v>21</v>
      </c>
      <c r="E17" s="4" t="s">
        <v>55</v>
      </c>
      <c r="F17" s="4" t="s">
        <v>397</v>
      </c>
      <c r="G17" s="5" t="s">
        <v>525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251</v>
      </c>
      <c r="C18" s="2" t="s">
        <v>55</v>
      </c>
      <c r="D18" s="2" t="s">
        <v>252</v>
      </c>
      <c r="E18" s="4" t="s">
        <v>66</v>
      </c>
      <c r="F18" s="4" t="s">
        <v>372</v>
      </c>
      <c r="G18" s="5" t="s">
        <v>526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368</v>
      </c>
      <c r="G19" s="5" t="s">
        <v>527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279</v>
      </c>
      <c r="G20" s="5" t="s">
        <v>528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259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375</v>
      </c>
      <c r="E21" s="4" t="s">
        <v>48</v>
      </c>
      <c r="F21" s="4" t="s">
        <v>279</v>
      </c>
      <c r="G21" s="5" t="s">
        <v>529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5" t="s">
        <v>530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5" t="s">
        <v>679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188" priority="1"/>
  </conditionalFormatting>
  <conditionalFormatting sqref="G27:H1048576 G1:H1">
    <cfRule type="duplicateValues" dxfId="187" priority="2"/>
    <cfRule type="duplicateValues" dxfId="186" priority="3"/>
  </conditionalFormatting>
  <conditionalFormatting sqref="G27:H1048576 G1:H1">
    <cfRule type="duplicateValues" dxfId="185" priority="4"/>
    <cfRule type="duplicateValues" dxfId="184" priority="5"/>
  </conditionalFormatting>
  <conditionalFormatting sqref="G2:H26">
    <cfRule type="duplicateValues" dxfId="183" priority="58"/>
    <cfRule type="duplicateValues" dxfId="182" priority="59"/>
  </conditionalFormatting>
  <conditionalFormatting sqref="G2:H26">
    <cfRule type="duplicateValues" dxfId="181" priority="60"/>
    <cfRule type="duplicateValues" dxfId="180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168"/>
  <sheetViews>
    <sheetView topLeftCell="F1" workbookViewId="0">
      <selection activeCell="G17" sqref="G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279</v>
      </c>
      <c r="G2" s="5" t="s">
        <v>533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279</v>
      </c>
      <c r="G3" s="5" t="s">
        <v>534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375</v>
      </c>
      <c r="E4" s="4" t="s">
        <v>48</v>
      </c>
      <c r="F4" s="4" t="s">
        <v>279</v>
      </c>
      <c r="G4" s="5" t="s">
        <v>553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218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251</v>
      </c>
      <c r="C5" s="2" t="s">
        <v>55</v>
      </c>
      <c r="D5" s="2" t="s">
        <v>252</v>
      </c>
      <c r="E5" s="4" t="s">
        <v>66</v>
      </c>
      <c r="F5" s="4" t="s">
        <v>372</v>
      </c>
      <c r="G5" s="5" t="s">
        <v>536</v>
      </c>
      <c r="H5" s="5"/>
      <c r="I5" s="2" t="str">
        <f t="shared" si="0"/>
        <v>武汉威伟机械</v>
      </c>
      <c r="J5" s="17" t="e">
        <f>VLOOKUP(L5,ch!$A$1:$B$31,2,0)</f>
        <v>#N/A</v>
      </c>
      <c r="K5" s="17"/>
      <c r="L5" s="4" t="s">
        <v>180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368</v>
      </c>
      <c r="G6" s="5" t="s">
        <v>538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369</v>
      </c>
      <c r="C7" s="2" t="s">
        <v>55</v>
      </c>
      <c r="D7" s="2" t="s">
        <v>19</v>
      </c>
      <c r="E7" s="4" t="s">
        <v>66</v>
      </c>
      <c r="F7" s="4" t="s">
        <v>456</v>
      </c>
      <c r="G7" s="5" t="s">
        <v>539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177</v>
      </c>
      <c r="C8" s="2" t="s">
        <v>55</v>
      </c>
      <c r="D8" s="2" t="s">
        <v>16</v>
      </c>
      <c r="E8" s="4" t="s">
        <v>377</v>
      </c>
      <c r="F8" s="4" t="s">
        <v>522</v>
      </c>
      <c r="G8" s="5" t="s">
        <v>541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369</v>
      </c>
      <c r="C9" s="2" t="s">
        <v>55</v>
      </c>
      <c r="D9" s="2" t="s">
        <v>252</v>
      </c>
      <c r="E9" s="4" t="s">
        <v>66</v>
      </c>
      <c r="F9" s="4" t="s">
        <v>468</v>
      </c>
      <c r="G9" s="5" t="s">
        <v>542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鄂AZR876</v>
      </c>
      <c r="K9" s="17"/>
      <c r="L9" s="4" t="s">
        <v>281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388</v>
      </c>
      <c r="G10" s="5" t="s">
        <v>543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544</v>
      </c>
      <c r="C11" s="2" t="s">
        <v>55</v>
      </c>
      <c r="D11" s="2" t="s">
        <v>375</v>
      </c>
      <c r="E11" s="4" t="s">
        <v>61</v>
      </c>
      <c r="F11" s="4" t="s">
        <v>554</v>
      </c>
      <c r="G11" s="5" t="s">
        <v>545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5" t="s">
        <v>546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177</v>
      </c>
      <c r="C13" s="2" t="s">
        <v>55</v>
      </c>
      <c r="D13" s="2" t="s">
        <v>16</v>
      </c>
      <c r="E13" s="4" t="s">
        <v>377</v>
      </c>
      <c r="F13" s="4" t="s">
        <v>547</v>
      </c>
      <c r="G13" s="5" t="s">
        <v>548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388</v>
      </c>
      <c r="G14" s="5" t="s">
        <v>549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434</v>
      </c>
      <c r="C15" s="2" t="s">
        <v>55</v>
      </c>
      <c r="D15" s="2" t="s">
        <v>21</v>
      </c>
      <c r="E15" s="4" t="s">
        <v>61</v>
      </c>
      <c r="F15" s="4" t="s">
        <v>368</v>
      </c>
      <c r="G15" s="5" t="s">
        <v>550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371</v>
      </c>
      <c r="G16" s="5" t="s">
        <v>551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445</v>
      </c>
      <c r="G17" s="5" t="s">
        <v>552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158</v>
      </c>
      <c r="C18" s="2" t="s">
        <v>66</v>
      </c>
      <c r="D18" s="2" t="s">
        <v>372</v>
      </c>
      <c r="E18" s="4" t="s">
        <v>55</v>
      </c>
      <c r="F18" s="4" t="s">
        <v>30</v>
      </c>
      <c r="G18" s="5" t="s">
        <v>555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177</v>
      </c>
      <c r="C19" s="2" t="s">
        <v>59</v>
      </c>
      <c r="D19" s="2" t="s">
        <v>559</v>
      </c>
      <c r="E19" s="4" t="s">
        <v>55</v>
      </c>
      <c r="F19" s="4" t="s">
        <v>30</v>
      </c>
      <c r="G19" s="5" t="s">
        <v>557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324</v>
      </c>
      <c r="C20" s="2" t="s">
        <v>61</v>
      </c>
      <c r="D20" s="2" t="s">
        <v>371</v>
      </c>
      <c r="E20" s="4" t="s">
        <v>55</v>
      </c>
      <c r="F20" s="4" t="s">
        <v>30</v>
      </c>
      <c r="G20" s="5" t="s">
        <v>560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562</v>
      </c>
      <c r="C21" s="2" t="s">
        <v>55</v>
      </c>
      <c r="D21" s="2" t="s">
        <v>435</v>
      </c>
      <c r="E21" s="4" t="s">
        <v>55</v>
      </c>
      <c r="F21" s="4" t="s">
        <v>30</v>
      </c>
      <c r="G21" s="5" t="s">
        <v>561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468</v>
      </c>
      <c r="E22" s="4" t="s">
        <v>55</v>
      </c>
      <c r="F22" s="4" t="s">
        <v>563</v>
      </c>
      <c r="G22" s="5" t="s">
        <v>564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179" priority="7"/>
  </conditionalFormatting>
  <conditionalFormatting sqref="G169:H1048576 G1:H1">
    <cfRule type="duplicateValues" dxfId="178" priority="8"/>
    <cfRule type="duplicateValues" dxfId="177" priority="9"/>
  </conditionalFormatting>
  <conditionalFormatting sqref="G169:H1048576 G1:H1">
    <cfRule type="duplicateValues" dxfId="176" priority="10"/>
    <cfRule type="duplicateValues" dxfId="175" priority="11"/>
  </conditionalFormatting>
  <conditionalFormatting sqref="G5:H168">
    <cfRule type="duplicateValues" dxfId="174" priority="2"/>
  </conditionalFormatting>
  <conditionalFormatting sqref="G5:H168">
    <cfRule type="duplicateValues" dxfId="173" priority="3"/>
    <cfRule type="duplicateValues" dxfId="172" priority="4"/>
  </conditionalFormatting>
  <conditionalFormatting sqref="G5:H168">
    <cfRule type="duplicateValues" dxfId="171" priority="5"/>
    <cfRule type="duplicateValues" dxfId="170" priority="6"/>
  </conditionalFormatting>
  <conditionalFormatting sqref="G2:H4">
    <cfRule type="duplicateValues" dxfId="169" priority="48"/>
    <cfRule type="duplicateValues" dxfId="168" priority="49"/>
  </conditionalFormatting>
  <conditionalFormatting sqref="G2:H4">
    <cfRule type="duplicateValues" dxfId="167" priority="50"/>
    <cfRule type="duplicateValues" dxfId="166" priority="51"/>
  </conditionalFormatting>
  <conditionalFormatting sqref="G1:G1048576">
    <cfRule type="duplicateValues" dxfId="165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Y147"/>
  <sheetViews>
    <sheetView topLeftCell="C1" workbookViewId="0">
      <selection activeCell="L17" sqref="L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369</v>
      </c>
      <c r="C2" s="2" t="s">
        <v>55</v>
      </c>
      <c r="D2" s="2" t="s">
        <v>19</v>
      </c>
      <c r="E2" s="4" t="s">
        <v>66</v>
      </c>
      <c r="F2" s="4" t="s">
        <v>456</v>
      </c>
      <c r="G2" s="7" t="s">
        <v>590</v>
      </c>
      <c r="H2" s="5" t="s">
        <v>570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251</v>
      </c>
      <c r="C3" s="2" t="s">
        <v>55</v>
      </c>
      <c r="D3" s="2" t="s">
        <v>252</v>
      </c>
      <c r="E3" s="4" t="s">
        <v>66</v>
      </c>
      <c r="F3" s="4" t="s">
        <v>372</v>
      </c>
      <c r="G3" s="7" t="s">
        <v>591</v>
      </c>
      <c r="H3" s="5" t="s">
        <v>571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372</v>
      </c>
      <c r="G4" s="7" t="s">
        <v>592</v>
      </c>
      <c r="H4" s="5" t="s">
        <v>572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371</v>
      </c>
      <c r="G5" s="7" t="s">
        <v>593</v>
      </c>
      <c r="H5" s="5" t="s">
        <v>573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468</v>
      </c>
      <c r="G6" s="7" t="s">
        <v>594</v>
      </c>
      <c r="H6" s="5" t="s">
        <v>574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375</v>
      </c>
      <c r="E7" s="4" t="s">
        <v>66</v>
      </c>
      <c r="F7" s="4" t="s">
        <v>575</v>
      </c>
      <c r="G7" s="7" t="s">
        <v>595</v>
      </c>
      <c r="H7" s="5" t="s">
        <v>576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377</v>
      </c>
      <c r="F8" s="4" t="s">
        <v>481</v>
      </c>
      <c r="G8" s="7" t="s">
        <v>596</v>
      </c>
      <c r="H8" s="5" t="s">
        <v>577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368</v>
      </c>
      <c r="G9" s="7" t="s">
        <v>597</v>
      </c>
      <c r="H9" s="5" t="s">
        <v>578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468</v>
      </c>
      <c r="G10" s="7" t="s">
        <v>598</v>
      </c>
      <c r="H10" s="5" t="s">
        <v>579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580</v>
      </c>
      <c r="C11" s="2" t="s">
        <v>61</v>
      </c>
      <c r="D11" s="2" t="s">
        <v>368</v>
      </c>
      <c r="E11" s="4" t="s">
        <v>55</v>
      </c>
      <c r="F11" s="4" t="s">
        <v>402</v>
      </c>
      <c r="G11" s="7" t="s">
        <v>599</v>
      </c>
      <c r="H11" s="5" t="s">
        <v>581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7" t="s">
        <v>600</v>
      </c>
      <c r="H12" s="5" t="s">
        <v>582</v>
      </c>
      <c r="I12" s="2" t="str">
        <f t="shared" ref="I12" si="28">IF(A12&lt;&gt;"","武汉威伟机械","------")</f>
        <v>武汉威伟机械</v>
      </c>
      <c r="J12" s="17" t="str">
        <f>VLOOKUP(L12,ch!$A$1:$B$31,2,0)</f>
        <v>鄂AZR876</v>
      </c>
      <c r="K12" s="17" t="s">
        <v>109</v>
      </c>
      <c r="L12" s="4" t="s">
        <v>281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388</v>
      </c>
      <c r="G13" s="7" t="s">
        <v>601</v>
      </c>
      <c r="H13" s="5" t="s">
        <v>583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368</v>
      </c>
      <c r="G14" s="7" t="s">
        <v>602</v>
      </c>
      <c r="H14" s="5" t="s">
        <v>584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585</v>
      </c>
      <c r="C15" s="2" t="s">
        <v>59</v>
      </c>
      <c r="D15" s="2" t="s">
        <v>559</v>
      </c>
      <c r="E15" s="4" t="s">
        <v>55</v>
      </c>
      <c r="F15" s="4" t="s">
        <v>16</v>
      </c>
      <c r="G15" s="7" t="s">
        <v>603</v>
      </c>
      <c r="H15" s="5" t="s">
        <v>586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347</v>
      </c>
      <c r="C16" s="2" t="s">
        <v>55</v>
      </c>
      <c r="D16" s="2" t="s">
        <v>375</v>
      </c>
      <c r="E16" s="4" t="s">
        <v>48</v>
      </c>
      <c r="F16" s="4" t="s">
        <v>279</v>
      </c>
      <c r="G16" s="7" t="s">
        <v>604</v>
      </c>
      <c r="H16" s="5" t="s">
        <v>587</v>
      </c>
      <c r="I16" s="2" t="str">
        <f t="shared" si="34"/>
        <v>武汉威伟机械</v>
      </c>
      <c r="J16" s="17" t="e">
        <f>VLOOKUP(L16,ch!$A$1:$B$31,2,0)</f>
        <v>#N/A</v>
      </c>
      <c r="K16" s="17" t="s">
        <v>128</v>
      </c>
      <c r="L16" s="4" t="s">
        <v>180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347</v>
      </c>
      <c r="C17" s="2" t="s">
        <v>55</v>
      </c>
      <c r="D17" s="2" t="s">
        <v>375</v>
      </c>
      <c r="E17" s="4" t="s">
        <v>48</v>
      </c>
      <c r="F17" s="4" t="s">
        <v>279</v>
      </c>
      <c r="G17" s="7" t="s">
        <v>605</v>
      </c>
      <c r="H17" s="5" t="s">
        <v>588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136</v>
      </c>
      <c r="L17" s="4" t="s">
        <v>589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164" priority="19"/>
  </conditionalFormatting>
  <conditionalFormatting sqref="G148:H1048576 G1:H1">
    <cfRule type="duplicateValues" dxfId="163" priority="20"/>
    <cfRule type="duplicateValues" dxfId="162" priority="21"/>
  </conditionalFormatting>
  <conditionalFormatting sqref="G148:H1048576 G1:H1">
    <cfRule type="duplicateValues" dxfId="161" priority="22"/>
    <cfRule type="duplicateValues" dxfId="160" priority="23"/>
  </conditionalFormatting>
  <conditionalFormatting sqref="G18:G1048576 H15:H17 G1 H2:H11">
    <cfRule type="duplicateValues" dxfId="159" priority="13"/>
  </conditionalFormatting>
  <conditionalFormatting sqref="H12:H14">
    <cfRule type="duplicateValues" dxfId="158" priority="7"/>
  </conditionalFormatting>
  <conditionalFormatting sqref="G18:H147 H15:H17 H2:H11">
    <cfRule type="duplicateValues" dxfId="157" priority="78"/>
  </conditionalFormatting>
  <conditionalFormatting sqref="G18:H147 H15:H17 H2:H11">
    <cfRule type="duplicateValues" dxfId="156" priority="81"/>
    <cfRule type="duplicateValues" dxfId="155" priority="82"/>
  </conditionalFormatting>
  <conditionalFormatting sqref="G18:H147 H15:H17 H2:H11">
    <cfRule type="duplicateValues" dxfId="154" priority="87"/>
    <cfRule type="duplicateValues" dxfId="153" priority="88"/>
  </conditionalFormatting>
  <conditionalFormatting sqref="H12:H14">
    <cfRule type="duplicateValues" dxfId="152" priority="98"/>
    <cfRule type="duplicateValues" dxfId="151" priority="99"/>
  </conditionalFormatting>
  <conditionalFormatting sqref="H12:H14">
    <cfRule type="duplicateValues" dxfId="150" priority="100"/>
    <cfRule type="duplicateValues" dxfId="149" priority="101"/>
  </conditionalFormatting>
  <conditionalFormatting sqref="G2:G17">
    <cfRule type="duplicateValues" dxfId="148" priority="1"/>
  </conditionalFormatting>
  <conditionalFormatting sqref="G2:G17">
    <cfRule type="duplicateValues" dxfId="147" priority="2"/>
  </conditionalFormatting>
  <conditionalFormatting sqref="G2:G17">
    <cfRule type="duplicateValues" dxfId="146" priority="3"/>
    <cfRule type="duplicateValues" dxfId="145" priority="4"/>
  </conditionalFormatting>
  <conditionalFormatting sqref="G2:G17">
    <cfRule type="duplicateValues" dxfId="144" priority="5"/>
    <cfRule type="duplicateValues" dxfId="143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分析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4-21</vt:lpstr>
      <vt:lpstr>ch</vt:lpstr>
      <vt:lpstr>分析图</vt:lpstr>
      <vt:lpstr>汇总明细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2018-04-01T11:33:42Z</dcterms:created>
  <dcterms:modified xsi:type="dcterms:W3CDTF">2018-04-22T05:31:25Z</dcterms:modified>
</cp:coreProperties>
</file>