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066AAF74-3F6F-4D9C-A2DA-CA1D978C4B5C}" xr6:coauthVersionLast="31" xr6:coauthVersionMax="31" xr10:uidLastSave="{00000000-0000-0000-0000-000000000000}"/>
  <bookViews>
    <workbookView xWindow="0" yWindow="0" windowWidth="15390" windowHeight="7200" firstSheet="20" activeTab="20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ch" sheetId="3" r:id="rId22"/>
    <sheet name="分析图" sheetId="13" r:id="rId23"/>
    <sheet name="汇总明细" sheetId="9" r:id="rId24"/>
    <sheet name="Sheet1" sheetId="25" r:id="rId25"/>
  </sheets>
  <externalReferences>
    <externalReference r:id="rId26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1" r:id="rId27"/>
    <pivotCache cacheId="2" r:id="rId28"/>
  </pivotCaches>
</workbook>
</file>

<file path=xl/calcChain.xml><?xml version="1.0" encoding="utf-8"?>
<calcChain xmlns="http://schemas.openxmlformats.org/spreadsheetml/2006/main">
  <c r="H93" i="9" l="1"/>
  <c r="H94" i="9"/>
  <c r="H124" i="9"/>
  <c r="N3" i="9"/>
  <c r="N4" i="9"/>
  <c r="N5" i="9"/>
  <c r="N6" i="9"/>
  <c r="N7" i="9"/>
  <c r="N8" i="9"/>
  <c r="N9" i="9"/>
  <c r="N2" i="9"/>
  <c r="O27" i="27"/>
  <c r="N27" i="27"/>
  <c r="O26" i="27"/>
  <c r="N26" i="27"/>
  <c r="N25" i="27" l="1"/>
  <c r="O25" i="27"/>
  <c r="N24" i="27"/>
  <c r="O24" i="27"/>
  <c r="N23" i="27"/>
  <c r="O23" i="27"/>
  <c r="N22" i="27" l="1"/>
  <c r="O22" i="27"/>
  <c r="N29" i="27"/>
  <c r="O29" i="27"/>
  <c r="N21" i="27"/>
  <c r="O21" i="27"/>
  <c r="N20" i="27"/>
  <c r="O20" i="27"/>
  <c r="N19" i="27"/>
  <c r="O19" i="27"/>
  <c r="N18" i="27"/>
  <c r="O18" i="27"/>
  <c r="N28" i="27" l="1"/>
  <c r="O28" i="27"/>
  <c r="N17" i="27" l="1"/>
  <c r="O17" i="27"/>
  <c r="N16" i="27"/>
  <c r="O16" i="27"/>
  <c r="N15" i="27"/>
  <c r="O15" i="27"/>
  <c r="N14" i="27"/>
  <c r="O14" i="27"/>
  <c r="N13" i="27"/>
  <c r="O13" i="27"/>
  <c r="N12" i="27"/>
  <c r="O12" i="27"/>
  <c r="N11" i="27"/>
  <c r="O11" i="27"/>
  <c r="N10" i="27"/>
  <c r="O10" i="27"/>
  <c r="N9" i="27"/>
  <c r="O9" i="27"/>
  <c r="N8" i="27"/>
  <c r="O8" i="27"/>
  <c r="N7" i="27"/>
  <c r="O7" i="27"/>
  <c r="N6" i="27"/>
  <c r="O6" i="27"/>
  <c r="N5" i="27"/>
  <c r="O5" i="27"/>
  <c r="N4" i="27"/>
  <c r="O4" i="27"/>
  <c r="N3" i="27"/>
  <c r="O3" i="27"/>
  <c r="N2" i="27"/>
  <c r="O2" i="27"/>
  <c r="N24" i="26" l="1"/>
  <c r="O24" i="26"/>
  <c r="N23" i="26"/>
  <c r="O23" i="26"/>
  <c r="N22" i="26"/>
  <c r="O22" i="26"/>
  <c r="N21" i="26"/>
  <c r="O21" i="26"/>
  <c r="O20" i="26"/>
  <c r="N20" i="26"/>
  <c r="N19" i="26"/>
  <c r="O19" i="26"/>
  <c r="O18" i="26"/>
  <c r="N18" i="26"/>
  <c r="N17" i="26"/>
  <c r="O17" i="26"/>
  <c r="N16" i="26"/>
  <c r="O16" i="26"/>
  <c r="N15" i="26"/>
  <c r="O15" i="26"/>
  <c r="N14" i="26"/>
  <c r="O14" i="26"/>
  <c r="N13" i="26"/>
  <c r="O13" i="26"/>
  <c r="N12" i="26"/>
  <c r="O12" i="26"/>
  <c r="N11" i="26"/>
  <c r="O11" i="26"/>
  <c r="N10" i="26"/>
  <c r="O10" i="26"/>
  <c r="N9" i="26"/>
  <c r="O9" i="26"/>
  <c r="N8" i="26"/>
  <c r="O8" i="26"/>
  <c r="N7" i="26"/>
  <c r="O7" i="26"/>
  <c r="N6" i="26"/>
  <c r="O6" i="26"/>
  <c r="N5" i="26"/>
  <c r="O5" i="26"/>
  <c r="N4" i="26"/>
  <c r="O4" i="26"/>
  <c r="N3" i="26"/>
  <c r="O3" i="26"/>
  <c r="N2" i="26"/>
  <c r="O2" i="26"/>
  <c r="N1" i="25"/>
  <c r="M1" i="25"/>
  <c r="M19" i="24"/>
  <c r="N19" i="24"/>
  <c r="M18" i="24"/>
  <c r="N18" i="24"/>
  <c r="M17" i="24"/>
  <c r="N17" i="24"/>
  <c r="M16" i="24"/>
  <c r="N16" i="24"/>
  <c r="M15" i="24"/>
  <c r="N15" i="24"/>
  <c r="M14" i="24"/>
  <c r="N14" i="24"/>
  <c r="M13" i="24"/>
  <c r="N13" i="24"/>
  <c r="M12" i="24"/>
  <c r="N12" i="24"/>
  <c r="M11" i="24"/>
  <c r="N11" i="24"/>
  <c r="M10" i="24"/>
  <c r="N10" i="24"/>
  <c r="M9" i="24"/>
  <c r="N9" i="24"/>
  <c r="M8" i="24"/>
  <c r="N8" i="24"/>
  <c r="M7" i="24"/>
  <c r="N7" i="24"/>
  <c r="M6" i="24"/>
  <c r="N6" i="24"/>
  <c r="M5" i="24"/>
  <c r="N5" i="24"/>
  <c r="M4" i="24"/>
  <c r="N4" i="24"/>
  <c r="M3" i="24"/>
  <c r="N3" i="24"/>
  <c r="M2" i="24"/>
  <c r="N2" i="24"/>
  <c r="P25" i="23"/>
  <c r="P26" i="23"/>
  <c r="P27" i="23"/>
  <c r="O17" i="23"/>
  <c r="O18" i="23"/>
  <c r="O19" i="23"/>
  <c r="O20" i="23"/>
  <c r="O21" i="23"/>
  <c r="O22" i="23"/>
  <c r="O23" i="23"/>
  <c r="O24" i="23"/>
  <c r="O25" i="23"/>
  <c r="O26" i="23"/>
  <c r="O27" i="23"/>
  <c r="P14" i="23"/>
  <c r="P15" i="23"/>
  <c r="P16" i="23"/>
  <c r="P17" i="23"/>
  <c r="P18" i="23"/>
  <c r="P19" i="23"/>
  <c r="P20" i="23"/>
  <c r="P21" i="23"/>
  <c r="P22" i="23"/>
  <c r="P23" i="23"/>
  <c r="P24" i="23"/>
  <c r="P28" i="23"/>
  <c r="O13" i="23"/>
  <c r="P13" i="23"/>
  <c r="O12" i="23"/>
  <c r="P12" i="23"/>
  <c r="O11" i="23"/>
  <c r="P11" i="23"/>
  <c r="O10" i="23"/>
  <c r="P10" i="23"/>
  <c r="O9" i="23"/>
  <c r="P9" i="23"/>
  <c r="O8" i="23"/>
  <c r="P8" i="23"/>
  <c r="O7" i="23"/>
  <c r="P7" i="23"/>
  <c r="O6" i="23"/>
  <c r="O5" i="23"/>
  <c r="P3" i="23"/>
  <c r="P4" i="23"/>
  <c r="P5" i="23"/>
  <c r="P6" i="23"/>
  <c r="O4" i="23"/>
  <c r="O3" i="23"/>
  <c r="P2" i="23"/>
  <c r="O16" i="23"/>
  <c r="O15" i="23"/>
  <c r="O14" i="23"/>
  <c r="O28" i="23"/>
  <c r="O2" i="23"/>
  <c r="J24" i="22"/>
  <c r="J23" i="22"/>
  <c r="J25" i="22"/>
  <c r="J26" i="22"/>
  <c r="J27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O27" i="22"/>
  <c r="O26" i="22"/>
  <c r="N25" i="22"/>
  <c r="O25" i="22"/>
  <c r="N24" i="22"/>
  <c r="O24" i="22"/>
  <c r="J4" i="22"/>
  <c r="J5" i="22"/>
  <c r="J6" i="22"/>
  <c r="J7" i="22"/>
  <c r="J8" i="22"/>
  <c r="J9" i="22"/>
  <c r="J10" i="22"/>
  <c r="J3" i="22"/>
  <c r="J2" i="22"/>
  <c r="N169" i="9"/>
  <c r="M169" i="9"/>
  <c r="K169" i="9"/>
  <c r="I169" i="9"/>
  <c r="H169" i="9"/>
  <c r="N168" i="9"/>
  <c r="M168" i="9"/>
  <c r="K168" i="9"/>
  <c r="I168" i="9"/>
  <c r="H168" i="9"/>
  <c r="N167" i="9"/>
  <c r="M167" i="9"/>
  <c r="K167" i="9"/>
  <c r="I167" i="9"/>
  <c r="H167" i="9"/>
  <c r="N166" i="9"/>
  <c r="M166" i="9"/>
  <c r="K166" i="9"/>
  <c r="I166" i="9"/>
  <c r="H166" i="9"/>
  <c r="N165" i="9"/>
  <c r="M165" i="9"/>
  <c r="K165" i="9"/>
  <c r="I165" i="9"/>
  <c r="H165" i="9"/>
  <c r="N164" i="9"/>
  <c r="M164" i="9"/>
  <c r="K164" i="9"/>
  <c r="I164" i="9"/>
  <c r="H164" i="9"/>
  <c r="N163" i="9"/>
  <c r="M163" i="9"/>
  <c r="K163" i="9"/>
  <c r="H163" i="9"/>
  <c r="N162" i="9"/>
  <c r="M162" i="9"/>
  <c r="K162" i="9"/>
  <c r="H162" i="9"/>
  <c r="N161" i="9"/>
  <c r="M161" i="9"/>
  <c r="K161" i="9"/>
  <c r="H161" i="9"/>
  <c r="N160" i="9"/>
  <c r="M160" i="9"/>
  <c r="K160" i="9"/>
  <c r="I160" i="9"/>
  <c r="H160" i="9"/>
  <c r="N159" i="9"/>
  <c r="M159" i="9"/>
  <c r="K159" i="9"/>
  <c r="I159" i="9"/>
  <c r="H159" i="9"/>
  <c r="N158" i="9"/>
  <c r="M158" i="9"/>
  <c r="K158" i="9"/>
  <c r="I158" i="9"/>
  <c r="H158" i="9"/>
  <c r="N157" i="9"/>
  <c r="M157" i="9"/>
  <c r="K157" i="9"/>
  <c r="I157" i="9"/>
  <c r="H157" i="9"/>
  <c r="N156" i="9"/>
  <c r="M156" i="9"/>
  <c r="K156" i="9"/>
  <c r="I156" i="9"/>
  <c r="H156" i="9"/>
  <c r="N155" i="9"/>
  <c r="M155" i="9"/>
  <c r="K155" i="9"/>
  <c r="I155" i="9"/>
  <c r="H155" i="9"/>
  <c r="N154" i="9"/>
  <c r="M154" i="9"/>
  <c r="K154" i="9"/>
  <c r="I154" i="9"/>
  <c r="H154" i="9"/>
  <c r="N153" i="9"/>
  <c r="M153" i="9"/>
  <c r="K153" i="9"/>
  <c r="I153" i="9"/>
  <c r="H153" i="9"/>
  <c r="N152" i="9"/>
  <c r="M152" i="9"/>
  <c r="K152" i="9"/>
  <c r="I152" i="9"/>
  <c r="H152" i="9"/>
  <c r="N151" i="9"/>
  <c r="M151" i="9"/>
  <c r="K151" i="9"/>
  <c r="I151" i="9"/>
  <c r="H151" i="9"/>
  <c r="N150" i="9"/>
  <c r="M150" i="9"/>
  <c r="K150" i="9"/>
  <c r="H150" i="9"/>
  <c r="N149" i="9"/>
  <c r="M149" i="9"/>
  <c r="K149" i="9"/>
  <c r="I149" i="9"/>
  <c r="H149" i="9"/>
  <c r="N148" i="9"/>
  <c r="M148" i="9"/>
  <c r="K148" i="9"/>
  <c r="H148" i="9"/>
  <c r="O23" i="22"/>
  <c r="N9" i="22"/>
  <c r="O9" i="22"/>
  <c r="N4" i="22"/>
  <c r="O3" i="22"/>
  <c r="O20" i="22"/>
  <c r="O4" i="22"/>
  <c r="O14" i="22"/>
  <c r="O15" i="22"/>
  <c r="O16" i="22"/>
  <c r="O17" i="22"/>
  <c r="O18" i="22"/>
  <c r="O19" i="22"/>
  <c r="O5" i="22"/>
  <c r="O10" i="22"/>
  <c r="O11" i="22"/>
  <c r="O12" i="22"/>
  <c r="O6" i="22"/>
  <c r="O7" i="22"/>
  <c r="O8" i="22"/>
  <c r="O13" i="22"/>
  <c r="O21" i="22"/>
  <c r="O22" i="22"/>
  <c r="O2" i="22"/>
  <c r="N3" i="22"/>
  <c r="N20" i="22"/>
  <c r="N14" i="22"/>
  <c r="N15" i="22"/>
  <c r="N16" i="22"/>
  <c r="N17" i="22"/>
  <c r="N18" i="22"/>
  <c r="N19" i="22"/>
  <c r="N5" i="22"/>
  <c r="N10" i="22"/>
  <c r="N11" i="22"/>
  <c r="N12" i="22"/>
  <c r="N6" i="22"/>
  <c r="N7" i="22"/>
  <c r="N8" i="22"/>
  <c r="N13" i="22"/>
  <c r="N21" i="22"/>
  <c r="N22" i="22"/>
  <c r="N23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2" i="22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2" i="21"/>
  <c r="P23" i="21"/>
  <c r="P2" i="21"/>
  <c r="O23" i="21"/>
  <c r="J18" i="21"/>
  <c r="J19" i="21"/>
  <c r="J20" i="21"/>
  <c r="J21" i="21"/>
  <c r="J2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" i="21"/>
  <c r="J8" i="21"/>
  <c r="J9" i="21"/>
  <c r="J10" i="21"/>
  <c r="J11" i="21"/>
  <c r="J12" i="21"/>
  <c r="J13" i="21"/>
  <c r="J14" i="21"/>
  <c r="J15" i="21"/>
  <c r="J16" i="21"/>
  <c r="J17" i="21"/>
  <c r="J3" i="21"/>
  <c r="J4" i="21"/>
  <c r="J5" i="21"/>
  <c r="J6" i="21"/>
  <c r="J7" i="21"/>
  <c r="J2" i="21"/>
  <c r="P35" i="19"/>
  <c r="O35" i="19"/>
  <c r="M35" i="19"/>
  <c r="J35" i="19"/>
  <c r="I35" i="19"/>
  <c r="J34" i="19"/>
  <c r="M34" i="19"/>
  <c r="I34" i="19"/>
  <c r="O34" i="19"/>
  <c r="P34" i="19"/>
  <c r="P28" i="19"/>
  <c r="O28" i="19"/>
  <c r="M28" i="19"/>
  <c r="J28" i="19"/>
  <c r="I28" i="19"/>
  <c r="I27" i="19"/>
  <c r="P27" i="19"/>
  <c r="O27" i="19"/>
  <c r="J27" i="19"/>
  <c r="M27" i="19"/>
  <c r="M26" i="19"/>
  <c r="J26" i="19"/>
  <c r="I26" i="19"/>
  <c r="O26" i="19"/>
  <c r="P26" i="19"/>
  <c r="I33" i="19"/>
  <c r="J33" i="19"/>
  <c r="M33" i="19"/>
  <c r="O33" i="19"/>
  <c r="P33" i="19"/>
  <c r="P32" i="19"/>
  <c r="O32" i="19"/>
  <c r="M32" i="19"/>
  <c r="J32" i="19"/>
  <c r="I32" i="19"/>
  <c r="P31" i="19"/>
  <c r="O31" i="19"/>
  <c r="M31" i="19"/>
  <c r="J31" i="19"/>
  <c r="I31" i="19"/>
  <c r="P30" i="19"/>
  <c r="O30" i="19"/>
  <c r="M30" i="19"/>
  <c r="J30" i="19"/>
  <c r="I30" i="19"/>
  <c r="M29" i="19"/>
  <c r="J29" i="19"/>
  <c r="I29" i="19"/>
  <c r="O29" i="19"/>
  <c r="P29" i="19"/>
  <c r="I25" i="19"/>
  <c r="J25" i="19"/>
  <c r="M25" i="19"/>
  <c r="O25" i="19"/>
  <c r="P25" i="19"/>
  <c r="I24" i="19"/>
  <c r="J24" i="19"/>
  <c r="M24" i="19"/>
  <c r="O24" i="19"/>
  <c r="P24" i="19"/>
  <c r="I23" i="19"/>
  <c r="J23" i="19"/>
  <c r="M23" i="19"/>
  <c r="O23" i="19"/>
  <c r="P23" i="19"/>
  <c r="I22" i="19"/>
  <c r="J22" i="19"/>
  <c r="M22" i="19"/>
  <c r="O22" i="19"/>
  <c r="P22" i="19"/>
  <c r="I21" i="19"/>
  <c r="J21" i="19"/>
  <c r="M21" i="19"/>
  <c r="O21" i="19"/>
  <c r="P21" i="19"/>
  <c r="I20" i="19"/>
  <c r="J20" i="19"/>
  <c r="M20" i="19"/>
  <c r="O20" i="19"/>
  <c r="P20" i="19"/>
  <c r="I19" i="19"/>
  <c r="J19" i="19"/>
  <c r="M19" i="19"/>
  <c r="O19" i="19"/>
  <c r="P19" i="19"/>
  <c r="I18" i="19"/>
  <c r="J18" i="19"/>
  <c r="M18" i="19"/>
  <c r="O18" i="19"/>
  <c r="P18" i="19"/>
  <c r="I17" i="19"/>
  <c r="J17" i="19"/>
  <c r="M17" i="19"/>
  <c r="O17" i="19"/>
  <c r="P17" i="19"/>
  <c r="I16" i="19"/>
  <c r="J16" i="19"/>
  <c r="M16" i="19"/>
  <c r="O16" i="19"/>
  <c r="P16" i="19"/>
  <c r="I15" i="19"/>
  <c r="J15" i="19"/>
  <c r="M15" i="19"/>
  <c r="O15" i="19"/>
  <c r="P15" i="19"/>
  <c r="I14" i="19"/>
  <c r="J14" i="19"/>
  <c r="M14" i="19"/>
  <c r="O14" i="19"/>
  <c r="P14" i="19"/>
  <c r="I13" i="19"/>
  <c r="J13" i="19"/>
  <c r="M13" i="19"/>
  <c r="O13" i="19"/>
  <c r="P13" i="19"/>
  <c r="I12" i="19"/>
  <c r="J12" i="19"/>
  <c r="M12" i="19"/>
  <c r="O12" i="19"/>
  <c r="P12" i="19"/>
  <c r="I11" i="19"/>
  <c r="J11" i="19"/>
  <c r="M11" i="19"/>
  <c r="O11" i="19"/>
  <c r="P11" i="19"/>
  <c r="I10" i="19"/>
  <c r="J10" i="19"/>
  <c r="M10" i="19"/>
  <c r="O10" i="19"/>
  <c r="P10" i="19"/>
  <c r="I9" i="19"/>
  <c r="J9" i="19"/>
  <c r="M9" i="19"/>
  <c r="O9" i="19"/>
  <c r="P9" i="19"/>
  <c r="I8" i="19"/>
  <c r="J8" i="19"/>
  <c r="M8" i="19"/>
  <c r="O8" i="19"/>
  <c r="P8" i="19"/>
  <c r="I7" i="19"/>
  <c r="J7" i="19"/>
  <c r="M7" i="19"/>
  <c r="O7" i="19"/>
  <c r="P7" i="19"/>
  <c r="I6" i="19"/>
  <c r="J6" i="19"/>
  <c r="M6" i="19"/>
  <c r="O6" i="19"/>
  <c r="P6" i="19"/>
  <c r="I5" i="19"/>
  <c r="J5" i="19"/>
  <c r="M5" i="19"/>
  <c r="O5" i="19"/>
  <c r="P5" i="19"/>
  <c r="I4" i="19"/>
  <c r="J4" i="19"/>
  <c r="M4" i="19"/>
  <c r="O4" i="19"/>
  <c r="P4" i="19"/>
  <c r="I3" i="19"/>
  <c r="J3" i="19"/>
  <c r="M3" i="19"/>
  <c r="O3" i="19"/>
  <c r="P3" i="19"/>
  <c r="J2" i="19"/>
  <c r="O2" i="19"/>
  <c r="P2" i="19"/>
  <c r="I2" i="19"/>
  <c r="M2" i="19"/>
  <c r="M7" i="18"/>
  <c r="I7" i="18"/>
  <c r="O7" i="18"/>
  <c r="P7" i="18"/>
  <c r="P6" i="18"/>
  <c r="O6" i="18"/>
  <c r="M6" i="18"/>
  <c r="J6" i="18"/>
  <c r="I6" i="18"/>
  <c r="M5" i="18" l="1"/>
  <c r="I5" i="18"/>
  <c r="O5" i="18"/>
  <c r="P5" i="18"/>
  <c r="I4" i="18"/>
  <c r="J4" i="18"/>
  <c r="M4" i="18"/>
  <c r="O4" i="18"/>
  <c r="P4" i="18"/>
  <c r="P3" i="18"/>
  <c r="O3" i="18"/>
  <c r="M3" i="18"/>
  <c r="J3" i="18"/>
  <c r="I3" i="18"/>
  <c r="I22" i="18"/>
  <c r="J22" i="18"/>
  <c r="M22" i="18"/>
  <c r="O22" i="18"/>
  <c r="P22" i="18"/>
  <c r="I21" i="18"/>
  <c r="J21" i="18"/>
  <c r="M21" i="18"/>
  <c r="O21" i="18"/>
  <c r="P21" i="18"/>
  <c r="I20" i="18"/>
  <c r="J20" i="18"/>
  <c r="M20" i="18"/>
  <c r="O20" i="18"/>
  <c r="P20" i="18"/>
  <c r="M19" i="18"/>
  <c r="J19" i="18"/>
  <c r="I19" i="18"/>
  <c r="O19" i="18"/>
  <c r="P19" i="18"/>
  <c r="I18" i="18"/>
  <c r="J18" i="18"/>
  <c r="M18" i="18"/>
  <c r="O18" i="18"/>
  <c r="P18" i="18"/>
  <c r="I17" i="18"/>
  <c r="J17" i="18"/>
  <c r="M17" i="18"/>
  <c r="O17" i="18"/>
  <c r="P17" i="18"/>
  <c r="I16" i="18"/>
  <c r="J16" i="18"/>
  <c r="M16" i="18"/>
  <c r="O16" i="18"/>
  <c r="P16" i="18"/>
  <c r="I15" i="18"/>
  <c r="J15" i="18"/>
  <c r="M15" i="18"/>
  <c r="O15" i="18"/>
  <c r="P15" i="18"/>
  <c r="I14" i="18"/>
  <c r="J14" i="18"/>
  <c r="M14" i="18"/>
  <c r="O14" i="18"/>
  <c r="P14" i="18"/>
  <c r="I13" i="18"/>
  <c r="J13" i="18"/>
  <c r="M13" i="18"/>
  <c r="O13" i="18"/>
  <c r="P13" i="18"/>
  <c r="I12" i="18"/>
  <c r="J12" i="18"/>
  <c r="M12" i="18"/>
  <c r="O12" i="18"/>
  <c r="P12" i="18"/>
  <c r="I11" i="18"/>
  <c r="J11" i="18"/>
  <c r="M11" i="18"/>
  <c r="O11" i="18"/>
  <c r="P11" i="18"/>
  <c r="I10" i="18"/>
  <c r="J10" i="18"/>
  <c r="M10" i="18"/>
  <c r="O10" i="18"/>
  <c r="P10" i="18"/>
  <c r="I9" i="18"/>
  <c r="J9" i="18"/>
  <c r="M9" i="18"/>
  <c r="O9" i="18"/>
  <c r="P9" i="18"/>
  <c r="M8" i="18"/>
  <c r="J8" i="18"/>
  <c r="I8" i="18"/>
  <c r="O8" i="18"/>
  <c r="P8" i="18"/>
  <c r="J2" i="18" l="1"/>
  <c r="O2" i="18"/>
  <c r="P2" i="18"/>
  <c r="I2" i="18"/>
  <c r="M2" i="18"/>
  <c r="P29" i="16" l="1"/>
  <c r="O29" i="16"/>
  <c r="M29" i="16"/>
  <c r="I29" i="16"/>
  <c r="M24" i="16" l="1"/>
  <c r="I24" i="16"/>
  <c r="O24" i="16"/>
  <c r="P24" i="16"/>
  <c r="M23" i="16" l="1"/>
  <c r="J23" i="16"/>
  <c r="I23" i="16"/>
  <c r="O23" i="16"/>
  <c r="P23" i="16"/>
  <c r="M28" i="16"/>
  <c r="J28" i="16"/>
  <c r="I28" i="16"/>
  <c r="O28" i="16"/>
  <c r="P28" i="16"/>
  <c r="I22" i="16" l="1"/>
  <c r="J22" i="16"/>
  <c r="M22" i="16"/>
  <c r="O22" i="16"/>
  <c r="P22" i="16"/>
  <c r="M21" i="16"/>
  <c r="J21" i="16"/>
  <c r="I21" i="16"/>
  <c r="O21" i="16"/>
  <c r="P21" i="16"/>
  <c r="M20" i="16"/>
  <c r="J20" i="16"/>
  <c r="I20" i="16"/>
  <c r="O20" i="16"/>
  <c r="P20" i="16"/>
  <c r="M19" i="16"/>
  <c r="J19" i="16"/>
  <c r="I19" i="16"/>
  <c r="O19" i="16"/>
  <c r="P19" i="16"/>
  <c r="P18" i="16"/>
  <c r="O18" i="16"/>
  <c r="M18" i="16"/>
  <c r="J18" i="16"/>
  <c r="I18" i="16"/>
  <c r="P27" i="16"/>
  <c r="O27" i="16"/>
  <c r="M27" i="16"/>
  <c r="J27" i="16"/>
  <c r="I27" i="16"/>
  <c r="P26" i="16"/>
  <c r="O26" i="16"/>
  <c r="M26" i="16"/>
  <c r="J26" i="16"/>
  <c r="I26" i="16"/>
  <c r="P25" i="16"/>
  <c r="O25" i="16"/>
  <c r="M25" i="16"/>
  <c r="J25" i="16"/>
  <c r="I25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N142" i="9" l="1"/>
  <c r="M142" i="9"/>
  <c r="K142" i="9"/>
  <c r="H142" i="9"/>
  <c r="N147" i="9"/>
  <c r="M147" i="9"/>
  <c r="K147" i="9"/>
  <c r="H147" i="9"/>
  <c r="N146" i="9"/>
  <c r="M146" i="9"/>
  <c r="K146" i="9"/>
  <c r="H146" i="9"/>
  <c r="N145" i="9"/>
  <c r="M145" i="9"/>
  <c r="K145" i="9"/>
  <c r="H145" i="9"/>
  <c r="N144" i="9"/>
  <c r="M144" i="9"/>
  <c r="K144" i="9"/>
  <c r="H144" i="9"/>
  <c r="N143" i="9"/>
  <c r="M143" i="9"/>
  <c r="K143" i="9"/>
  <c r="H143" i="9"/>
  <c r="N141" i="9"/>
  <c r="M141" i="9"/>
  <c r="K141" i="9"/>
  <c r="H141" i="9"/>
  <c r="N140" i="9"/>
  <c r="M140" i="9"/>
  <c r="K140" i="9"/>
  <c r="H140" i="9"/>
  <c r="N139" i="9"/>
  <c r="M139" i="9"/>
  <c r="K139" i="9"/>
  <c r="H139" i="9"/>
  <c r="N138" i="9"/>
  <c r="M138" i="9"/>
  <c r="K138" i="9"/>
  <c r="H138" i="9"/>
  <c r="N137" i="9"/>
  <c r="M137" i="9"/>
  <c r="K137" i="9"/>
  <c r="H137" i="9"/>
  <c r="N136" i="9"/>
  <c r="M136" i="9"/>
  <c r="K136" i="9"/>
  <c r="H136" i="9"/>
  <c r="N135" i="9"/>
  <c r="M135" i="9"/>
  <c r="K135" i="9"/>
  <c r="H135" i="9"/>
  <c r="N134" i="9"/>
  <c r="M134" i="9"/>
  <c r="K134" i="9"/>
  <c r="H134" i="9"/>
  <c r="N133" i="9"/>
  <c r="M133" i="9"/>
  <c r="K133" i="9"/>
  <c r="H133" i="9"/>
  <c r="N132" i="9"/>
  <c r="M132" i="9"/>
  <c r="K132" i="9"/>
  <c r="H132" i="9"/>
  <c r="N131" i="9"/>
  <c r="M131" i="9"/>
  <c r="K131" i="9"/>
  <c r="H131" i="9"/>
  <c r="N130" i="9"/>
  <c r="M130" i="9"/>
  <c r="K130" i="9"/>
  <c r="H130" i="9"/>
  <c r="N129" i="9"/>
  <c r="M129" i="9"/>
  <c r="K129" i="9"/>
  <c r="H129" i="9"/>
  <c r="N128" i="9"/>
  <c r="M128" i="9"/>
  <c r="K128" i="9"/>
  <c r="H128" i="9"/>
  <c r="N127" i="9"/>
  <c r="M127" i="9"/>
  <c r="K127" i="9"/>
  <c r="H127" i="9"/>
  <c r="N126" i="9"/>
  <c r="M126" i="9"/>
  <c r="K126" i="9"/>
  <c r="H126" i="9"/>
  <c r="N125" i="9"/>
  <c r="M125" i="9"/>
  <c r="K125" i="9"/>
  <c r="H125" i="9"/>
  <c r="N120" i="9"/>
  <c r="M120" i="9"/>
  <c r="K120" i="9"/>
  <c r="H120" i="9"/>
  <c r="N119" i="9"/>
  <c r="M119" i="9"/>
  <c r="K119" i="9"/>
  <c r="H119" i="9"/>
  <c r="N124" i="9"/>
  <c r="M124" i="9"/>
  <c r="K124" i="9"/>
  <c r="N118" i="9"/>
  <c r="M118" i="9"/>
  <c r="K118" i="9"/>
  <c r="H118" i="9"/>
  <c r="N123" i="9"/>
  <c r="M123" i="9"/>
  <c r="K123" i="9"/>
  <c r="H123" i="9"/>
  <c r="N122" i="9"/>
  <c r="M122" i="9"/>
  <c r="K122" i="9"/>
  <c r="H122" i="9"/>
  <c r="N121" i="9"/>
  <c r="M121" i="9"/>
  <c r="K121" i="9"/>
  <c r="H121" i="9"/>
  <c r="N117" i="9"/>
  <c r="M117" i="9"/>
  <c r="K117" i="9"/>
  <c r="H117" i="9"/>
  <c r="N116" i="9"/>
  <c r="M116" i="9"/>
  <c r="K116" i="9"/>
  <c r="H116" i="9"/>
  <c r="N115" i="9"/>
  <c r="M115" i="9"/>
  <c r="K115" i="9"/>
  <c r="H115" i="9"/>
  <c r="N114" i="9"/>
  <c r="M114" i="9"/>
  <c r="K114" i="9"/>
  <c r="H114" i="9"/>
  <c r="N113" i="9"/>
  <c r="M113" i="9"/>
  <c r="K113" i="9"/>
  <c r="H113" i="9"/>
  <c r="N112" i="9"/>
  <c r="M112" i="9"/>
  <c r="K112" i="9"/>
  <c r="H112" i="9"/>
  <c r="N111" i="9"/>
  <c r="M111" i="9"/>
  <c r="K111" i="9"/>
  <c r="H111" i="9"/>
  <c r="N110" i="9"/>
  <c r="M110" i="9"/>
  <c r="K110" i="9"/>
  <c r="H110" i="9"/>
  <c r="N109" i="9"/>
  <c r="M109" i="9"/>
  <c r="K109" i="9"/>
  <c r="H109" i="9"/>
  <c r="N108" i="9"/>
  <c r="M108" i="9"/>
  <c r="K108" i="9"/>
  <c r="H108" i="9"/>
  <c r="N107" i="9"/>
  <c r="M107" i="9"/>
  <c r="K107" i="9"/>
  <c r="H107" i="9"/>
  <c r="N106" i="9"/>
  <c r="M106" i="9"/>
  <c r="K106" i="9"/>
  <c r="H106" i="9"/>
  <c r="N105" i="9"/>
  <c r="M105" i="9"/>
  <c r="K105" i="9"/>
  <c r="H105" i="9"/>
  <c r="N104" i="9"/>
  <c r="M104" i="9"/>
  <c r="K104" i="9"/>
  <c r="H104" i="9"/>
  <c r="N103" i="9"/>
  <c r="M103" i="9"/>
  <c r="K103" i="9"/>
  <c r="H103" i="9"/>
  <c r="N102" i="9"/>
  <c r="M102" i="9"/>
  <c r="K102" i="9"/>
  <c r="H102" i="9"/>
  <c r="N101" i="9"/>
  <c r="M101" i="9"/>
  <c r="K101" i="9"/>
  <c r="H101" i="9"/>
  <c r="N100" i="9"/>
  <c r="M100" i="9"/>
  <c r="K100" i="9"/>
  <c r="H100" i="9"/>
  <c r="N99" i="9"/>
  <c r="M99" i="9"/>
  <c r="K99" i="9"/>
  <c r="H99" i="9"/>
  <c r="N98" i="9"/>
  <c r="M98" i="9"/>
  <c r="K98" i="9"/>
  <c r="H98" i="9"/>
  <c r="N97" i="9"/>
  <c r="M97" i="9"/>
  <c r="K97" i="9"/>
  <c r="H97" i="9"/>
  <c r="N96" i="9"/>
  <c r="M96" i="9"/>
  <c r="K96" i="9"/>
  <c r="H96" i="9"/>
  <c r="N95" i="9"/>
  <c r="M95" i="9"/>
  <c r="K95" i="9"/>
  <c r="H95" i="9"/>
  <c r="N94" i="9"/>
  <c r="M94" i="9"/>
  <c r="K94" i="9"/>
  <c r="N93" i="9"/>
  <c r="M93" i="9"/>
  <c r="K93" i="9"/>
  <c r="N92" i="9"/>
  <c r="M92" i="9"/>
  <c r="K92" i="9"/>
  <c r="N91" i="9"/>
  <c r="M91" i="9"/>
  <c r="K91" i="9"/>
  <c r="N90" i="9"/>
  <c r="M90" i="9"/>
  <c r="K90" i="9"/>
  <c r="N89" i="9"/>
  <c r="M89" i="9"/>
  <c r="K89" i="9"/>
  <c r="N88" i="9"/>
  <c r="M88" i="9"/>
  <c r="K88" i="9"/>
  <c r="N87" i="9"/>
  <c r="M87" i="9"/>
  <c r="K87" i="9"/>
  <c r="N86" i="9"/>
  <c r="M86" i="9"/>
  <c r="K86" i="9"/>
  <c r="N85" i="9"/>
  <c r="M85" i="9"/>
  <c r="K85" i="9"/>
  <c r="N84" i="9"/>
  <c r="M84" i="9"/>
  <c r="K84" i="9"/>
  <c r="N83" i="9"/>
  <c r="M83" i="9"/>
  <c r="K83" i="9"/>
  <c r="N82" i="9"/>
  <c r="M82" i="9"/>
  <c r="K82" i="9"/>
  <c r="N81" i="9"/>
  <c r="M81" i="9"/>
  <c r="K81" i="9"/>
  <c r="N80" i="9"/>
  <c r="M80" i="9"/>
  <c r="K80" i="9"/>
  <c r="N79" i="9"/>
  <c r="M79" i="9"/>
  <c r="K79" i="9"/>
  <c r="N78" i="9"/>
  <c r="M78" i="9"/>
  <c r="K78" i="9"/>
  <c r="N77" i="9"/>
  <c r="M77" i="9"/>
  <c r="K77" i="9"/>
  <c r="H77" i="9"/>
  <c r="N76" i="9"/>
  <c r="M76" i="9"/>
  <c r="K76" i="9"/>
  <c r="H76" i="9"/>
  <c r="N75" i="9"/>
  <c r="M75" i="9"/>
  <c r="K75" i="9"/>
  <c r="H75" i="9"/>
  <c r="N74" i="9"/>
  <c r="M74" i="9"/>
  <c r="K74" i="9"/>
  <c r="H74" i="9"/>
  <c r="N73" i="9"/>
  <c r="M73" i="9"/>
  <c r="K73" i="9"/>
  <c r="H73" i="9"/>
  <c r="N72" i="9"/>
  <c r="M72" i="9"/>
  <c r="K72" i="9"/>
  <c r="H72" i="9"/>
  <c r="N71" i="9"/>
  <c r="M71" i="9"/>
  <c r="K71" i="9"/>
  <c r="H71" i="9"/>
  <c r="N70" i="9"/>
  <c r="M70" i="9"/>
  <c r="K70" i="9"/>
  <c r="H70" i="9"/>
  <c r="N69" i="9"/>
  <c r="M69" i="9"/>
  <c r="K69" i="9"/>
  <c r="H69" i="9"/>
  <c r="N68" i="9"/>
  <c r="M68" i="9"/>
  <c r="K68" i="9"/>
  <c r="H68" i="9"/>
  <c r="N67" i="9"/>
  <c r="M67" i="9"/>
  <c r="K67" i="9"/>
  <c r="H67" i="9"/>
  <c r="N66" i="9"/>
  <c r="M66" i="9"/>
  <c r="K66" i="9"/>
  <c r="H66" i="9"/>
  <c r="N65" i="9"/>
  <c r="M65" i="9"/>
  <c r="K65" i="9"/>
  <c r="H65" i="9"/>
  <c r="N64" i="9"/>
  <c r="M64" i="9"/>
  <c r="K64" i="9"/>
  <c r="H64" i="9"/>
  <c r="N63" i="9"/>
  <c r="M63" i="9"/>
  <c r="K63" i="9"/>
  <c r="H63" i="9"/>
  <c r="N62" i="9"/>
  <c r="M62" i="9"/>
  <c r="K62" i="9"/>
  <c r="H62" i="9"/>
  <c r="N61" i="9"/>
  <c r="M61" i="9"/>
  <c r="K61" i="9"/>
  <c r="H61" i="9"/>
  <c r="N60" i="9"/>
  <c r="M60" i="9"/>
  <c r="K60" i="9"/>
  <c r="H60" i="9"/>
  <c r="N59" i="9"/>
  <c r="M59" i="9"/>
  <c r="K59" i="9"/>
  <c r="H59" i="9"/>
  <c r="N58" i="9"/>
  <c r="M58" i="9"/>
  <c r="K58" i="9"/>
  <c r="H58" i="9"/>
  <c r="N57" i="9"/>
  <c r="M57" i="9"/>
  <c r="K57" i="9"/>
  <c r="H57" i="9"/>
  <c r="N56" i="9"/>
  <c r="M56" i="9"/>
  <c r="K56" i="9"/>
  <c r="H56" i="9"/>
  <c r="N55" i="9"/>
  <c r="M55" i="9"/>
  <c r="K55" i="9"/>
  <c r="H55" i="9"/>
  <c r="N54" i="9"/>
  <c r="M54" i="9"/>
  <c r="K54" i="9"/>
  <c r="H54" i="9"/>
  <c r="N53" i="9"/>
  <c r="M53" i="9"/>
  <c r="K53" i="9"/>
  <c r="H53" i="9"/>
  <c r="N52" i="9"/>
  <c r="M52" i="9"/>
  <c r="K52" i="9"/>
  <c r="H52" i="9"/>
  <c r="N51" i="9"/>
  <c r="M51" i="9"/>
  <c r="K51" i="9"/>
  <c r="H51" i="9"/>
  <c r="N50" i="9"/>
  <c r="M50" i="9"/>
  <c r="K50" i="9"/>
  <c r="H50" i="9"/>
  <c r="N49" i="9"/>
  <c r="M49" i="9"/>
  <c r="K49" i="9"/>
  <c r="H49" i="9"/>
  <c r="N48" i="9"/>
  <c r="M48" i="9"/>
  <c r="K48" i="9"/>
  <c r="H48" i="9"/>
  <c r="N47" i="9"/>
  <c r="M47" i="9"/>
  <c r="K47" i="9"/>
  <c r="H47" i="9"/>
  <c r="N46" i="9"/>
  <c r="M46" i="9"/>
  <c r="K46" i="9"/>
  <c r="H46" i="9"/>
  <c r="N45" i="9"/>
  <c r="M45" i="9"/>
  <c r="K45" i="9"/>
  <c r="H45" i="9"/>
  <c r="N44" i="9"/>
  <c r="M44" i="9"/>
  <c r="K44" i="9"/>
  <c r="H44" i="9"/>
  <c r="N43" i="9"/>
  <c r="M43" i="9"/>
  <c r="K43" i="9"/>
  <c r="H43" i="9"/>
  <c r="N42" i="9"/>
  <c r="M42" i="9"/>
  <c r="K42" i="9"/>
  <c r="H42" i="9"/>
  <c r="N41" i="9"/>
  <c r="M41" i="9"/>
  <c r="K41" i="9"/>
  <c r="H41" i="9"/>
  <c r="N40" i="9"/>
  <c r="M40" i="9"/>
  <c r="K40" i="9"/>
  <c r="H40" i="9"/>
  <c r="N39" i="9"/>
  <c r="M39" i="9"/>
  <c r="K39" i="9"/>
  <c r="H39" i="9"/>
  <c r="N38" i="9"/>
  <c r="M38" i="9"/>
  <c r="K38" i="9"/>
  <c r="H38" i="9"/>
  <c r="N37" i="9"/>
  <c r="M37" i="9"/>
  <c r="K37" i="9"/>
  <c r="H37" i="9"/>
  <c r="N36" i="9"/>
  <c r="M36" i="9"/>
  <c r="K36" i="9"/>
  <c r="H36" i="9"/>
  <c r="N35" i="9"/>
  <c r="M35" i="9"/>
  <c r="K35" i="9"/>
  <c r="H35" i="9"/>
  <c r="N34" i="9"/>
  <c r="M34" i="9"/>
  <c r="K34" i="9"/>
  <c r="H34" i="9"/>
  <c r="N33" i="9"/>
  <c r="M33" i="9"/>
  <c r="K33" i="9"/>
  <c r="H33" i="9"/>
  <c r="N32" i="9"/>
  <c r="M32" i="9"/>
  <c r="K32" i="9"/>
  <c r="H32" i="9"/>
  <c r="N31" i="9"/>
  <c r="M31" i="9"/>
  <c r="K31" i="9"/>
  <c r="H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M9" i="9"/>
  <c r="M8" i="9"/>
  <c r="M7" i="9"/>
  <c r="M6" i="9"/>
  <c r="M5" i="9"/>
  <c r="M4" i="9"/>
  <c r="M3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<sst xmlns="http://schemas.openxmlformats.org/spreadsheetml/2006/main" count="6139" uniqueCount="1310">
  <si>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</si>
  <si>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</si>
  <si>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</si>
  <si>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</si>
  <si>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</si>
  <si>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</si>
  <si>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</si>
  <si>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</si>
  <si>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</si>
  <si>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</si>
  <si>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</si>
  <si>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</si>
  <si>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</si>
  <si>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</si>
  <si>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</si>
  <si>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</si>
  <si>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</si>
  <si>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</si>
  <si>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</si>
  <si>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</si>
  <si>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</si>
  <si>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</si>
  <si>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</si>
  <si>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</si>
  <si>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</si>
  <si>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</si>
  <si>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</si>
  <si>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</si>
  <si>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</si>
  <si>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</si>
  <si>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</si>
  <si>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</si>
  <si>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</si>
  <si>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</si>
  <si>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</si>
  <si>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</si>
  <si>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</si>
  <si>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</si>
  <si>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</si>
  <si>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</si>
  <si>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</si>
  <si>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</si>
  <si>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</si>
  <si>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</si>
  <si>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</si>
  <si>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</si>
  <si>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</si>
  <si>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</si>
  <si>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</si>
  <si>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</si>
  <si>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</si>
  <si>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</si>
  <si>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</si>
  <si>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</si>
  <si>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</si>
  <si>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</si>
  <si>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</si>
  <si>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</si>
  <si>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</si>
  <si>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</si>
  <si>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</si>
  <si>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</si>
  <si>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</si>
  <si>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</si>
  <si>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</si>
  <si>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</si>
  <si>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</si>
  <si>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</si>
  <si>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</si>
  <si>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</si>
  <si>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</si>
  <si>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</si>
  <si>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</si>
  <si>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</si>
  <si>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</si>
  <si>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</si>
  <si>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</si>
  <si>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</si>
  <si>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</si>
  <si>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</si>
  <si>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</si>
  <si>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</si>
  <si>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</si>
  <si>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</si>
  <si>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</si>
  <si>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</si>
  <si>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</si>
  <si>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</si>
  <si>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</si>
  <si>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</si>
  <si>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</si>
  <si>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</si>
  <si>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</si>
  <si>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</si>
  <si>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</si>
  <si>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</si>
  <si>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</si>
  <si>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</si>
  <si>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</si>
  <si>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</si>
  <si>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</si>
  <si>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</si>
  <si>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</si>
  <si>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</si>
  <si>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</si>
  <si>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</si>
  <si>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</si>
  <si>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</si>
  <si>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</si>
  <si>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</si>
  <si>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</si>
  <si>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</si>
  <si>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</si>
  <si>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</si>
  <si>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</si>
  <si>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</si>
  <si>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</si>
  <si>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</si>
  <si>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</si>
  <si>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</si>
  <si>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</si>
  <si>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</si>
  <si>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</si>
  <si>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</si>
  <si>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</si>
  <si>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</si>
  <si>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</si>
  <si>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</si>
  <si>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</si>
  <si>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</si>
  <si>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</si>
  <si>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</si>
  <si>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</si>
  <si>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</si>
  <si>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</si>
  <si>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</si>
  <si>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</si>
  <si>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</si>
  <si>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</si>
  <si>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</si>
  <si>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</si>
  <si>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</si>
  <si>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</si>
  <si>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</si>
  <si>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</si>
  <si>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</si>
  <si>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</si>
  <si>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</si>
  <si>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</si>
  <si>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</si>
  <si>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</si>
  <si>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</si>
  <si>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</si>
  <si>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</si>
  <si>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</si>
  <si>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</si>
  <si>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</si>
  <si>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</si>
  <si>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</si>
  <si>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</si>
  <si>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</si>
  <si>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</si>
  <si>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</si>
  <si>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</si>
  <si>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</si>
  <si>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</si>
  <si>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</si>
  <si>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</si>
  <si>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</si>
  <si>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</si>
  <si>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</si>
  <si>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</si>
  <si>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</si>
  <si>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</si>
  <si>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</si>
  <si>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</si>
  <si>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</si>
  <si>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</si>
  <si>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</si>
  <si>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</si>
  <si>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</si>
  <si>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</si>
  <si>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</si>
  <si>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</si>
  <si>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</si>
  <si>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</si>
  <si>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</si>
  <si>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</si>
  <si>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</si>
  <si>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</si>
  <si>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</si>
  <si>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</si>
  <si>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</si>
  <si>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</si>
  <si>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</si>
  <si>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</si>
  <si>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</si>
  <si>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</si>
  <si>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</si>
  <si>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</si>
  <si>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</si>
  <si>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</si>
  <si>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</si>
  <si>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</si>
  <si>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</si>
  <si>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</si>
  <si>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</si>
  <si>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</si>
  <si>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</si>
  <si>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</si>
  <si>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</si>
  <si>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</si>
  <si>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</si>
  <si>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</si>
  <si>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</si>
  <si>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</si>
  <si>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</si>
  <si>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</si>
  <si>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</si>
  <si>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</si>
  <si>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</si>
  <si>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</si>
  <si>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</si>
  <si>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</si>
  <si>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</si>
  <si>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</si>
  <si>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</si>
  <si>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</si>
  <si>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</si>
  <si>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</si>
  <si>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</si>
  <si>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</si>
  <si>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</si>
  <si>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</si>
  <si>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</si>
  <si>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</si>
  <si>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</si>
  <si>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</si>
  <si>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</si>
  <si>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</si>
  <si>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</si>
  <si>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</si>
  <si>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</si>
  <si>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</si>
  <si>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</si>
  <si>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</si>
  <si>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</si>
  <si>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</si>
  <si>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</si>
  <si>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</si>
  <si>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</si>
  <si>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</si>
  <si>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</si>
  <si>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</si>
  <si>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</si>
  <si>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</si>
  <si>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</si>
  <si>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</si>
  <si>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</si>
  <si>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</si>
  <si>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</si>
  <si>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</si>
  <si>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</si>
  <si>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</si>
  <si>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</si>
  <si>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</si>
  <si>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</si>
  <si>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</si>
  <si>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</si>
  <si>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</si>
  <si>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</si>
  <si>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</si>
  <si>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</si>
  <si>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</si>
  <si>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</si>
  <si>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</si>
  <si>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</si>
  <si>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</si>
  <si>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</si>
  <si>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</si>
  <si>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</si>
  <si>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</si>
  <si>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</si>
  <si>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</si>
  <si>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</si>
  <si>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</si>
  <si>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</si>
  <si>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</si>
  <si>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</si>
  <si>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</si>
  <si>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</si>
  <si>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</si>
  <si>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</si>
  <si>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</si>
  <si>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</si>
  <si>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</si>
  <si>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</si>
  <si>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</si>
  <si>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</si>
  <si>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</si>
  <si>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</si>
  <si>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</si>
  <si>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</si>
  <si>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</si>
  <si>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</si>
  <si>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</si>
  <si>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</si>
  <si>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</si>
  <si>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</si>
  <si>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</si>
  <si>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</si>
  <si>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</si>
  <si>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</si>
  <si>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</si>
  <si>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</si>
  <si>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</si>
  <si>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</si>
  <si>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</si>
  <si>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</si>
  <si>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</si>
  <si>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</si>
  <si>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</si>
  <si>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</si>
  <si>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</si>
  <si>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</si>
  <si>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</si>
  <si>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</si>
  <si>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</si>
  <si>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</si>
  <si>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</si>
  <si>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</si>
  <si>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</si>
  <si>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</si>
  <si>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</si>
  <si>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</si>
  <si>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</si>
  <si>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</si>
  <si>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</si>
  <si>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</si>
  <si>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</si>
  <si>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</si>
  <si>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</si>
  <si>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</si>
  <si>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</si>
  <si>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</si>
  <si>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</si>
  <si>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</si>
  <si>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</si>
  <si>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</si>
  <si>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</si>
  <si>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</si>
  <si>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</si>
  <si>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</si>
  <si>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</si>
  <si>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</si>
  <si>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</si>
  <si>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</si>
  <si>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</si>
  <si>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</si>
  <si>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</si>
  <si>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</si>
  <si>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</si>
  <si>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</si>
  <si>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</si>
  <si>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</si>
  <si>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</si>
  <si>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</si>
  <si>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</si>
  <si>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</si>
  <si>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</si>
  <si>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</si>
  <si>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</si>
  <si>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</si>
  <si>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</si>
  <si>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</si>
  <si>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</si>
  <si>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</si>
  <si>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</si>
  <si>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</si>
  <si>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</si>
  <si>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</si>
  <si>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</si>
  <si>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</si>
  <si>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</si>
  <si>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</si>
  <si>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</si>
  <si>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</si>
  <si>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</si>
  <si>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</si>
  <si>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</si>
  <si>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</si>
  <si>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</si>
  <si>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</si>
  <si>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</si>
  <si>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</si>
  <si>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</si>
  <si>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</si>
  <si>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</si>
  <si>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</si>
  <si>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</si>
  <si>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</si>
  <si>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</si>
  <si>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</si>
  <si>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</si>
  <si>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</si>
  <si>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</si>
  <si>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</si>
  <si>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</si>
  <si>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</si>
  <si>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</si>
  <si>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</si>
  <si>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</si>
  <si>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</si>
  <si>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</si>
  <si>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</si>
  <si>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</si>
  <si>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</si>
  <si>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</si>
  <si>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</si>
  <si>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</si>
  <si>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</si>
  <si>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</si>
  <si>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</si>
  <si>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</si>
  <si>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</si>
  <si>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</si>
  <si>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</si>
  <si>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</si>
  <si>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</si>
  <si>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</si>
  <si>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</si>
  <si>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</si>
  <si>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</si>
  <si>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</si>
  <si>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</si>
  <si>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</si>
  <si>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</si>
  <si>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</si>
  <si>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</si>
  <si>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</si>
  <si>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</si>
  <si>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</si>
  <si>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</si>
  <si>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</si>
  <si>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</si>
  <si>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</si>
  <si>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</si>
  <si>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</si>
  <si>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</si>
  <si>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</si>
  <si>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</si>
  <si>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</si>
  <si>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</si>
  <si>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</si>
  <si>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</si>
  <si>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</si>
  <si>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</si>
  <si>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</si>
  <si>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</si>
  <si>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</si>
  <si>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</si>
  <si>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</si>
  <si>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</si>
  <si>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</si>
  <si>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</si>
  <si>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</si>
  <si>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</si>
  <si>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</si>
  <si>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</si>
  <si>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</si>
  <si>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</si>
  <si>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</si>
  <si>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</si>
  <si>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</si>
  <si>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</si>
  <si>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</si>
  <si>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</si>
  <si>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</si>
  <si>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</si>
  <si>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</si>
  <si>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</si>
  <si>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</si>
  <si>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</si>
  <si>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</si>
  <si>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</si>
  <si>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</si>
  <si>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</si>
  <si>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</si>
  <si>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</si>
  <si>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</si>
  <si>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</si>
  <si>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</si>
  <si>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</si>
  <si>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</si>
  <si>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</si>
  <si>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</si>
  <si>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</si>
  <si>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</si>
  <si>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</si>
  <si>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</si>
  <si>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</si>
  <si>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</si>
  <si>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</si>
  <si>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</si>
  <si>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</si>
  <si>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</si>
  <si>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</si>
  <si>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</si>
  <si>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</si>
  <si>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</si>
  <si>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</si>
  <si>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</si>
  <si>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</si>
  <si>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</si>
  <si>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</si>
  <si>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</si>
  <si>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</si>
  <si>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</si>
  <si>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</si>
  <si>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</si>
  <si>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</si>
  <si>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</si>
  <si>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</si>
  <si>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</si>
  <si>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</si>
  <si>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</si>
  <si>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</si>
  <si>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</si>
  <si>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</si>
  <si>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</si>
  <si>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</si>
  <si>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</si>
  <si>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</si>
  <si>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</si>
  <si>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</si>
  <si>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</si>
  <si>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</si>
  <si>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</si>
  <si>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</si>
  <si>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</si>
  <si>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</si>
  <si>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</si>
  <si>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</si>
  <si>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</si>
  <si>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</si>
  <si>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</si>
  <si>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</si>
  <si>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</si>
  <si>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</si>
  <si>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</si>
  <si>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</si>
  <si>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</si>
  <si>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</si>
  <si>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</si>
  <si>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</si>
  <si>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</si>
  <si>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</si>
  <si>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</si>
  <si>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</si>
  <si>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</si>
  <si>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</si>
  <si>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</si>
  <si>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</si>
  <si>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</si>
  <si>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</si>
  <si>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</si>
  <si>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</si>
  <si>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</si>
  <si>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</si>
  <si>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</si>
  <si>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</si>
  <si>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</si>
  <si>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</si>
  <si>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</si>
  <si>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</si>
  <si>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</si>
  <si>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</si>
  <si>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</si>
  <si>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</si>
  <si>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</si>
  <si>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</si>
  <si>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</si>
  <si>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</si>
  <si>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</si>
  <si>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</si>
  <si>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</si>
  <si>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</si>
  <si>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</si>
  <si>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</si>
  <si>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</si>
  <si>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</si>
  <si>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</si>
  <si>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</si>
  <si>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</si>
  <si>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</si>
  <si>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</si>
  <si>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</si>
  <si>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</si>
  <si>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</si>
  <si>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</si>
  <si>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</si>
  <si>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</si>
  <si>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</si>
  <si>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</si>
  <si>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</si>
  <si>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</si>
  <si>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</si>
  <si>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</si>
  <si>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</si>
  <si>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</si>
  <si>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</si>
  <si>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</si>
  <si>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</si>
  <si>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</si>
  <si>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</si>
  <si>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</si>
  <si>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</si>
  <si>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</si>
  <si>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</si>
  <si>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</si>
  <si>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</si>
  <si>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</si>
  <si>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</si>
  <si>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</si>
  <si>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</si>
  <si>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</si>
  <si>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</si>
  <si>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</si>
  <si>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</si>
  <si>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</si>
  <si>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</si>
  <si>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</si>
  <si>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</si>
  <si>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</si>
  <si>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</si>
  <si>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</si>
  <si>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</si>
  <si>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</si>
  <si>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</si>
  <si>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</si>
  <si>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</si>
  <si>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</si>
  <si>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</si>
  <si>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</si>
  <si>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</si>
  <si>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</si>
  <si>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</si>
  <si>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</si>
  <si>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</si>
  <si>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</si>
  <si>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</si>
  <si>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</si>
  <si>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</si>
  <si>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</si>
  <si>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</si>
  <si>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</si>
  <si>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</si>
  <si>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</si>
  <si>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</si>
  <si>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</si>
  <si>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</si>
  <si>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</si>
  <si>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</si>
  <si>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</si>
  <si>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</si>
  <si>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</si>
  <si>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</si>
  <si>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</si>
  <si>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</si>
  <si>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</si>
  <si>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</si>
  <si>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</si>
  <si>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</si>
  <si>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</si>
  <si>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</si>
  <si>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</si>
  <si>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</si>
  <si>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</si>
  <si>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</si>
  <si>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</si>
  <si>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</si>
  <si>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</si>
  <si>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</si>
  <si>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</si>
  <si>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</si>
  <si>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</si>
  <si>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</si>
  <si>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</si>
  <si>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</si>
  <si>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</si>
  <si>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</si>
  <si>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</si>
  <si>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</si>
  <si>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</si>
  <si>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</si>
  <si>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</si>
  <si>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</si>
  <si>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</si>
  <si>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</si>
  <si>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</si>
  <si>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</si>
  <si>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</si>
  <si>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</si>
  <si>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</si>
  <si>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</si>
  <si>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</si>
  <si>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</si>
  <si>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</si>
  <si>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</si>
  <si>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</si>
  <si>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</si>
  <si>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</si>
  <si>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</si>
  <si>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</si>
  <si>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</si>
  <si>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</si>
  <si>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</si>
  <si>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</si>
  <si>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</si>
  <si>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</si>
  <si>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</si>
  <si>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</si>
  <si>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</si>
  <si>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</si>
  <si>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</si>
  <si>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</si>
  <si>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</si>
  <si>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</si>
  <si>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</si>
  <si>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</si>
  <si>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</si>
  <si>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</si>
  <si>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</si>
  <si>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</si>
  <si>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</si>
  <si>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</si>
  <si>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</si>
  <si>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</si>
  <si>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</si>
  <si>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</si>
  <si>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</si>
  <si>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</si>
  <si>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</si>
  <si>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</si>
  <si>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</si>
  <si>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</si>
  <si>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</si>
  <si>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</si>
  <si>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</si>
  <si>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</si>
  <si>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</si>
  <si>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</si>
  <si>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</si>
  <si>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</si>
  <si>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</si>
  <si>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</si>
  <si>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</si>
  <si>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</si>
  <si>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</si>
  <si>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</si>
  <si>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</si>
  <si>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</si>
  <si>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</si>
  <si>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</si>
  <si>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</si>
  <si>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</si>
  <si>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</si>
  <si>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</si>
  <si>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</si>
  <si>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</si>
  <si>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</si>
  <si>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</si>
  <si>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</si>
  <si>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</si>
  <si>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</si>
  <si>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</si>
  <si>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</si>
  <si>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</si>
  <si>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</si>
  <si>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</si>
  <si>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</si>
  <si>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</si>
  <si>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</si>
  <si>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</si>
  <si>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</si>
  <si>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</si>
  <si>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</si>
  <si>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</si>
  <si>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</si>
  <si>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</si>
  <si>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</si>
  <si>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</si>
  <si>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</si>
  <si>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</si>
  <si>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</si>
  <si>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</si>
  <si>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</si>
  <si>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</si>
  <si>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</si>
  <si>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</si>
  <si>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</si>
  <si>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</si>
  <si>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</si>
  <si>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</si>
  <si>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</si>
  <si>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</si>
  <si>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</si>
  <si>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</si>
  <si>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</si>
  <si>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</si>
  <si>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</si>
  <si>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</si>
  <si>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</si>
  <si>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</si>
  <si>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</si>
  <si>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</si>
  <si>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</si>
  <si>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</si>
  <si>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</si>
  <si>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</si>
  <si>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</si>
  <si>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</si>
  <si>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</si>
  <si>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</si>
  <si>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</si>
  <si>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</si>
  <si>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</si>
  <si>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</si>
  <si>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</si>
  <si>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</si>
  <si>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</si>
  <si>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</si>
  <si>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</si>
  <si>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</si>
  <si>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</si>
  <si>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</si>
  <si>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</si>
  <si>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</si>
  <si>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</si>
  <si>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</si>
  <si>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</si>
  <si>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</si>
  <si>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</si>
  <si>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</si>
  <si>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</si>
  <si>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</si>
  <si>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</si>
  <si>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</si>
  <si>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</si>
  <si>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</si>
  <si>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</si>
  <si>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</si>
  <si>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</si>
  <si>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</si>
  <si>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</si>
  <si>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</si>
  <si>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</si>
  <si>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</si>
  <si>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</si>
  <si>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</si>
  <si>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</si>
  <si>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</si>
  <si>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</si>
  <si>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</si>
  <si>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</si>
  <si>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</si>
  <si>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</si>
  <si>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</si>
  <si>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</si>
  <si>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</si>
  <si>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</si>
  <si>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</si>
  <si>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</si>
  <si>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</si>
  <si>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</si>
  <si>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</si>
  <si>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</si>
  <si>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</si>
  <si>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</si>
  <si>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</si>
  <si>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</si>
  <si>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</si>
  <si>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</si>
  <si>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</si>
  <si>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</si>
  <si>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</si>
  <si>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</si>
  <si>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</si>
  <si>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</si>
  <si>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</si>
  <si>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</si>
  <si>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</si>
  <si>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</si>
  <si>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</si>
  <si>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</si>
  <si>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</si>
  <si>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</si>
  <si>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</si>
  <si>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</si>
  <si>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</si>
  <si>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</si>
  <si>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</si>
  <si>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</si>
  <si>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</si>
  <si>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</si>
  <si>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</si>
  <si>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</si>
  <si>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</si>
  <si>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</si>
  <si>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</si>
  <si>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</si>
  <si>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</si>
  <si>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</si>
  <si>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</si>
  <si>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</si>
  <si>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</si>
  <si>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</si>
  <si>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</si>
  <si>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</si>
  <si>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</si>
  <si>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</si>
  <si>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</si>
  <si>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</si>
  <si>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</si>
  <si>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</si>
  <si>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</si>
  <si>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</si>
  <si>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</si>
  <si>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</si>
  <si>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</si>
  <si>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</si>
  <si>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</si>
  <si>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</si>
  <si>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</si>
  <si>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</si>
  <si>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</si>
  <si>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</si>
  <si>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</si>
  <si>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</si>
  <si>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</si>
  <si>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</si>
  <si>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</si>
  <si>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</si>
  <si>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</si>
  <si>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</si>
  <si>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</si>
  <si>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</si>
  <si>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</si>
  <si>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</si>
  <si>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</si>
  <si>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</si>
  <si>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</si>
  <si>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</si>
  <si>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</si>
  <si>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</si>
  <si>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</si>
  <si>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</si>
  <si>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</si>
  <si>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</si>
  <si>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</si>
  <si>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</si>
  <si>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</si>
  <si>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</si>
  <si>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</si>
  <si>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</si>
  <si>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</si>
  <si>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</si>
  <si>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</si>
  <si>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</si>
  <si>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</si>
  <si>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</si>
  <si>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</si>
  <si>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</si>
  <si>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</si>
  <si>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</si>
  <si>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</si>
  <si>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</si>
  <si>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</si>
  <si>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</si>
  <si>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</si>
  <si>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</si>
  <si>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</si>
  <si>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</si>
  <si>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</si>
  <si>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</si>
  <si>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</si>
  <si>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</si>
  <si>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</si>
  <si>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</si>
  <si>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</si>
  <si>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</si>
  <si>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</si>
  <si>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</si>
  <si>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</si>
  <si>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</si>
  <si>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</si>
  <si>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</si>
  <si>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</si>
  <si>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</si>
  <si>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</si>
  <si>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</si>
  <si>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</si>
  <si>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</si>
  <si>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</si>
  <si>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</si>
  <si>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</si>
  <si>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</si>
  <si>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</si>
  <si>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</si>
  <si>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</si>
  <si>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</si>
  <si>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</si>
  <si>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</si>
  <si>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</si>
  <si>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</si>
  <si>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</si>
  <si>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</si>
  <si>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</si>
  <si>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</si>
  <si>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</si>
  <si>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</si>
  <si>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</si>
  <si>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</si>
  <si>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</si>
  <si>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</si>
  <si>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</si>
  <si>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</si>
  <si>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</si>
  <si>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</si>
  <si>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</si>
  <si>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</si>
  <si>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</si>
  <si>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</si>
  <si>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</si>
  <si>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</si>
  <si>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</si>
  <si>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</si>
  <si>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</si>
  <si>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</si>
  <si>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</si>
  <si>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</si>
  <si>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</si>
  <si>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</si>
  <si>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</si>
  <si>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</si>
  <si>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</si>
  <si>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</si>
  <si>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</si>
  <si>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</si>
  <si>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</si>
  <si>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</si>
  <si>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</si>
  <si>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</si>
  <si>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</si>
  <si>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</si>
  <si>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</si>
  <si>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</si>
  <si>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</si>
  <si>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</si>
  <si>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</si>
  <si>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</si>
  <si>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</si>
  <si>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</si>
  <si>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</si>
  <si>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</si>
  <si>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</si>
  <si>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</si>
  <si>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</si>
  <si>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</si>
  <si>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</si>
  <si>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</si>
  <si>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</si>
  <si>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</si>
  <si>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</si>
  <si>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</si>
  <si>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</si>
  <si>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</si>
  <si>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</si>
  <si>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</si>
  <si>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</si>
  <si>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</si>
  <si>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</si>
  <si>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</si>
  <si>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</si>
  <si>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</si>
  <si>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</si>
  <si>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</si>
  <si>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</si>
  <si>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</si>
  <si>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</si>
  <si>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</si>
  <si>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</si>
  <si>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</si>
  <si>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</si>
  <si>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</si>
  <si>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</si>
  <si>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</si>
  <si>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</si>
  <si>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</si>
  <si>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</si>
  <si>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</si>
  <si>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</si>
  <si>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</si>
  <si>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</si>
  <si>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</si>
  <si>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</si>
  <si>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</si>
  <si>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</si>
  <si>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</si>
  <si>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</si>
  <si>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</si>
  <si>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</si>
  <si>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</si>
  <si>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</si>
  <si>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</si>
  <si>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</si>
  <si>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</si>
  <si>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</si>
  <si>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</si>
  <si>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</si>
  <si>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</si>
  <si>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</si>
  <si>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</si>
  <si>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</si>
  <si>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</si>
  <si>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</si>
  <si>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</si>
  <si>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</si>
  <si>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</si>
  <si>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</si>
  <si>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</si>
  <si>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</si>
  <si>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</si>
  <si>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</si>
  <si>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</si>
  <si>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</si>
  <si>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</si>
  <si>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</si>
  <si>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</si>
  <si>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</si>
  <si>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</si>
  <si>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</si>
  <si>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</si>
  <si>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</si>
  <si>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</si>
  <si>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</si>
  <si>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</si>
  <si>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</si>
  <si>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</si>
  <si>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</si>
  <si>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</si>
  <si>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</si>
  <si>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</si>
  <si>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</si>
  <si>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</si>
  <si>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</si>
  <si>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</si>
  <si>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</si>
  <si>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</si>
  <si>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</si>
  <si>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</si>
  <si>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</si>
  <si>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</si>
  <si>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</si>
  <si>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</si>
  <si>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</si>
  <si>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</si>
  <si>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</si>
  <si>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</si>
  <si>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</si>
  <si>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</si>
  <si>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</si>
  <si>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</si>
  <si>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</si>
  <si>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</si>
  <si>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</si>
  <si>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</si>
  <si>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</si>
  <si>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</si>
  <si>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</si>
  <si>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</si>
  <si>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</si>
  <si>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</si>
  <si>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WW0016938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</si>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</sst>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 xr:uid="{00000000-0005-0000-0000-000001000000}"/>
    <cellStyle name="常规 2 2" xfId="5" xr:uid="{00000000-0005-0000-0000-000002000000}"/>
    <cellStyle name="常规 2 2 2" xfId="24" xr:uid="{00000000-0005-0000-0000-000003000000}"/>
    <cellStyle name="常规 2 2 3" xfId="21" xr:uid="{00000000-0005-0000-0000-000004000000}"/>
    <cellStyle name="常规 2 3" xfId="7" xr:uid="{00000000-0005-0000-0000-000005000000}"/>
    <cellStyle name="常规 2 3 2" xfId="17" xr:uid="{00000000-0005-0000-0000-000006000000}"/>
    <cellStyle name="常规 2 4" xfId="14" xr:uid="{00000000-0005-0000-0000-000007000000}"/>
    <cellStyle name="常规 3" xfId="3" xr:uid="{00000000-0005-0000-0000-000008000000}"/>
    <cellStyle name="常规 3 2" xfId="8" xr:uid="{00000000-0005-0000-0000-000009000000}"/>
    <cellStyle name="常规 3 2 2" xfId="18" xr:uid="{00000000-0005-0000-0000-00000A000000}"/>
    <cellStyle name="常规 3 3" xfId="15" xr:uid="{00000000-0005-0000-0000-00000B000000}"/>
    <cellStyle name="常规 4" xfId="4" xr:uid="{00000000-0005-0000-0000-00000C000000}"/>
    <cellStyle name="常规 4 2" xfId="16" xr:uid="{00000000-0005-0000-0000-00000D000000}"/>
    <cellStyle name="常规 5" xfId="6" xr:uid="{00000000-0005-0000-0000-00000E000000}"/>
    <cellStyle name="常规 5 2" xfId="11" xr:uid="{00000000-0005-0000-0000-00000F000000}"/>
    <cellStyle name="常规 6" xfId="1" xr:uid="{00000000-0005-0000-0000-000010000000}"/>
    <cellStyle name="常规 7" xfId="9" xr:uid="{00000000-0005-0000-0000-000011000000}"/>
    <cellStyle name="常规 7 2" xfId="25" xr:uid="{00000000-0005-0000-0000-000012000000}"/>
    <cellStyle name="常规 7 3" xfId="22" xr:uid="{00000000-0005-0000-0000-000013000000}"/>
    <cellStyle name="常规 8" xfId="10" xr:uid="{00000000-0005-0000-0000-000014000000}"/>
    <cellStyle name="常规 8 2" xfId="13" xr:uid="{00000000-0005-0000-0000-000015000000}"/>
    <cellStyle name="常规 8 3" xfId="19" xr:uid="{00000000-0005-0000-0000-000016000000}"/>
    <cellStyle name="常规 9" xfId="12" xr:uid="{00000000-0005-0000-0000-000017000000}"/>
    <cellStyle name="常规 9 2" xfId="20" xr:uid="{00000000-0005-0000-0000-000018000000}"/>
    <cellStyle name="常规 9 2 2" xfId="26" xr:uid="{00000000-0005-0000-0000-000019000000}"/>
    <cellStyle name="常规 9 2 3" xfId="23" xr:uid="{00000000-0005-0000-0000-00001A000000}"/>
  </cellStyles>
  <dxfs count="212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[4月TC报表.xlsx]分析!数据透视表1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60992"/>
        <c:axId val="73862528"/>
      </c:barChart>
      <c:catAx>
        <c:axId val="738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862528"/>
        <c:crosses val="autoZero"/>
        <c:auto val="1"/>
        <c:lblAlgn val="ctr"/>
        <c:lblOffset val="100"/>
        <c:noMultiLvlLbl val="0"/>
      </c:catAx>
      <c:valAx>
        <c:axId val="73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722112"/>
        <c:axId val="91723648"/>
      </c:barChart>
      <c:catAx>
        <c:axId val="917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3648"/>
        <c:crosses val="autoZero"/>
        <c:auto val="1"/>
        <c:lblAlgn val="ctr"/>
        <c:lblOffset val="100"/>
        <c:noMultiLvlLbl val="0"/>
      </c:catAx>
      <c:valAx>
        <c:axId val="917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o" refreshedDate="43204.839384143517" createdVersion="3" refreshedVersion="3" minRefreshableVersion="3" recordCount="21" xr:uid="{00000000-000A-0000-FFFF-FFFF01000000}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7" priority="23"/>
  </conditionalFormatting>
  <conditionalFormatting sqref="G132:H1048576 G1:H1">
    <cfRule type="duplicateValues" dxfId="136" priority="21"/>
    <cfRule type="duplicateValues" dxfId="135" priority="22"/>
  </conditionalFormatting>
  <conditionalFormatting sqref="G132:H1048576 G1:H1">
    <cfRule type="duplicateValues" dxfId="134" priority="19"/>
    <cfRule type="duplicateValues" dxfId="133" priority="20"/>
  </conditionalFormatting>
  <conditionalFormatting sqref="G1:G1048576">
    <cfRule type="duplicateValues" dxfId="132" priority="1"/>
    <cfRule type="duplicateValues" dxfId="131" priority="18"/>
  </conditionalFormatting>
  <conditionalFormatting sqref="G2:H131">
    <cfRule type="duplicateValues" dxfId="130" priority="16"/>
  </conditionalFormatting>
  <conditionalFormatting sqref="G2:H131">
    <cfRule type="duplicateValues" dxfId="129" priority="14"/>
    <cfRule type="duplicateValues" dxfId="128" priority="15"/>
  </conditionalFormatting>
  <conditionalFormatting sqref="G2:H131">
    <cfRule type="duplicateValues" dxfId="127" priority="12"/>
    <cfRule type="duplicateValues" dxfId="12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5" priority="12"/>
  </conditionalFormatting>
  <conditionalFormatting sqref="G113:H1048576 G1:H1">
    <cfRule type="duplicateValues" dxfId="124" priority="10"/>
    <cfRule type="duplicateValues" dxfId="123" priority="11"/>
  </conditionalFormatting>
  <conditionalFormatting sqref="G113:H1048576 G1:H1">
    <cfRule type="duplicateValues" dxfId="122" priority="8"/>
    <cfRule type="duplicateValues" dxfId="121" priority="9"/>
  </conditionalFormatting>
  <conditionalFormatting sqref="G1:G1048576">
    <cfRule type="duplicateValues" dxfId="120" priority="6"/>
    <cfRule type="duplicateValues" dxfId="119" priority="7"/>
  </conditionalFormatting>
  <conditionalFormatting sqref="G2:H112">
    <cfRule type="duplicateValues" dxfId="118" priority="113"/>
  </conditionalFormatting>
  <conditionalFormatting sqref="G2:H112">
    <cfRule type="duplicateValues" dxfId="117" priority="115"/>
    <cfRule type="duplicateValues" dxfId="116" priority="116"/>
  </conditionalFormatting>
  <conditionalFormatting sqref="G2:H112">
    <cfRule type="duplicateValues" dxfId="115" priority="119"/>
    <cfRule type="duplicateValues" dxfId="11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3" priority="11"/>
  </conditionalFormatting>
  <conditionalFormatting sqref="G80:H1048576 G1:H1">
    <cfRule type="duplicateValues" dxfId="112" priority="9"/>
    <cfRule type="duplicateValues" dxfId="111" priority="10"/>
  </conditionalFormatting>
  <conditionalFormatting sqref="G80:H1048576 G1:H1">
    <cfRule type="duplicateValues" dxfId="110" priority="7"/>
    <cfRule type="duplicateValues" dxfId="109" priority="8"/>
  </conditionalFormatting>
  <conditionalFormatting sqref="G1:G1048576">
    <cfRule type="duplicateValues" dxfId="108" priority="4"/>
    <cfRule type="duplicateValues" dxfId="107" priority="5"/>
    <cfRule type="duplicateValues" dxfId="106" priority="6"/>
  </conditionalFormatting>
  <conditionalFormatting sqref="G2:H79">
    <cfRule type="duplicateValues" dxfId="105" priority="138"/>
  </conditionalFormatting>
  <conditionalFormatting sqref="G2:H79">
    <cfRule type="duplicateValues" dxfId="104" priority="139"/>
    <cfRule type="duplicateValues" dxfId="103" priority="140"/>
  </conditionalFormatting>
  <conditionalFormatting sqref="G2:H79">
    <cfRule type="duplicateValues" dxfId="102" priority="141"/>
    <cfRule type="duplicateValues" dxfId="101" priority="142"/>
  </conditionalFormatting>
  <conditionalFormatting sqref="H2:H23 H25:H28">
    <cfRule type="duplicateValues" dxfId="100" priority="1"/>
    <cfRule type="duplicateValues" dxfId="99" priority="2"/>
    <cfRule type="duplicateValues" dxfId="9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7" priority="11"/>
  </conditionalFormatting>
  <conditionalFormatting sqref="G52:H1048576 G1:H1">
    <cfRule type="duplicateValues" dxfId="96" priority="9"/>
    <cfRule type="duplicateValues" dxfId="95" priority="10"/>
  </conditionalFormatting>
  <conditionalFormatting sqref="G52:H1048576 G1:H1">
    <cfRule type="duplicateValues" dxfId="94" priority="7"/>
    <cfRule type="duplicateValues" dxfId="93" priority="8"/>
  </conditionalFormatting>
  <conditionalFormatting sqref="G1:G1048576">
    <cfRule type="duplicateValues" dxfId="92" priority="4"/>
    <cfRule type="duplicateValues" dxfId="91" priority="5"/>
    <cfRule type="duplicateValues" dxfId="90" priority="6"/>
  </conditionalFormatting>
  <conditionalFormatting sqref="G2:H51">
    <cfRule type="duplicateValues" dxfId="89" priority="176"/>
  </conditionalFormatting>
  <conditionalFormatting sqref="G2:H51">
    <cfRule type="duplicateValues" dxfId="88" priority="178"/>
    <cfRule type="duplicateValues" dxfId="87" priority="179"/>
  </conditionalFormatting>
  <conditionalFormatting sqref="G2:H51">
    <cfRule type="duplicateValues" dxfId="86" priority="182"/>
    <cfRule type="duplicateValues" dxfId="85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Y35"/>
  <sheetViews>
    <sheetView topLeftCell="F28" workbookViewId="0">
      <selection activeCell="J32" sqref="J3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84" priority="31"/>
    <cfRule type="duplicateValues" dxfId="83" priority="32"/>
    <cfRule type="duplicateValues" dxfId="82" priority="33"/>
  </conditionalFormatting>
  <conditionalFormatting sqref="G29:G33 G2:G25">
    <cfRule type="duplicateValues" dxfId="81" priority="53"/>
  </conditionalFormatting>
  <conditionalFormatting sqref="G29:G33 G2:G25">
    <cfRule type="duplicateValues" dxfId="80" priority="54"/>
    <cfRule type="duplicateValues" dxfId="79" priority="55"/>
  </conditionalFormatting>
  <conditionalFormatting sqref="G2:G34">
    <cfRule type="duplicateValues" dxfId="78" priority="56"/>
    <cfRule type="duplicateValues" dxfId="77" priority="57"/>
  </conditionalFormatting>
  <conditionalFormatting sqref="G26:G27">
    <cfRule type="duplicateValues" dxfId="76" priority="25"/>
  </conditionalFormatting>
  <conditionalFormatting sqref="G26:G27">
    <cfRule type="duplicateValues" dxfId="75" priority="23"/>
    <cfRule type="duplicateValues" dxfId="74" priority="24"/>
  </conditionalFormatting>
  <conditionalFormatting sqref="G26:G27">
    <cfRule type="duplicateValues" dxfId="73" priority="21"/>
    <cfRule type="duplicateValues" dxfId="72" priority="22"/>
  </conditionalFormatting>
  <conditionalFormatting sqref="G28">
    <cfRule type="duplicateValues" dxfId="71" priority="20"/>
  </conditionalFormatting>
  <conditionalFormatting sqref="G28">
    <cfRule type="duplicateValues" dxfId="70" priority="18"/>
    <cfRule type="duplicateValues" dxfId="69" priority="19"/>
  </conditionalFormatting>
  <conditionalFormatting sqref="G28">
    <cfRule type="duplicateValues" dxfId="68" priority="16"/>
    <cfRule type="duplicateValues" dxfId="67" priority="17"/>
  </conditionalFormatting>
  <conditionalFormatting sqref="G34">
    <cfRule type="duplicateValues" dxfId="66" priority="15"/>
  </conditionalFormatting>
  <conditionalFormatting sqref="G34">
    <cfRule type="duplicateValues" dxfId="65" priority="13"/>
    <cfRule type="duplicateValues" dxfId="64" priority="14"/>
  </conditionalFormatting>
  <conditionalFormatting sqref="G34">
    <cfRule type="duplicateValues" dxfId="63" priority="11"/>
    <cfRule type="duplicateValues" dxfId="62" priority="12"/>
  </conditionalFormatting>
  <conditionalFormatting sqref="G26:G28 G1 G34:G1048576">
    <cfRule type="duplicateValues" dxfId="61" priority="58"/>
  </conditionalFormatting>
  <conditionalFormatting sqref="G26:G28 G1 G34:G1048576">
    <cfRule type="duplicateValues" dxfId="60" priority="61"/>
    <cfRule type="duplicateValues" dxfId="59" priority="62"/>
  </conditionalFormatting>
  <conditionalFormatting sqref="G26:G28 G1 G34:G1048576">
    <cfRule type="duplicateValues" dxfId="58" priority="67"/>
    <cfRule type="duplicateValues" dxfId="57" priority="68"/>
  </conditionalFormatting>
  <conditionalFormatting sqref="G35">
    <cfRule type="duplicateValues" dxfId="56" priority="6"/>
    <cfRule type="duplicateValues" dxfId="55" priority="7"/>
  </conditionalFormatting>
  <conditionalFormatting sqref="G35">
    <cfRule type="duplicateValues" dxfId="54" priority="5"/>
  </conditionalFormatting>
  <conditionalFormatting sqref="G35">
    <cfRule type="duplicateValues" dxfId="53" priority="3"/>
    <cfRule type="duplicateValues" dxfId="52" priority="4"/>
  </conditionalFormatting>
  <conditionalFormatting sqref="G35">
    <cfRule type="duplicateValues" dxfId="51" priority="1"/>
    <cfRule type="duplicateValues" dxfId="5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49" priority="6"/>
    <cfRule type="duplicateValues" dxfId="48" priority="7"/>
    <cfRule type="duplicateValues" dxfId="47" priority="8"/>
  </conditionalFormatting>
  <conditionalFormatting sqref="G1">
    <cfRule type="duplicateValues" dxfId="46" priority="5"/>
  </conditionalFormatting>
  <conditionalFormatting sqref="G1">
    <cfRule type="duplicateValues" dxfId="45" priority="3"/>
    <cfRule type="duplicateValues" dxfId="44" priority="4"/>
  </conditionalFormatting>
  <conditionalFormatting sqref="G1">
    <cfRule type="duplicateValues" dxfId="43" priority="1"/>
    <cfRule type="duplicateValues" dxfId="42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X46"/>
  <sheetViews>
    <sheetView topLeftCell="E1" workbookViewId="0">
      <selection activeCell="I4" sqref="I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Y98"/>
  <sheetViews>
    <sheetView topLeftCell="E1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41" priority="6"/>
    <cfRule type="duplicateValues" dxfId="40" priority="7"/>
    <cfRule type="duplicateValues" dxfId="39" priority="8"/>
  </conditionalFormatting>
  <conditionalFormatting sqref="G1">
    <cfRule type="duplicateValues" dxfId="38" priority="5"/>
  </conditionalFormatting>
  <conditionalFormatting sqref="G1">
    <cfRule type="duplicateValues" dxfId="37" priority="3"/>
    <cfRule type="duplicateValues" dxfId="36" priority="4"/>
  </conditionalFormatting>
  <conditionalFormatting sqref="G1">
    <cfRule type="duplicateValues" dxfId="35" priority="1"/>
    <cfRule type="duplicateValues" dxfId="34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W68"/>
  <sheetViews>
    <sheetView topLeftCell="F4" workbookViewId="0">
      <selection activeCell="H15" sqref="H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1183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1184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1185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1186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0" priority="1"/>
    <cfRule type="duplicateValues" dxfId="20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X50"/>
  <sheetViews>
    <sheetView topLeftCell="A13" workbookViewId="0">
      <selection activeCell="A13" sqref="A1:XFD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1188</v>
      </c>
      <c r="C2" s="44" t="s">
        <v>161</v>
      </c>
      <c r="D2" s="44" t="s">
        <v>1085</v>
      </c>
      <c r="E2" s="44" t="s">
        <v>66</v>
      </c>
      <c r="F2" s="44" t="s">
        <v>1189</v>
      </c>
      <c r="G2" s="50" t="s">
        <v>1228</v>
      </c>
      <c r="H2" s="50"/>
      <c r="I2" s="44" t="s">
        <v>980</v>
      </c>
      <c r="J2" s="40" t="s">
        <v>678</v>
      </c>
      <c r="K2" s="44" t="s">
        <v>631</v>
      </c>
      <c r="L2" s="44" t="s">
        <v>1006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1190</v>
      </c>
      <c r="C3" s="44" t="s">
        <v>161</v>
      </c>
      <c r="D3" s="44" t="s">
        <v>1153</v>
      </c>
      <c r="E3" s="44" t="s">
        <v>161</v>
      </c>
      <c r="F3" s="44" t="s">
        <v>1191</v>
      </c>
      <c r="G3" s="50" t="s">
        <v>1229</v>
      </c>
      <c r="H3" s="50"/>
      <c r="I3" s="44" t="s">
        <v>980</v>
      </c>
      <c r="J3" s="40" t="s">
        <v>128</v>
      </c>
      <c r="K3" s="44" t="s">
        <v>1154</v>
      </c>
      <c r="L3" s="44" t="s">
        <v>1006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1190</v>
      </c>
      <c r="C4" s="44" t="s">
        <v>161</v>
      </c>
      <c r="D4" s="44" t="s">
        <v>1153</v>
      </c>
      <c r="E4" s="44" t="s">
        <v>161</v>
      </c>
      <c r="F4" s="44" t="s">
        <v>1191</v>
      </c>
      <c r="G4" s="50" t="s">
        <v>1230</v>
      </c>
      <c r="H4" s="50"/>
      <c r="I4" s="44" t="s">
        <v>980</v>
      </c>
      <c r="J4" s="40" t="s">
        <v>99</v>
      </c>
      <c r="K4" s="44" t="s">
        <v>215</v>
      </c>
      <c r="L4" s="44" t="s">
        <v>1006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1190</v>
      </c>
      <c r="C5" s="44" t="s">
        <v>161</v>
      </c>
      <c r="D5" s="44" t="s">
        <v>866</v>
      </c>
      <c r="E5" s="44" t="s">
        <v>66</v>
      </c>
      <c r="F5" s="44" t="s">
        <v>1159</v>
      </c>
      <c r="G5" s="50" t="s">
        <v>1231</v>
      </c>
      <c r="H5" s="50"/>
      <c r="I5" s="44" t="s">
        <v>980</v>
      </c>
      <c r="J5" s="40" t="s">
        <v>99</v>
      </c>
      <c r="K5" s="44" t="s">
        <v>215</v>
      </c>
      <c r="L5" s="44" t="s">
        <v>1006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1196</v>
      </c>
      <c r="G6" s="50" t="s">
        <v>1232</v>
      </c>
      <c r="H6" s="50"/>
      <c r="I6" s="44" t="s">
        <v>980</v>
      </c>
      <c r="J6" s="40" t="s">
        <v>95</v>
      </c>
      <c r="K6" s="44" t="s">
        <v>167</v>
      </c>
      <c r="L6" s="44" t="s">
        <v>1006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50" t="s">
        <v>1233</v>
      </c>
      <c r="H7" s="50"/>
      <c r="I7" s="44" t="s">
        <v>980</v>
      </c>
      <c r="J7" s="40" t="s">
        <v>95</v>
      </c>
      <c r="K7" s="44" t="s">
        <v>167</v>
      </c>
      <c r="L7" s="44" t="s">
        <v>1006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1192</v>
      </c>
      <c r="G8" s="50" t="s">
        <v>1234</v>
      </c>
      <c r="H8" s="50"/>
      <c r="I8" s="44" t="s">
        <v>980</v>
      </c>
      <c r="J8" s="40" t="s">
        <v>103</v>
      </c>
      <c r="K8" s="44" t="s">
        <v>1193</v>
      </c>
      <c r="L8" s="44" t="s">
        <v>1006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1194</v>
      </c>
      <c r="C9" s="44" t="s">
        <v>161</v>
      </c>
      <c r="D9" s="44" t="s">
        <v>1085</v>
      </c>
      <c r="E9" s="44" t="s">
        <v>66</v>
      </c>
      <c r="F9" s="44" t="s">
        <v>1195</v>
      </c>
      <c r="G9" s="50" t="s">
        <v>1235</v>
      </c>
      <c r="H9" s="50"/>
      <c r="I9" s="44" t="s">
        <v>980</v>
      </c>
      <c r="J9" s="40" t="s">
        <v>109</v>
      </c>
      <c r="K9" s="44" t="s">
        <v>1152</v>
      </c>
      <c r="L9" s="44" t="s">
        <v>1006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50" t="s">
        <v>1236</v>
      </c>
      <c r="H10" s="50"/>
      <c r="I10" s="44" t="s">
        <v>980</v>
      </c>
      <c r="J10" s="40" t="s">
        <v>99</v>
      </c>
      <c r="K10" s="44" t="s">
        <v>1197</v>
      </c>
      <c r="L10" s="44" t="s">
        <v>1006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50" t="s">
        <v>1237</v>
      </c>
      <c r="H11" s="50"/>
      <c r="I11" s="44" t="s">
        <v>980</v>
      </c>
      <c r="J11" s="40" t="s">
        <v>103</v>
      </c>
      <c r="K11" s="44" t="s">
        <v>1193</v>
      </c>
      <c r="L11" s="44" t="s">
        <v>1006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50" t="s">
        <v>1238</v>
      </c>
      <c r="H12" s="50"/>
      <c r="I12" s="44" t="s">
        <v>980</v>
      </c>
      <c r="J12" s="40" t="s">
        <v>103</v>
      </c>
      <c r="K12" s="44" t="s">
        <v>1193</v>
      </c>
      <c r="L12" s="44" t="s">
        <v>1006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50" t="s">
        <v>1239</v>
      </c>
      <c r="H13" s="50"/>
      <c r="I13" s="44" t="s">
        <v>980</v>
      </c>
      <c r="J13" s="40" t="s">
        <v>1131</v>
      </c>
      <c r="K13" s="44" t="s">
        <v>1198</v>
      </c>
      <c r="L13" s="44" t="s">
        <v>1006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50" t="s">
        <v>1240</v>
      </c>
      <c r="H14" s="50"/>
      <c r="I14" s="44" t="s">
        <v>980</v>
      </c>
      <c r="J14" s="40" t="s">
        <v>109</v>
      </c>
      <c r="K14" s="44" t="s">
        <v>1152</v>
      </c>
      <c r="L14" s="44" t="s">
        <v>1006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1199</v>
      </c>
      <c r="C15" s="44" t="s">
        <v>1200</v>
      </c>
      <c r="D15" s="44" t="s">
        <v>1201</v>
      </c>
      <c r="E15" s="44" t="s">
        <v>161</v>
      </c>
      <c r="F15" s="44" t="s">
        <v>1202</v>
      </c>
      <c r="G15" s="45" t="s">
        <v>1252</v>
      </c>
      <c r="H15" s="50" t="s">
        <v>1241</v>
      </c>
      <c r="I15" s="44" t="s">
        <v>980</v>
      </c>
      <c r="J15" s="40" t="s">
        <v>99</v>
      </c>
      <c r="K15" s="44" t="s">
        <v>215</v>
      </c>
      <c r="L15" s="44" t="s">
        <v>1006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1203</v>
      </c>
      <c r="C16" s="44" t="s">
        <v>161</v>
      </c>
      <c r="D16" s="44" t="s">
        <v>866</v>
      </c>
      <c r="E16" s="44" t="s">
        <v>985</v>
      </c>
      <c r="F16" s="44" t="s">
        <v>1204</v>
      </c>
      <c r="G16" s="50" t="s">
        <v>1242</v>
      </c>
      <c r="H16" s="50"/>
      <c r="I16" s="44" t="s">
        <v>980</v>
      </c>
      <c r="J16" s="40" t="s">
        <v>17</v>
      </c>
      <c r="K16" s="44" t="s">
        <v>1205</v>
      </c>
      <c r="L16" s="44" t="s">
        <v>1006</v>
      </c>
      <c r="M16" s="44" t="s">
        <v>1206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1203</v>
      </c>
      <c r="C17" s="44" t="s">
        <v>161</v>
      </c>
      <c r="D17" s="44" t="s">
        <v>1207</v>
      </c>
      <c r="E17" s="44" t="s">
        <v>1208</v>
      </c>
      <c r="F17" s="44" t="s">
        <v>1209</v>
      </c>
      <c r="G17" s="50" t="s">
        <v>1243</v>
      </c>
      <c r="H17" s="50"/>
      <c r="I17" s="44" t="s">
        <v>980</v>
      </c>
      <c r="J17" s="40" t="s">
        <v>105</v>
      </c>
      <c r="K17" s="44" t="s">
        <v>1210</v>
      </c>
      <c r="L17" s="44" t="s">
        <v>1006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1203</v>
      </c>
      <c r="C18" s="44" t="s">
        <v>161</v>
      </c>
      <c r="D18" s="44" t="s">
        <v>1207</v>
      </c>
      <c r="E18" s="44" t="s">
        <v>1208</v>
      </c>
      <c r="F18" s="44" t="s">
        <v>1209</v>
      </c>
      <c r="G18" s="50" t="s">
        <v>1244</v>
      </c>
      <c r="H18" s="50"/>
      <c r="I18" s="44" t="s">
        <v>980</v>
      </c>
      <c r="J18" s="40" t="s">
        <v>126</v>
      </c>
      <c r="K18" s="44" t="s">
        <v>1211</v>
      </c>
      <c r="L18" s="44" t="s">
        <v>1006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1085</v>
      </c>
      <c r="E19" s="44" t="s">
        <v>1208</v>
      </c>
      <c r="F19" s="44" t="s">
        <v>1212</v>
      </c>
      <c r="G19" s="50" t="s">
        <v>1245</v>
      </c>
      <c r="H19" s="50"/>
      <c r="I19" s="44" t="s">
        <v>980</v>
      </c>
      <c r="J19" s="40" t="s">
        <v>97</v>
      </c>
      <c r="K19" s="44" t="s">
        <v>1213</v>
      </c>
      <c r="L19" s="44" t="s">
        <v>1006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1204</v>
      </c>
      <c r="G20" s="50" t="s">
        <v>1246</v>
      </c>
      <c r="H20" s="50"/>
      <c r="I20" s="44" t="s">
        <v>980</v>
      </c>
      <c r="J20" s="40" t="s">
        <v>98</v>
      </c>
      <c r="K20" s="44" t="s">
        <v>1214</v>
      </c>
      <c r="L20" s="44" t="s">
        <v>1006</v>
      </c>
      <c r="M20" s="44" t="s">
        <v>1215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1216</v>
      </c>
      <c r="C21" s="44" t="s">
        <v>66</v>
      </c>
      <c r="D21" s="44" t="s">
        <v>1217</v>
      </c>
      <c r="E21" s="44" t="s">
        <v>161</v>
      </c>
      <c r="F21" s="44" t="s">
        <v>1218</v>
      </c>
      <c r="G21" s="50" t="s">
        <v>1247</v>
      </c>
      <c r="H21" s="50"/>
      <c r="I21" s="44" t="s">
        <v>980</v>
      </c>
      <c r="J21" s="40" t="s">
        <v>101</v>
      </c>
      <c r="K21" s="44" t="s">
        <v>1219</v>
      </c>
      <c r="L21" s="44" t="s">
        <v>1006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1220</v>
      </c>
      <c r="C22" s="44" t="s">
        <v>1221</v>
      </c>
      <c r="D22" s="44" t="s">
        <v>1222</v>
      </c>
      <c r="E22" s="44" t="s">
        <v>161</v>
      </c>
      <c r="F22" s="44" t="s">
        <v>1223</v>
      </c>
      <c r="G22" s="50" t="s">
        <v>1248</v>
      </c>
      <c r="H22" s="50"/>
      <c r="I22" s="44" t="s">
        <v>980</v>
      </c>
      <c r="J22" s="40" t="s">
        <v>1131</v>
      </c>
      <c r="K22" s="44" t="s">
        <v>1224</v>
      </c>
      <c r="L22" s="44" t="s">
        <v>1006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1225</v>
      </c>
      <c r="C23" s="44" t="s">
        <v>1221</v>
      </c>
      <c r="D23" s="44" t="s">
        <v>1226</v>
      </c>
      <c r="E23" s="44" t="s">
        <v>161</v>
      </c>
      <c r="F23" s="44" t="s">
        <v>1227</v>
      </c>
      <c r="G23" s="50" t="s">
        <v>1249</v>
      </c>
      <c r="H23" s="50"/>
      <c r="I23" s="44" t="s">
        <v>980</v>
      </c>
      <c r="J23" s="40" t="s">
        <v>1131</v>
      </c>
      <c r="K23" s="44" t="s">
        <v>1224</v>
      </c>
      <c r="L23" s="44" t="s">
        <v>1006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1225</v>
      </c>
      <c r="C24" s="44" t="s">
        <v>1221</v>
      </c>
      <c r="D24" s="44" t="s">
        <v>1226</v>
      </c>
      <c r="E24" s="44" t="s">
        <v>161</v>
      </c>
      <c r="F24" s="44" t="s">
        <v>1227</v>
      </c>
      <c r="G24" s="50" t="s">
        <v>1250</v>
      </c>
      <c r="H24" s="50"/>
      <c r="I24" s="44" t="s">
        <v>980</v>
      </c>
      <c r="J24" s="40" t="s">
        <v>1131</v>
      </c>
      <c r="K24" s="44" t="s">
        <v>1224</v>
      </c>
      <c r="L24" s="44" t="s">
        <v>1006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70F4-1B22-416A-8C18-433614FF9FE2}">
  <dimension ref="A1:CX29"/>
  <sheetViews>
    <sheetView tabSelected="1" topLeftCell="A19" workbookViewId="0">
      <selection activeCell="C31" sqref="C31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1251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859</v>
      </c>
      <c r="E2" s="44" t="s">
        <v>61</v>
      </c>
      <c r="F2" s="44" t="s">
        <v>371</v>
      </c>
      <c r="G2" s="50" t="s">
        <v>1282</v>
      </c>
      <c r="H2" s="49"/>
      <c r="I2" s="44" t="s">
        <v>980</v>
      </c>
      <c r="J2" s="40" t="s">
        <v>101</v>
      </c>
      <c r="K2" s="44" t="s">
        <v>39</v>
      </c>
      <c r="L2" s="44" t="s">
        <v>1006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866</v>
      </c>
      <c r="E3" s="44" t="s">
        <v>66</v>
      </c>
      <c r="F3" s="44" t="s">
        <v>456</v>
      </c>
      <c r="G3" s="50" t="s">
        <v>1283</v>
      </c>
      <c r="H3" s="49"/>
      <c r="I3" s="44" t="s">
        <v>980</v>
      </c>
      <c r="J3" s="40" t="s">
        <v>109</v>
      </c>
      <c r="K3" s="44" t="s">
        <v>32</v>
      </c>
      <c r="L3" s="44" t="s">
        <v>1006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1088</v>
      </c>
      <c r="E4" s="44" t="s">
        <v>66</v>
      </c>
      <c r="F4" s="44" t="s">
        <v>370</v>
      </c>
      <c r="G4" s="50" t="s">
        <v>1284</v>
      </c>
      <c r="H4" s="49"/>
      <c r="I4" s="44" t="s">
        <v>980</v>
      </c>
      <c r="J4" s="40" t="s">
        <v>109</v>
      </c>
      <c r="K4" s="44" t="s">
        <v>32</v>
      </c>
      <c r="L4" s="44" t="s">
        <v>1006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1085</v>
      </c>
      <c r="E5" s="44" t="s">
        <v>55</v>
      </c>
      <c r="F5" s="44" t="s">
        <v>435</v>
      </c>
      <c r="G5" s="50" t="s">
        <v>1285</v>
      </c>
      <c r="H5" s="49"/>
      <c r="I5" s="44" t="s">
        <v>980</v>
      </c>
      <c r="J5" s="40" t="s">
        <v>99</v>
      </c>
      <c r="K5" s="44" t="s">
        <v>27</v>
      </c>
      <c r="L5" s="44" t="s">
        <v>1006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866</v>
      </c>
      <c r="E6" s="44" t="s">
        <v>66</v>
      </c>
      <c r="F6" s="44" t="s">
        <v>456</v>
      </c>
      <c r="G6" s="50" t="s">
        <v>1286</v>
      </c>
      <c r="H6" s="49"/>
      <c r="I6" s="44" t="s">
        <v>980</v>
      </c>
      <c r="J6" s="40" t="s">
        <v>99</v>
      </c>
      <c r="K6" s="44" t="s">
        <v>27</v>
      </c>
      <c r="L6" s="44" t="s">
        <v>1006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859</v>
      </c>
      <c r="E7" s="44" t="s">
        <v>61</v>
      </c>
      <c r="F7" s="44" t="s">
        <v>371</v>
      </c>
      <c r="G7" s="50" t="s">
        <v>1287</v>
      </c>
      <c r="H7" s="49"/>
      <c r="I7" s="44" t="s">
        <v>980</v>
      </c>
      <c r="J7" s="40" t="s">
        <v>99</v>
      </c>
      <c r="K7" s="44" t="s">
        <v>27</v>
      </c>
      <c r="L7" s="44" t="s">
        <v>1006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544</v>
      </c>
      <c r="C8" s="44" t="s">
        <v>55</v>
      </c>
      <c r="D8" s="44" t="s">
        <v>859</v>
      </c>
      <c r="E8" s="44" t="s">
        <v>55</v>
      </c>
      <c r="F8" s="44" t="s">
        <v>1196</v>
      </c>
      <c r="G8" s="50" t="s">
        <v>1288</v>
      </c>
      <c r="H8" s="49"/>
      <c r="I8" s="44" t="s">
        <v>980</v>
      </c>
      <c r="J8" s="40" t="s">
        <v>101</v>
      </c>
      <c r="K8" s="44" t="s">
        <v>39</v>
      </c>
      <c r="L8" s="44" t="s">
        <v>1006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369</v>
      </c>
      <c r="C9" s="44" t="s">
        <v>55</v>
      </c>
      <c r="D9" s="44" t="s">
        <v>1088</v>
      </c>
      <c r="E9" s="44" t="s">
        <v>66</v>
      </c>
      <c r="F9" s="44" t="s">
        <v>370</v>
      </c>
      <c r="G9" s="50" t="s">
        <v>1289</v>
      </c>
      <c r="H9" s="49"/>
      <c r="I9" s="44" t="s">
        <v>980</v>
      </c>
      <c r="J9" s="40" t="s">
        <v>97</v>
      </c>
      <c r="K9" s="44" t="s">
        <v>65</v>
      </c>
      <c r="L9" s="44" t="s">
        <v>1006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1078</v>
      </c>
      <c r="E10" s="44" t="s">
        <v>55</v>
      </c>
      <c r="F10" s="44" t="s">
        <v>1196</v>
      </c>
      <c r="G10" s="50" t="s">
        <v>1290</v>
      </c>
      <c r="H10" s="49"/>
      <c r="I10" s="44" t="s">
        <v>980</v>
      </c>
      <c r="J10" s="40" t="s">
        <v>97</v>
      </c>
      <c r="K10" s="44" t="s">
        <v>65</v>
      </c>
      <c r="L10" s="44" t="s">
        <v>1006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544</v>
      </c>
      <c r="C11" s="44" t="s">
        <v>55</v>
      </c>
      <c r="D11" s="44" t="s">
        <v>859</v>
      </c>
      <c r="E11" s="44" t="s">
        <v>55</v>
      </c>
      <c r="F11" s="44" t="s">
        <v>1196</v>
      </c>
      <c r="G11" s="50" t="s">
        <v>1291</v>
      </c>
      <c r="H11" s="49"/>
      <c r="I11" s="44" t="s">
        <v>980</v>
      </c>
      <c r="J11" s="40" t="s">
        <v>100</v>
      </c>
      <c r="K11" s="44" t="s">
        <v>35</v>
      </c>
      <c r="L11" s="44" t="s">
        <v>1006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369</v>
      </c>
      <c r="C12" s="44" t="s">
        <v>55</v>
      </c>
      <c r="D12" s="44" t="s">
        <v>1088</v>
      </c>
      <c r="E12" s="44" t="s">
        <v>66</v>
      </c>
      <c r="F12" s="44" t="s">
        <v>370</v>
      </c>
      <c r="G12" s="50" t="s">
        <v>1292</v>
      </c>
      <c r="H12" s="49"/>
      <c r="I12" s="44" t="s">
        <v>980</v>
      </c>
      <c r="J12" s="40" t="s">
        <v>100</v>
      </c>
      <c r="K12" s="44" t="s">
        <v>35</v>
      </c>
      <c r="L12" s="44" t="s">
        <v>1006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1253</v>
      </c>
      <c r="C13" s="44" t="s">
        <v>55</v>
      </c>
      <c r="D13" s="44" t="s">
        <v>1078</v>
      </c>
      <c r="E13" s="44" t="s">
        <v>55</v>
      </c>
      <c r="F13" s="44" t="s">
        <v>397</v>
      </c>
      <c r="G13" s="50" t="s">
        <v>1293</v>
      </c>
      <c r="H13" s="49"/>
      <c r="I13" s="44" t="s">
        <v>980</v>
      </c>
      <c r="J13" s="40" t="s">
        <v>126</v>
      </c>
      <c r="K13" s="44" t="s">
        <v>259</v>
      </c>
      <c r="L13" s="44" t="s">
        <v>1006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1085</v>
      </c>
      <c r="E14" s="44" t="s">
        <v>66</v>
      </c>
      <c r="F14" s="44" t="s">
        <v>372</v>
      </c>
      <c r="G14" s="50" t="s">
        <v>1294</v>
      </c>
      <c r="H14" s="49"/>
      <c r="I14" s="44" t="s">
        <v>980</v>
      </c>
      <c r="J14" s="40" t="s">
        <v>126</v>
      </c>
      <c r="K14" s="44" t="s">
        <v>259</v>
      </c>
      <c r="L14" s="44" t="s">
        <v>1006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1088</v>
      </c>
      <c r="E15" s="44" t="s">
        <v>66</v>
      </c>
      <c r="F15" s="44" t="s">
        <v>373</v>
      </c>
      <c r="G15" s="50" t="s">
        <v>1295</v>
      </c>
      <c r="H15" s="49"/>
      <c r="I15" s="44" t="s">
        <v>980</v>
      </c>
      <c r="J15" s="40" t="s">
        <v>126</v>
      </c>
      <c r="K15" s="44" t="s">
        <v>259</v>
      </c>
      <c r="L15" s="44" t="s">
        <v>1006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1253</v>
      </c>
      <c r="C16" s="44" t="s">
        <v>55</v>
      </c>
      <c r="D16" s="44" t="s">
        <v>859</v>
      </c>
      <c r="E16" s="44" t="s">
        <v>61</v>
      </c>
      <c r="F16" s="44" t="s">
        <v>368</v>
      </c>
      <c r="G16" s="50" t="s">
        <v>1296</v>
      </c>
      <c r="H16" s="49"/>
      <c r="I16" s="44" t="s">
        <v>980</v>
      </c>
      <c r="J16" s="40" t="s">
        <v>1131</v>
      </c>
      <c r="K16" s="44" t="s">
        <v>1093</v>
      </c>
      <c r="L16" s="44" t="s">
        <v>1006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369</v>
      </c>
      <c r="C17" s="44" t="s">
        <v>55</v>
      </c>
      <c r="D17" s="44" t="s">
        <v>1088</v>
      </c>
      <c r="E17" s="44" t="s">
        <v>66</v>
      </c>
      <c r="F17" s="44" t="s">
        <v>370</v>
      </c>
      <c r="G17" s="50" t="s">
        <v>1297</v>
      </c>
      <c r="H17" s="49"/>
      <c r="I17" s="44" t="s">
        <v>980</v>
      </c>
      <c r="J17" s="40" t="s">
        <v>1131</v>
      </c>
      <c r="K17" s="44" t="s">
        <v>1093</v>
      </c>
      <c r="L17" s="44" t="s">
        <v>1006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1254</v>
      </c>
      <c r="C18" s="44" t="s">
        <v>1255</v>
      </c>
      <c r="D18" s="44" t="s">
        <v>1256</v>
      </c>
      <c r="E18" s="44" t="s">
        <v>55</v>
      </c>
      <c r="F18" s="44" t="s">
        <v>1257</v>
      </c>
      <c r="G18" s="50" t="s">
        <v>1299</v>
      </c>
      <c r="H18" s="49"/>
      <c r="I18" s="44" t="s">
        <v>980</v>
      </c>
      <c r="J18" s="40" t="s">
        <v>17</v>
      </c>
      <c r="K18" s="44" t="s">
        <v>1258</v>
      </c>
      <c r="L18" s="44" t="s">
        <v>1006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1085</v>
      </c>
      <c r="E19" s="44" t="s">
        <v>66</v>
      </c>
      <c r="F19" s="44" t="s">
        <v>372</v>
      </c>
      <c r="G19" s="50" t="s">
        <v>1300</v>
      </c>
      <c r="H19" s="49"/>
      <c r="I19" s="44" t="s">
        <v>980</v>
      </c>
      <c r="J19" s="40" t="s">
        <v>105</v>
      </c>
      <c r="K19" s="44" t="s">
        <v>1259</v>
      </c>
      <c r="L19" s="44" t="s">
        <v>1006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544</v>
      </c>
      <c r="C20" s="44" t="s">
        <v>55</v>
      </c>
      <c r="D20" s="44" t="s">
        <v>1078</v>
      </c>
      <c r="E20" s="44" t="s">
        <v>61</v>
      </c>
      <c r="F20" s="44" t="s">
        <v>1260</v>
      </c>
      <c r="G20" s="50" t="s">
        <v>1301</v>
      </c>
      <c r="H20" s="49"/>
      <c r="I20" s="44" t="s">
        <v>980</v>
      </c>
      <c r="J20" s="40" t="s">
        <v>105</v>
      </c>
      <c r="K20" s="44" t="s">
        <v>1259</v>
      </c>
      <c r="L20" s="44" t="s">
        <v>1006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1088</v>
      </c>
      <c r="E21" s="44" t="s">
        <v>66</v>
      </c>
      <c r="F21" s="44" t="s">
        <v>373</v>
      </c>
      <c r="G21" s="50" t="s">
        <v>1302</v>
      </c>
      <c r="H21" s="49"/>
      <c r="I21" s="44" t="s">
        <v>980</v>
      </c>
      <c r="J21" s="40" t="s">
        <v>105</v>
      </c>
      <c r="K21" s="44" t="s">
        <v>1259</v>
      </c>
      <c r="L21" s="44" t="s">
        <v>1006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1263</v>
      </c>
      <c r="C22" s="44" t="s">
        <v>1264</v>
      </c>
      <c r="D22" s="44" t="s">
        <v>1265</v>
      </c>
      <c r="E22" s="44" t="s">
        <v>55</v>
      </c>
      <c r="F22" s="44" t="s">
        <v>1266</v>
      </c>
      <c r="G22" s="50" t="s">
        <v>1304</v>
      </c>
      <c r="H22" s="49"/>
      <c r="I22" s="44" t="s">
        <v>980</v>
      </c>
      <c r="J22" s="40" t="s">
        <v>99</v>
      </c>
      <c r="K22" s="44" t="s">
        <v>27</v>
      </c>
      <c r="L22" s="44" t="s">
        <v>1006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1267</v>
      </c>
      <c r="C23" s="44" t="s">
        <v>1264</v>
      </c>
      <c r="D23" s="44" t="s">
        <v>1268</v>
      </c>
      <c r="E23" s="44" t="s">
        <v>55</v>
      </c>
      <c r="F23" s="44" t="s">
        <v>1269</v>
      </c>
      <c r="G23" s="50" t="s">
        <v>1305</v>
      </c>
      <c r="H23" s="49"/>
      <c r="I23" s="44" t="s">
        <v>980</v>
      </c>
      <c r="J23" s="40" t="s">
        <v>97</v>
      </c>
      <c r="K23" s="44" t="s">
        <v>1270</v>
      </c>
      <c r="L23" s="44" t="s">
        <v>1006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1271</v>
      </c>
      <c r="C24" s="44" t="s">
        <v>1264</v>
      </c>
      <c r="D24" s="44" t="s">
        <v>1272</v>
      </c>
      <c r="E24" s="44" t="s">
        <v>55</v>
      </c>
      <c r="F24" s="44" t="s">
        <v>1273</v>
      </c>
      <c r="G24" s="50" t="s">
        <v>1306</v>
      </c>
      <c r="H24" s="49"/>
      <c r="I24" s="44" t="s">
        <v>980</v>
      </c>
      <c r="J24" s="40" t="s">
        <v>1131</v>
      </c>
      <c r="K24" s="44" t="s">
        <v>1093</v>
      </c>
      <c r="L24" s="44" t="s">
        <v>1006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1274</v>
      </c>
      <c r="E25" s="44" t="s">
        <v>48</v>
      </c>
      <c r="F25" s="44" t="s">
        <v>279</v>
      </c>
      <c r="G25" s="50" t="s">
        <v>1307</v>
      </c>
      <c r="H25" s="49"/>
      <c r="I25" s="44" t="s">
        <v>980</v>
      </c>
      <c r="J25" s="40" t="s">
        <v>103</v>
      </c>
      <c r="K25" s="44" t="s">
        <v>1275</v>
      </c>
      <c r="L25" s="44" t="s">
        <v>1006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866</v>
      </c>
      <c r="E26" s="44" t="s">
        <v>1262</v>
      </c>
      <c r="F26" s="44" t="s">
        <v>1276</v>
      </c>
      <c r="G26" s="50" t="s">
        <v>1308</v>
      </c>
      <c r="H26" s="49"/>
      <c r="I26" s="44" t="s">
        <v>980</v>
      </c>
      <c r="J26" s="40" t="s">
        <v>1278</v>
      </c>
      <c r="K26" s="44" t="s">
        <v>1277</v>
      </c>
      <c r="L26" s="44" t="s">
        <v>1006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1081</v>
      </c>
      <c r="E27" s="44" t="s">
        <v>1262</v>
      </c>
      <c r="F27" s="44" t="s">
        <v>1279</v>
      </c>
      <c r="G27" s="50" t="s">
        <v>1309</v>
      </c>
      <c r="H27" s="49"/>
      <c r="I27" s="44" t="s">
        <v>980</v>
      </c>
      <c r="J27" s="40" t="s">
        <v>1281</v>
      </c>
      <c r="K27" s="44" t="s">
        <v>1280</v>
      </c>
      <c r="L27" s="44" t="s">
        <v>1006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848</v>
      </c>
      <c r="E28" s="44" t="s">
        <v>48</v>
      </c>
      <c r="F28" s="44" t="s">
        <v>279</v>
      </c>
      <c r="G28" s="50" t="s">
        <v>1298</v>
      </c>
      <c r="H28" s="49"/>
      <c r="I28" s="44" t="s">
        <v>980</v>
      </c>
      <c r="J28" s="40" t="s">
        <v>95</v>
      </c>
      <c r="K28" s="44" t="s">
        <v>57</v>
      </c>
      <c r="L28" s="44" t="s">
        <v>1006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859</v>
      </c>
      <c r="E29" s="44" t="s">
        <v>48</v>
      </c>
      <c r="F29" s="44" t="s">
        <v>279</v>
      </c>
      <c r="G29" s="50" t="s">
        <v>1303</v>
      </c>
      <c r="H29" s="49"/>
      <c r="I29" s="44" t="s">
        <v>980</v>
      </c>
      <c r="J29" s="40" t="s">
        <v>678</v>
      </c>
      <c r="K29" s="44" t="s">
        <v>1261</v>
      </c>
      <c r="L29" s="44" t="s">
        <v>1006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33" priority="5"/>
  </conditionalFormatting>
  <conditionalFormatting sqref="G23">
    <cfRule type="duplicateValues" dxfId="32" priority="3"/>
  </conditionalFormatting>
  <conditionalFormatting sqref="G25:G27">
    <cfRule type="duplicateValues" dxfId="31" priority="2"/>
  </conditionalFormatting>
  <conditionalFormatting sqref="G24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5"/>
  <sheetViews>
    <sheetView topLeftCell="A21" workbookViewId="0">
      <selection sqref="A1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W169"/>
  <sheetViews>
    <sheetView topLeftCell="A160" workbookViewId="0">
      <selection activeCell="E169" sqref="E169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f t="shared" ref="N2:N9" si="1">IF(OR(C3="常福园区",C3="欣程园区",E3="常福园区",E3="欣程园区"),1250,165)</f>
        <v>165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f t="shared" si="1"/>
        <v>165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f t="shared" si="1"/>
        <v>165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f t="shared" si="1"/>
        <v>165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f t="shared" si="1"/>
        <v>165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f t="shared" si="1"/>
        <v>165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f t="shared" si="1"/>
        <v>165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f t="shared" si="1"/>
        <v>165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2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2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2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2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2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2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2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2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2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2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2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2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2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2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2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2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 t="e">
        <f>IF(OR(C26="常福园区",C26="欣程园区",E26="常福园区",#REF!="欣程园区"),1250,165)</f>
        <v>#REF!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 t="e">
        <f>IF(OR(C27="常福园区",C27="欣程园区",E27="常福园区",#REF!="欣程园区"),1250,165)</f>
        <v>#REF!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 t="e">
        <f>IF(OR(C28="常福园区",C28="欣程园区",E28="常福园区",#REF!="欣程园区"),1250,165)</f>
        <v>#REF!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 t="e">
        <f>IF(OR(C29="常福园区",C29="欣程园区",E29="常福园区",#REF!="欣程园区"),1250,165)</f>
        <v>#REF!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 t="e">
        <f>IF(OR(C30="常福园区",C30="欣程园区",E30="常福园区",#REF!="欣程园区"),1250,165)</f>
        <v>#REF!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 t="shared" ref="H31:H77" si="3">IF(A31&lt;&gt;"","武汉威伟机械","------")</f>
        <v>武汉威伟机械</v>
      </c>
      <c r="I31" s="17" t="s">
        <v>103</v>
      </c>
      <c r="J31" s="4" t="s">
        <v>51</v>
      </c>
      <c r="K31" s="2" t="str">
        <f t="shared" ref="K31:K62" si="4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f t="shared" ref="N31:N37" si="5"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si="3"/>
        <v>武汉威伟机械</v>
      </c>
      <c r="I32" s="17" t="s">
        <v>95</v>
      </c>
      <c r="J32" s="4" t="s">
        <v>57</v>
      </c>
      <c r="K32" s="2" t="str">
        <f t="shared" si="4"/>
        <v>9.6米</v>
      </c>
      <c r="L32" s="4">
        <v>14</v>
      </c>
      <c r="M32" s="2" t="str">
        <f t="shared" si="0"/>
        <v>新地园区--亚洲一号园区</v>
      </c>
      <c r="N32" s="4">
        <f t="shared" si="5"/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3"/>
        <v>武汉威伟机械</v>
      </c>
      <c r="I33" s="17" t="s">
        <v>95</v>
      </c>
      <c r="J33" s="4" t="s">
        <v>57</v>
      </c>
      <c r="K33" s="2" t="str">
        <f t="shared" si="4"/>
        <v>9.6米</v>
      </c>
      <c r="L33" s="4">
        <v>14</v>
      </c>
      <c r="M33" s="2" t="str">
        <f t="shared" si="0"/>
        <v>新地园区--丰树园区</v>
      </c>
      <c r="N33" s="4">
        <f t="shared" si="5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3"/>
        <v>武汉威伟机械</v>
      </c>
      <c r="I34" s="17" t="s">
        <v>95</v>
      </c>
      <c r="J34" s="4" t="s">
        <v>57</v>
      </c>
      <c r="K34" s="2" t="str">
        <f t="shared" si="4"/>
        <v>9.6米</v>
      </c>
      <c r="L34" s="4">
        <v>14</v>
      </c>
      <c r="M34" s="2" t="str">
        <f t="shared" ref="M34:M65" si="6">C34&amp;"--"&amp;E34</f>
        <v>新地园区--丰树园区</v>
      </c>
      <c r="N34" s="4">
        <f t="shared" si="5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3"/>
        <v>武汉威伟机械</v>
      </c>
      <c r="I35" s="17" t="s">
        <v>128</v>
      </c>
      <c r="J35" s="4" t="s">
        <v>180</v>
      </c>
      <c r="K35" s="2" t="str">
        <f t="shared" si="4"/>
        <v>9.6米</v>
      </c>
      <c r="L35" s="4">
        <v>14</v>
      </c>
      <c r="M35" s="2" t="str">
        <f t="shared" si="6"/>
        <v>新地园区--万纬园区</v>
      </c>
      <c r="N35" s="4">
        <f t="shared" si="5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3"/>
        <v>武汉威伟机械</v>
      </c>
      <c r="I36" s="17" t="s">
        <v>128</v>
      </c>
      <c r="J36" s="4" t="s">
        <v>180</v>
      </c>
      <c r="K36" s="2" t="str">
        <f t="shared" si="4"/>
        <v>9.6米</v>
      </c>
      <c r="L36" s="4">
        <v>14</v>
      </c>
      <c r="M36" s="2" t="str">
        <f t="shared" si="6"/>
        <v>新地园区--万纬园区</v>
      </c>
      <c r="N36" s="4">
        <f t="shared" si="5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3"/>
        <v>武汉威伟机械</v>
      </c>
      <c r="I37" s="17" t="s">
        <v>128</v>
      </c>
      <c r="J37" s="4" t="s">
        <v>180</v>
      </c>
      <c r="K37" s="2" t="str">
        <f t="shared" si="4"/>
        <v>9.6米</v>
      </c>
      <c r="L37" s="4">
        <v>10</v>
      </c>
      <c r="M37" s="2" t="str">
        <f t="shared" si="6"/>
        <v>新地园区--万纬园区</v>
      </c>
      <c r="N37" s="4">
        <f t="shared" si="5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3"/>
        <v>武汉威伟机械</v>
      </c>
      <c r="I38" s="17" t="s">
        <v>101</v>
      </c>
      <c r="J38" s="4" t="s">
        <v>39</v>
      </c>
      <c r="K38" s="2" t="str">
        <f t="shared" si="4"/>
        <v>9.6米</v>
      </c>
      <c r="L38" s="4">
        <v>14</v>
      </c>
      <c r="M38" s="2" t="str">
        <f t="shared" si="6"/>
        <v>新地园区--丰树园区</v>
      </c>
      <c r="N38" s="4">
        <f t="shared" ref="N38:N54" si="7"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3"/>
        <v>武汉威伟机械</v>
      </c>
      <c r="I39" s="17" t="s">
        <v>109</v>
      </c>
      <c r="J39" s="4" t="s">
        <v>32</v>
      </c>
      <c r="K39" s="2" t="str">
        <f t="shared" si="4"/>
        <v>9.6米</v>
      </c>
      <c r="L39" s="4">
        <v>14</v>
      </c>
      <c r="M39" s="2" t="str">
        <f t="shared" si="6"/>
        <v>新地园区--亚洲一号园区</v>
      </c>
      <c r="N39" s="4">
        <f t="shared" si="7"/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3"/>
        <v>武汉威伟机械</v>
      </c>
      <c r="I40" s="17" t="s">
        <v>109</v>
      </c>
      <c r="J40" s="4" t="s">
        <v>32</v>
      </c>
      <c r="K40" s="2" t="str">
        <f t="shared" si="4"/>
        <v>9.6米</v>
      </c>
      <c r="L40" s="4">
        <v>14</v>
      </c>
      <c r="M40" s="2" t="str">
        <f t="shared" si="6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3"/>
        <v>武汉威伟机械</v>
      </c>
      <c r="I41" s="17" t="s">
        <v>110</v>
      </c>
      <c r="J41" s="4" t="s">
        <v>60</v>
      </c>
      <c r="K41" s="2" t="str">
        <f t="shared" si="4"/>
        <v>9.6米</v>
      </c>
      <c r="L41" s="4">
        <v>14</v>
      </c>
      <c r="M41" s="2" t="str">
        <f t="shared" si="6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3"/>
        <v>武汉威伟机械</v>
      </c>
      <c r="I42" s="17" t="s">
        <v>110</v>
      </c>
      <c r="J42" s="4" t="s">
        <v>60</v>
      </c>
      <c r="K42" s="2" t="str">
        <f t="shared" si="4"/>
        <v>9.6米</v>
      </c>
      <c r="L42" s="4">
        <v>14</v>
      </c>
      <c r="M42" s="2" t="str">
        <f t="shared" si="6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3"/>
        <v>武汉威伟机械</v>
      </c>
      <c r="I43" s="17" t="s">
        <v>103</v>
      </c>
      <c r="J43" s="4" t="s">
        <v>51</v>
      </c>
      <c r="K43" s="2" t="str">
        <f t="shared" si="4"/>
        <v>9.6米</v>
      </c>
      <c r="L43" s="4">
        <v>14</v>
      </c>
      <c r="M43" s="2" t="str">
        <f t="shared" si="6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3"/>
        <v>武汉威伟机械</v>
      </c>
      <c r="I44" s="17" t="s">
        <v>103</v>
      </c>
      <c r="J44" s="4" t="s">
        <v>51</v>
      </c>
      <c r="K44" s="2" t="str">
        <f t="shared" si="4"/>
        <v>9.6米</v>
      </c>
      <c r="L44" s="4">
        <v>14</v>
      </c>
      <c r="M44" s="2" t="str">
        <f t="shared" si="6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3"/>
        <v>武汉威伟机械</v>
      </c>
      <c r="I45" s="17" t="s">
        <v>100</v>
      </c>
      <c r="J45" s="4" t="s">
        <v>35</v>
      </c>
      <c r="K45" s="2" t="str">
        <f t="shared" si="4"/>
        <v>9.6米</v>
      </c>
      <c r="L45" s="4">
        <v>14</v>
      </c>
      <c r="M45" s="2" t="str">
        <f t="shared" si="6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3"/>
        <v>武汉威伟机械</v>
      </c>
      <c r="I46" s="17" t="s">
        <v>100</v>
      </c>
      <c r="J46" s="4" t="s">
        <v>35</v>
      </c>
      <c r="K46" s="2" t="str">
        <f t="shared" si="4"/>
        <v>9.6米</v>
      </c>
      <c r="L46" s="4">
        <v>12</v>
      </c>
      <c r="M46" s="2" t="str">
        <f t="shared" si="6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3"/>
        <v>武汉威伟机械</v>
      </c>
      <c r="I47" s="17" t="s">
        <v>100</v>
      </c>
      <c r="J47" s="4" t="s">
        <v>35</v>
      </c>
      <c r="K47" s="2" t="str">
        <f t="shared" si="4"/>
        <v>9.6米</v>
      </c>
      <c r="L47" s="4">
        <v>14</v>
      </c>
      <c r="M47" s="2" t="str">
        <f t="shared" si="6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3"/>
        <v>武汉威伟机械</v>
      </c>
      <c r="I48" s="17" t="s">
        <v>110</v>
      </c>
      <c r="J48" s="4" t="s">
        <v>60</v>
      </c>
      <c r="K48" s="2" t="str">
        <f t="shared" si="4"/>
        <v>9.6米</v>
      </c>
      <c r="L48" s="4">
        <v>14</v>
      </c>
      <c r="M48" s="2" t="str">
        <f t="shared" si="6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3"/>
        <v>武汉威伟机械</v>
      </c>
      <c r="I49" s="17" t="s">
        <v>101</v>
      </c>
      <c r="J49" s="4" t="s">
        <v>39</v>
      </c>
      <c r="K49" s="2" t="str">
        <f t="shared" si="4"/>
        <v>9.6米</v>
      </c>
      <c r="L49" s="4">
        <v>14</v>
      </c>
      <c r="M49" s="2" t="str">
        <f t="shared" si="6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3"/>
        <v>武汉威伟机械</v>
      </c>
      <c r="I50" s="17" t="s">
        <v>110</v>
      </c>
      <c r="J50" s="4" t="s">
        <v>60</v>
      </c>
      <c r="K50" s="2" t="str">
        <f t="shared" si="4"/>
        <v>9.6米</v>
      </c>
      <c r="L50" s="4">
        <v>14</v>
      </c>
      <c r="M50" s="2" t="str">
        <f t="shared" si="6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3"/>
        <v>武汉威伟机械</v>
      </c>
      <c r="I51" s="17" t="s">
        <v>99</v>
      </c>
      <c r="J51" s="4" t="s">
        <v>27</v>
      </c>
      <c r="K51" s="2" t="str">
        <f t="shared" si="4"/>
        <v>9.6米</v>
      </c>
      <c r="L51" s="4">
        <v>15</v>
      </c>
      <c r="M51" s="2" t="str">
        <f t="shared" si="6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3"/>
        <v>武汉威伟机械</v>
      </c>
      <c r="I52" s="17" t="s">
        <v>134</v>
      </c>
      <c r="J52" s="4" t="s">
        <v>218</v>
      </c>
      <c r="K52" s="2" t="str">
        <f t="shared" si="4"/>
        <v>9.6米</v>
      </c>
      <c r="L52" s="4">
        <v>14</v>
      </c>
      <c r="M52" s="2" t="str">
        <f t="shared" si="6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3"/>
        <v>武汉威伟机械</v>
      </c>
      <c r="I53" s="17" t="s">
        <v>102</v>
      </c>
      <c r="J53" s="4" t="s">
        <v>50</v>
      </c>
      <c r="K53" s="2" t="str">
        <f t="shared" si="4"/>
        <v>9.6米</v>
      </c>
      <c r="L53" s="4">
        <v>16</v>
      </c>
      <c r="M53" s="2" t="str">
        <f t="shared" si="6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3"/>
        <v>武汉威伟机械</v>
      </c>
      <c r="I54" s="17" t="s">
        <v>98</v>
      </c>
      <c r="J54" s="4" t="s">
        <v>43</v>
      </c>
      <c r="K54" s="2" t="str">
        <f t="shared" si="4"/>
        <v>9.6米</v>
      </c>
      <c r="L54" s="4">
        <v>15</v>
      </c>
      <c r="M54" s="2" t="str">
        <f t="shared" si="6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3"/>
        <v>武汉威伟机械</v>
      </c>
      <c r="I55" s="17" t="s">
        <v>105</v>
      </c>
      <c r="J55" s="4" t="s">
        <v>54</v>
      </c>
      <c r="K55" s="2" t="str">
        <f t="shared" si="4"/>
        <v>9.6米</v>
      </c>
      <c r="L55" s="4">
        <v>14</v>
      </c>
      <c r="M55" s="2" t="str">
        <f t="shared" si="6"/>
        <v>新地园区--亚洲一号园区</v>
      </c>
      <c r="N55" s="4">
        <f t="shared" ref="N55:N61" si="8"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3"/>
        <v>武汉威伟机械</v>
      </c>
      <c r="I56" s="17" t="s">
        <v>105</v>
      </c>
      <c r="J56" s="4" t="s">
        <v>54</v>
      </c>
      <c r="K56" s="2" t="str">
        <f t="shared" si="4"/>
        <v>9.6米</v>
      </c>
      <c r="L56" s="4">
        <v>14</v>
      </c>
      <c r="M56" s="2" t="str">
        <f t="shared" si="6"/>
        <v>新地园区--亚洲一号园区</v>
      </c>
      <c r="N56" s="4">
        <f t="shared" si="8"/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3"/>
        <v>武汉威伟机械</v>
      </c>
      <c r="I57" s="17" t="s">
        <v>126</v>
      </c>
      <c r="J57" s="4" t="s">
        <v>259</v>
      </c>
      <c r="K57" s="2" t="str">
        <f t="shared" si="4"/>
        <v>9.6米</v>
      </c>
      <c r="L57" s="4">
        <v>14</v>
      </c>
      <c r="M57" s="2" t="str">
        <f t="shared" si="6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3"/>
        <v>武汉威伟机械</v>
      </c>
      <c r="I58" s="17" t="s">
        <v>97</v>
      </c>
      <c r="J58" s="4" t="s">
        <v>65</v>
      </c>
      <c r="K58" s="2" t="str">
        <f t="shared" si="4"/>
        <v>9.6米</v>
      </c>
      <c r="L58" s="4">
        <v>14</v>
      </c>
      <c r="M58" s="2" t="str">
        <f t="shared" si="6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3"/>
        <v>武汉威伟机械</v>
      </c>
      <c r="I59" s="17" t="s">
        <v>109</v>
      </c>
      <c r="J59" s="4" t="s">
        <v>32</v>
      </c>
      <c r="K59" s="2" t="str">
        <f t="shared" si="4"/>
        <v>9.6米</v>
      </c>
      <c r="L59" s="4">
        <v>14</v>
      </c>
      <c r="M59" s="2" t="str">
        <f t="shared" si="6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3"/>
        <v>武汉威伟机械</v>
      </c>
      <c r="I60" s="17" t="s">
        <v>101</v>
      </c>
      <c r="J60" s="4" t="s">
        <v>39</v>
      </c>
      <c r="K60" s="2" t="str">
        <f t="shared" si="4"/>
        <v>9.6米</v>
      </c>
      <c r="L60" s="4">
        <v>14</v>
      </c>
      <c r="M60" s="2" t="str">
        <f t="shared" si="6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3"/>
        <v>武汉威伟机械</v>
      </c>
      <c r="I61" s="17" t="s">
        <v>101</v>
      </c>
      <c r="J61" s="4" t="s">
        <v>39</v>
      </c>
      <c r="K61" s="2" t="str">
        <f t="shared" si="4"/>
        <v>9.6米</v>
      </c>
      <c r="L61" s="4">
        <v>14</v>
      </c>
      <c r="M61" s="2" t="str">
        <f t="shared" si="6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3"/>
        <v>武汉威伟机械</v>
      </c>
      <c r="I62" s="17" t="s">
        <v>17</v>
      </c>
      <c r="J62" s="4" t="s">
        <v>52</v>
      </c>
      <c r="K62" s="2" t="str">
        <f t="shared" si="4"/>
        <v>9.6米</v>
      </c>
      <c r="L62" s="4">
        <v>14</v>
      </c>
      <c r="M62" s="2" t="str">
        <f t="shared" si="6"/>
        <v>新地园区--亚洲一号园区</v>
      </c>
      <c r="N62" s="4">
        <f t="shared" ref="N62:N75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3"/>
        <v>武汉威伟机械</v>
      </c>
      <c r="I63" s="17" t="s">
        <v>128</v>
      </c>
      <c r="J63" s="4" t="s">
        <v>180</v>
      </c>
      <c r="K63" s="2" t="str">
        <f t="shared" ref="K63:K94" si="10">IF(A63&lt;&gt;"","9.6米","---")</f>
        <v>9.6米</v>
      </c>
      <c r="L63" s="4">
        <v>14</v>
      </c>
      <c r="M63" s="2" t="str">
        <f t="shared" si="6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3"/>
        <v>武汉威伟机械</v>
      </c>
      <c r="I64" s="17" t="s">
        <v>128</v>
      </c>
      <c r="J64" s="4" t="s">
        <v>180</v>
      </c>
      <c r="K64" s="2" t="str">
        <f t="shared" si="10"/>
        <v>9.6米</v>
      </c>
      <c r="L64" s="4">
        <v>14</v>
      </c>
      <c r="M64" s="2" t="str">
        <f t="shared" si="6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3"/>
        <v>武汉威伟机械</v>
      </c>
      <c r="I65" s="17" t="s">
        <v>99</v>
      </c>
      <c r="J65" s="4" t="s">
        <v>27</v>
      </c>
      <c r="K65" s="2" t="str">
        <f t="shared" si="10"/>
        <v>9.6米</v>
      </c>
      <c r="L65" s="4">
        <v>14</v>
      </c>
      <c r="M65" s="2" t="str">
        <f t="shared" si="6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3"/>
        <v>武汉威伟机械</v>
      </c>
      <c r="I66" s="17" t="s">
        <v>99</v>
      </c>
      <c r="J66" s="4" t="s">
        <v>27</v>
      </c>
      <c r="K66" s="2" t="str">
        <f t="shared" si="10"/>
        <v>9.6米</v>
      </c>
      <c r="L66" s="4">
        <v>14</v>
      </c>
      <c r="M66" s="2" t="str">
        <f t="shared" ref="M66:M97" si="11">C66&amp;"--"&amp;E66</f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3"/>
        <v>武汉威伟机械</v>
      </c>
      <c r="I67" s="17" t="s">
        <v>99</v>
      </c>
      <c r="J67" s="4" t="s">
        <v>27</v>
      </c>
      <c r="K67" s="2" t="str">
        <f t="shared" si="10"/>
        <v>9.6米</v>
      </c>
      <c r="L67" s="4">
        <v>14</v>
      </c>
      <c r="M67" s="2" t="str">
        <f t="shared" si="11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3"/>
        <v>武汉威伟机械</v>
      </c>
      <c r="I68" s="17" t="s">
        <v>100</v>
      </c>
      <c r="J68" s="4" t="s">
        <v>35</v>
      </c>
      <c r="K68" s="2" t="str">
        <f t="shared" si="10"/>
        <v>9.6米</v>
      </c>
      <c r="L68" s="4">
        <v>12</v>
      </c>
      <c r="M68" s="2" t="str">
        <f t="shared" si="11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3"/>
        <v>武汉威伟机械</v>
      </c>
      <c r="I69" s="17" t="s">
        <v>95</v>
      </c>
      <c r="J69" s="4" t="s">
        <v>57</v>
      </c>
      <c r="K69" s="2" t="str">
        <f t="shared" si="10"/>
        <v>9.6米</v>
      </c>
      <c r="L69" s="4">
        <v>14</v>
      </c>
      <c r="M69" s="2" t="str">
        <f t="shared" si="11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3"/>
        <v>武汉威伟机械</v>
      </c>
      <c r="I70" s="17" t="s">
        <v>95</v>
      </c>
      <c r="J70" s="4" t="s">
        <v>57</v>
      </c>
      <c r="K70" s="2" t="str">
        <f t="shared" si="10"/>
        <v>9.6米</v>
      </c>
      <c r="L70" s="4">
        <v>14</v>
      </c>
      <c r="M70" s="2" t="str">
        <f t="shared" si="11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3"/>
        <v>武汉威伟机械</v>
      </c>
      <c r="I71" s="17" t="s">
        <v>103</v>
      </c>
      <c r="J71" s="4" t="s">
        <v>51</v>
      </c>
      <c r="K71" s="2" t="str">
        <f t="shared" si="10"/>
        <v>9.6米</v>
      </c>
      <c r="L71" s="4">
        <v>14</v>
      </c>
      <c r="M71" s="2" t="str">
        <f t="shared" si="11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3"/>
        <v>武汉威伟机械</v>
      </c>
      <c r="I72" s="17" t="s">
        <v>103</v>
      </c>
      <c r="J72" s="4" t="s">
        <v>51</v>
      </c>
      <c r="K72" s="2" t="str">
        <f t="shared" si="10"/>
        <v>9.6米</v>
      </c>
      <c r="L72" s="4">
        <v>14</v>
      </c>
      <c r="M72" s="2" t="str">
        <f t="shared" si="11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3"/>
        <v>武汉威伟机械</v>
      </c>
      <c r="I73" s="17" t="s">
        <v>103</v>
      </c>
      <c r="J73" s="4" t="s">
        <v>51</v>
      </c>
      <c r="K73" s="2" t="str">
        <f t="shared" si="10"/>
        <v>9.6米</v>
      </c>
      <c r="L73" s="4">
        <v>10</v>
      </c>
      <c r="M73" s="2" t="str">
        <f t="shared" si="11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3"/>
        <v>武汉威伟机械</v>
      </c>
      <c r="I74" s="17" t="s">
        <v>103</v>
      </c>
      <c r="J74" s="4" t="s">
        <v>51</v>
      </c>
      <c r="K74" s="2" t="str">
        <f t="shared" si="10"/>
        <v>9.6米</v>
      </c>
      <c r="L74" s="4">
        <v>14</v>
      </c>
      <c r="M74" s="2" t="str">
        <f t="shared" si="11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3"/>
        <v>武汉威伟机械</v>
      </c>
      <c r="I75" s="17" t="s">
        <v>110</v>
      </c>
      <c r="J75" s="4" t="s">
        <v>60</v>
      </c>
      <c r="K75" s="2" t="str">
        <f t="shared" si="10"/>
        <v>9.6米</v>
      </c>
      <c r="L75" s="4">
        <v>10</v>
      </c>
      <c r="M75" s="2" t="str">
        <f t="shared" si="11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3"/>
        <v>武汉威伟机械</v>
      </c>
      <c r="I76" s="17" t="s">
        <v>136</v>
      </c>
      <c r="J76" s="4" t="s">
        <v>280</v>
      </c>
      <c r="K76" s="2" t="str">
        <f t="shared" si="10"/>
        <v>9.6米</v>
      </c>
      <c r="L76" s="4">
        <v>15</v>
      </c>
      <c r="M76" s="2" t="str">
        <f t="shared" si="11"/>
        <v>新地园区--常福园区</v>
      </c>
      <c r="N76" s="4" t="e">
        <f>IF(OR(C76="常福园区",C76="欣程园区",E76="常福园区",#REF!="欣程园区"),1250,165)</f>
        <v>#REF!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3"/>
        <v>武汉威伟机械</v>
      </c>
      <c r="I77" s="17" t="s">
        <v>110</v>
      </c>
      <c r="J77" s="4" t="s">
        <v>60</v>
      </c>
      <c r="K77" s="2" t="str">
        <f t="shared" si="10"/>
        <v>9.6米</v>
      </c>
      <c r="L77" s="4">
        <v>16</v>
      </c>
      <c r="M77" s="2" t="str">
        <f t="shared" si="11"/>
        <v>新地园区--常福园区</v>
      </c>
      <c r="N77" s="4" t="e">
        <f>IF(OR(C77="常福园区",C77="欣程园区",E77="常福园区",#REF!="欣程园区"),1250,165)</f>
        <v>#REF!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si="10"/>
        <v>9.6米</v>
      </c>
      <c r="L78" s="4">
        <v>14</v>
      </c>
      <c r="M78" s="2" t="str">
        <f t="shared" si="11"/>
        <v>新地园区--亚洲一号园区</v>
      </c>
      <c r="N78" s="4">
        <f t="shared" ref="N78:N85" si="12"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si="12"/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2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tr">
        <f t="shared" ref="H93:H124" si="14">IF(A93&lt;&gt;"","武汉威伟机械","------")</f>
        <v>武汉威伟机械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>IF(OR(C93="常福园区",C93="欣程园区",E93="常福园区",F6="欣程园区"),1250,165)</f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tr">
        <f t="shared" si="14"/>
        <v>武汉威伟机械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>IF(OR(C94="常福园区",C94="欣程园区",E94="常福园区",F7="欣程园区"),1250,165)</f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 t="shared" si="14"/>
        <v>武汉威伟机械</v>
      </c>
      <c r="I95" s="17" t="s">
        <v>98</v>
      </c>
      <c r="J95" s="4" t="s">
        <v>43</v>
      </c>
      <c r="K95" s="2" t="str">
        <f t="shared" ref="K95:K126" si="15">IF(A95&lt;&gt;"","9.6米","---")</f>
        <v>9.6米</v>
      </c>
      <c r="L95" s="4">
        <v>14</v>
      </c>
      <c r="M95" s="2" t="str">
        <f t="shared" si="11"/>
        <v>新地园区--新地园区</v>
      </c>
      <c r="N95" s="4">
        <f t="shared" ref="N95:N102" si="16"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si="14"/>
        <v>武汉威伟机械</v>
      </c>
      <c r="I96" s="17" t="s">
        <v>98</v>
      </c>
      <c r="J96" s="4" t="s">
        <v>43</v>
      </c>
      <c r="K96" s="2" t="str">
        <f t="shared" si="15"/>
        <v>9.6米</v>
      </c>
      <c r="L96" s="4">
        <v>14</v>
      </c>
      <c r="M96" s="2" t="str">
        <f t="shared" si="11"/>
        <v>新地园区--丰树园区</v>
      </c>
      <c r="N96" s="4">
        <f t="shared" si="16"/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4"/>
        <v>武汉威伟机械</v>
      </c>
      <c r="I97" s="17" t="s">
        <v>98</v>
      </c>
      <c r="J97" s="4" t="s">
        <v>43</v>
      </c>
      <c r="K97" s="2" t="str">
        <f t="shared" si="15"/>
        <v>9.6米</v>
      </c>
      <c r="L97" s="4">
        <v>14</v>
      </c>
      <c r="M97" s="2" t="str">
        <f t="shared" si="11"/>
        <v>新地园区--亚洲一号园区</v>
      </c>
      <c r="N97" s="4">
        <f t="shared" si="16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4"/>
        <v>武汉威伟机械</v>
      </c>
      <c r="I98" s="17" t="s">
        <v>101</v>
      </c>
      <c r="J98" s="4" t="s">
        <v>39</v>
      </c>
      <c r="K98" s="2" t="str">
        <f t="shared" si="15"/>
        <v>9.6米</v>
      </c>
      <c r="L98" s="4">
        <v>12</v>
      </c>
      <c r="M98" s="2" t="str">
        <f t="shared" ref="M98:M129" si="17">C98&amp;"--"&amp;E98</f>
        <v>新地园区--亚洲一号园区</v>
      </c>
      <c r="N98" s="4">
        <f t="shared" si="16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4"/>
        <v>武汉威伟机械</v>
      </c>
      <c r="I99" s="17" t="s">
        <v>101</v>
      </c>
      <c r="J99" s="4" t="s">
        <v>39</v>
      </c>
      <c r="K99" s="2" t="str">
        <f t="shared" si="15"/>
        <v>9.6米</v>
      </c>
      <c r="L99" s="4">
        <v>14</v>
      </c>
      <c r="M99" s="2" t="str">
        <f t="shared" si="17"/>
        <v>新地园区--亚洲一号园区</v>
      </c>
      <c r="N99" s="4">
        <f t="shared" si="16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4"/>
        <v>武汉威伟机械</v>
      </c>
      <c r="I100" s="17" t="s">
        <v>101</v>
      </c>
      <c r="J100" s="4" t="s">
        <v>39</v>
      </c>
      <c r="K100" s="2" t="str">
        <f t="shared" si="15"/>
        <v>9.6米</v>
      </c>
      <c r="L100" s="4">
        <v>14</v>
      </c>
      <c r="M100" s="2" t="str">
        <f t="shared" si="17"/>
        <v>新地园区--丰树园区</v>
      </c>
      <c r="N100" s="4">
        <f t="shared" si="16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4"/>
        <v>武汉威伟机械</v>
      </c>
      <c r="I101" s="17" t="s">
        <v>103</v>
      </c>
      <c r="J101" s="4" t="s">
        <v>51</v>
      </c>
      <c r="K101" s="2" t="str">
        <f t="shared" si="15"/>
        <v>9.6米</v>
      </c>
      <c r="L101" s="4">
        <v>14</v>
      </c>
      <c r="M101" s="2" t="str">
        <f t="shared" si="17"/>
        <v>新地园区--亚洲一号园区</v>
      </c>
      <c r="N101" s="4">
        <f t="shared" si="16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4"/>
        <v>武汉威伟机械</v>
      </c>
      <c r="I102" s="17" t="s">
        <v>103</v>
      </c>
      <c r="J102" s="4" t="s">
        <v>51</v>
      </c>
      <c r="K102" s="2" t="str">
        <f t="shared" si="15"/>
        <v>9.6米</v>
      </c>
      <c r="L102" s="4">
        <v>14</v>
      </c>
      <c r="M102" s="2" t="str">
        <f t="shared" si="17"/>
        <v>新地园区--丰树园区</v>
      </c>
      <c r="N102" s="4">
        <f t="shared" si="16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4"/>
        <v>武汉威伟机械</v>
      </c>
      <c r="I103" s="17" t="s">
        <v>103</v>
      </c>
      <c r="J103" s="4" t="s">
        <v>51</v>
      </c>
      <c r="K103" s="2" t="str">
        <f t="shared" si="15"/>
        <v>9.6米</v>
      </c>
      <c r="L103" s="4">
        <v>14</v>
      </c>
      <c r="M103" s="2" t="str">
        <f t="shared" si="17"/>
        <v>新地园区--丰树园区</v>
      </c>
      <c r="N103" s="4">
        <f t="shared" ref="N103:N11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4"/>
        <v>武汉威伟机械</v>
      </c>
      <c r="I104" s="17" t="s">
        <v>109</v>
      </c>
      <c r="J104" s="4" t="s">
        <v>281</v>
      </c>
      <c r="K104" s="2" t="str">
        <f t="shared" si="15"/>
        <v>9.6米</v>
      </c>
      <c r="L104" s="4">
        <v>14</v>
      </c>
      <c r="M104" s="2" t="str">
        <f t="shared" si="17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4"/>
        <v>武汉威伟机械</v>
      </c>
      <c r="I105" s="17" t="s">
        <v>109</v>
      </c>
      <c r="J105" s="4" t="s">
        <v>281</v>
      </c>
      <c r="K105" s="2" t="str">
        <f t="shared" si="15"/>
        <v>9.6米</v>
      </c>
      <c r="L105" s="4">
        <v>14</v>
      </c>
      <c r="M105" s="2" t="str">
        <f t="shared" si="17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4"/>
        <v>武汉威伟机械</v>
      </c>
      <c r="I106" s="17" t="s">
        <v>109</v>
      </c>
      <c r="J106" s="4" t="s">
        <v>281</v>
      </c>
      <c r="K106" s="2" t="str">
        <f t="shared" si="15"/>
        <v>9.6米</v>
      </c>
      <c r="L106" s="4">
        <v>14</v>
      </c>
      <c r="M106" s="2" t="str">
        <f t="shared" si="17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4"/>
        <v>武汉威伟机械</v>
      </c>
      <c r="I107" s="17" t="s">
        <v>105</v>
      </c>
      <c r="J107" s="4" t="s">
        <v>54</v>
      </c>
      <c r="K107" s="2" t="str">
        <f t="shared" si="15"/>
        <v>9.6米</v>
      </c>
      <c r="L107" s="4">
        <v>14</v>
      </c>
      <c r="M107" s="2" t="str">
        <f t="shared" si="17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 t="shared" si="14"/>
        <v>武汉威伟机械</v>
      </c>
      <c r="I108" s="17" t="s">
        <v>105</v>
      </c>
      <c r="J108" s="4" t="s">
        <v>54</v>
      </c>
      <c r="K108" s="2" t="str">
        <f t="shared" si="15"/>
        <v>9.6米</v>
      </c>
      <c r="L108" s="4">
        <v>14</v>
      </c>
      <c r="M108" s="2" t="str">
        <f t="shared" si="17"/>
        <v>新地园区--亚洲一号园区</v>
      </c>
      <c r="N108" s="4">
        <f t="shared" si="18"/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si="14"/>
        <v>武汉威伟机械</v>
      </c>
      <c r="I109" s="17" t="s">
        <v>105</v>
      </c>
      <c r="J109" s="4" t="s">
        <v>54</v>
      </c>
      <c r="K109" s="2" t="str">
        <f t="shared" si="15"/>
        <v>9.6米</v>
      </c>
      <c r="L109" s="4">
        <v>14</v>
      </c>
      <c r="M109" s="2" t="str">
        <f t="shared" si="17"/>
        <v>新地园区--亚洲一号园区</v>
      </c>
      <c r="N109" s="4">
        <f t="shared" si="18"/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4"/>
        <v>武汉威伟机械</v>
      </c>
      <c r="I110" s="17" t="s">
        <v>105</v>
      </c>
      <c r="J110" s="4" t="s">
        <v>54</v>
      </c>
      <c r="K110" s="2" t="str">
        <f t="shared" si="15"/>
        <v>9.6米</v>
      </c>
      <c r="L110" s="4">
        <v>14</v>
      </c>
      <c r="M110" s="2" t="str">
        <f t="shared" si="17"/>
        <v>新地园区--亚洲一号园区</v>
      </c>
      <c r="N110" s="4">
        <f t="shared" si="18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4"/>
        <v>武汉威伟机械</v>
      </c>
      <c r="I111" s="17" t="s">
        <v>105</v>
      </c>
      <c r="J111" s="4" t="s">
        <v>54</v>
      </c>
      <c r="K111" s="2" t="str">
        <f t="shared" si="15"/>
        <v>9.6米</v>
      </c>
      <c r="L111" s="4">
        <v>14</v>
      </c>
      <c r="M111" s="2" t="str">
        <f t="shared" si="17"/>
        <v>新地园区--新地园区</v>
      </c>
      <c r="N111" s="4">
        <f t="shared" si="18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4"/>
        <v>武汉威伟机械</v>
      </c>
      <c r="I112" s="17" t="s">
        <v>103</v>
      </c>
      <c r="J112" s="4" t="s">
        <v>51</v>
      </c>
      <c r="K112" s="2" t="str">
        <f t="shared" si="15"/>
        <v>9.6米</v>
      </c>
      <c r="L112" s="4">
        <v>14</v>
      </c>
      <c r="M112" s="2" t="str">
        <f t="shared" si="17"/>
        <v>新地园区--万纬园区</v>
      </c>
      <c r="N112" s="4">
        <f t="shared" si="18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4"/>
        <v>武汉威伟机械</v>
      </c>
      <c r="I113" s="17" t="s">
        <v>101</v>
      </c>
      <c r="J113" s="4" t="s">
        <v>39</v>
      </c>
      <c r="K113" s="2" t="str">
        <f t="shared" si="15"/>
        <v>9.6米</v>
      </c>
      <c r="L113" s="4">
        <v>14</v>
      </c>
      <c r="M113" s="2" t="str">
        <f t="shared" si="17"/>
        <v>新地园区--亚洲一号园区</v>
      </c>
      <c r="N113" s="4">
        <f t="shared" si="18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4"/>
        <v>武汉威伟机械</v>
      </c>
      <c r="I114" s="17" t="s">
        <v>105</v>
      </c>
      <c r="J114" s="4" t="s">
        <v>54</v>
      </c>
      <c r="K114" s="2" t="str">
        <f t="shared" si="15"/>
        <v>9.6米</v>
      </c>
      <c r="L114" s="4">
        <v>14</v>
      </c>
      <c r="M114" s="2" t="str">
        <f t="shared" si="17"/>
        <v>亚洲一号园区--新地园区</v>
      </c>
      <c r="N114" s="4">
        <f t="shared" si="18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4"/>
        <v>武汉威伟机械</v>
      </c>
      <c r="I115" s="17" t="s">
        <v>103</v>
      </c>
      <c r="J115" s="4" t="s">
        <v>51</v>
      </c>
      <c r="K115" s="2" t="str">
        <f t="shared" si="15"/>
        <v>9.6米</v>
      </c>
      <c r="L115" s="4">
        <v>14</v>
      </c>
      <c r="M115" s="2" t="str">
        <f t="shared" si="17"/>
        <v>新地园区--万纬园区</v>
      </c>
      <c r="N115" s="4">
        <f t="shared" si="18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4"/>
        <v>武汉威伟机械</v>
      </c>
      <c r="I116" s="17" t="s">
        <v>17</v>
      </c>
      <c r="J116" s="4" t="s">
        <v>52</v>
      </c>
      <c r="K116" s="2" t="str">
        <f t="shared" si="15"/>
        <v>9.6米</v>
      </c>
      <c r="L116" s="4">
        <v>14</v>
      </c>
      <c r="M116" s="2" t="str">
        <f t="shared" si="17"/>
        <v>丰树园区--新地园区</v>
      </c>
      <c r="N116" s="4">
        <f t="shared" si="18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4"/>
        <v>武汉威伟机械</v>
      </c>
      <c r="I117" s="17" t="s">
        <v>17</v>
      </c>
      <c r="J117" s="4" t="s">
        <v>52</v>
      </c>
      <c r="K117" s="2" t="str">
        <f t="shared" si="15"/>
        <v>9.6米</v>
      </c>
      <c r="L117" s="4">
        <v>14</v>
      </c>
      <c r="M117" s="2" t="str">
        <f t="shared" si="17"/>
        <v>亚洲一号园区--新地园区</v>
      </c>
      <c r="N117" s="4">
        <f t="shared" si="18"/>
        <v>165</v>
      </c>
    </row>
    <row r="118" spans="1:14" ht="18.75">
      <c r="A118" s="9">
        <v>43195</v>
      </c>
      <c r="B118" s="8" t="s">
        <v>274</v>
      </c>
      <c r="C118" s="2" t="s">
        <v>66</v>
      </c>
      <c r="D118" s="2" t="s">
        <v>468</v>
      </c>
      <c r="E118" s="4" t="s">
        <v>55</v>
      </c>
      <c r="F118" s="4" t="s">
        <v>30</v>
      </c>
      <c r="G118" s="7" t="s">
        <v>499</v>
      </c>
      <c r="H118" s="2" t="str">
        <f t="shared" si="14"/>
        <v>武汉威伟机械</v>
      </c>
      <c r="I118" s="17" t="s">
        <v>103</v>
      </c>
      <c r="J118" s="4" t="s">
        <v>51</v>
      </c>
      <c r="K118" s="2" t="str">
        <f t="shared" si="15"/>
        <v>9.6米</v>
      </c>
      <c r="L118" s="4">
        <v>12</v>
      </c>
      <c r="M118" s="2" t="str">
        <f t="shared" si="17"/>
        <v>亚洲一号园区--新地园区</v>
      </c>
      <c r="N118" s="4">
        <f>IF(OR(C118="常福园区",C118="欣程园区",E118="常福园区",F114="欣程园区"),1250,165)</f>
        <v>165</v>
      </c>
    </row>
    <row r="119" spans="1:14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374</v>
      </c>
      <c r="G119" s="7" t="s">
        <v>503</v>
      </c>
      <c r="H119" s="2" t="str">
        <f t="shared" si="14"/>
        <v>武汉威伟机械</v>
      </c>
      <c r="I119" s="17" t="s">
        <v>110</v>
      </c>
      <c r="J119" s="4" t="s">
        <v>60</v>
      </c>
      <c r="K119" s="2" t="str">
        <f t="shared" si="15"/>
        <v>9.6米</v>
      </c>
      <c r="L119" s="4">
        <v>14</v>
      </c>
      <c r="M119" s="2" t="str">
        <f t="shared" si="17"/>
        <v>新地园区--万纬园区</v>
      </c>
      <c r="N119" s="4">
        <f>IF(OR(C119="常福园区",C119="欣程园区",E119="常福园区",F116="欣程园区"),1250,165)</f>
        <v>165</v>
      </c>
    </row>
    <row r="120" spans="1:14" ht="18.75">
      <c r="A120" s="9">
        <v>43195</v>
      </c>
      <c r="B120" s="8" t="s">
        <v>45</v>
      </c>
      <c r="C120" s="2" t="s">
        <v>59</v>
      </c>
      <c r="D120" s="2" t="s">
        <v>374</v>
      </c>
      <c r="E120" s="4" t="s">
        <v>55</v>
      </c>
      <c r="F120" s="4" t="s">
        <v>30</v>
      </c>
      <c r="G120" s="7" t="s">
        <v>505</v>
      </c>
      <c r="H120" s="2" t="str">
        <f t="shared" si="14"/>
        <v>武汉威伟机械</v>
      </c>
      <c r="I120" s="17" t="s">
        <v>110</v>
      </c>
      <c r="J120" s="4" t="s">
        <v>60</v>
      </c>
      <c r="K120" s="2" t="str">
        <f t="shared" si="15"/>
        <v>9.6米</v>
      </c>
      <c r="L120" s="4">
        <v>14</v>
      </c>
      <c r="M120" s="2" t="str">
        <f t="shared" si="17"/>
        <v>万纬园区--新地园区</v>
      </c>
      <c r="N120" s="4">
        <f>IF(OR(C120="常福园区",C120="欣程园区",E120="常福园区",F117="欣程园区"),1250,165)</f>
        <v>165</v>
      </c>
    </row>
    <row r="121" spans="1:14" ht="18.75">
      <c r="A121" s="9">
        <v>43195</v>
      </c>
      <c r="B121" s="8" t="s">
        <v>47</v>
      </c>
      <c r="C121" s="2" t="s">
        <v>55</v>
      </c>
      <c r="D121" s="2" t="s">
        <v>490</v>
      </c>
      <c r="E121" s="4" t="s">
        <v>48</v>
      </c>
      <c r="F121" s="4" t="s">
        <v>279</v>
      </c>
      <c r="G121" s="7" t="s">
        <v>492</v>
      </c>
      <c r="H121" s="2" t="str">
        <f t="shared" si="14"/>
        <v>武汉威伟机械</v>
      </c>
      <c r="I121" s="17" t="s">
        <v>97</v>
      </c>
      <c r="J121" s="4" t="s">
        <v>65</v>
      </c>
      <c r="K121" s="2" t="str">
        <f t="shared" si="15"/>
        <v>9.6米</v>
      </c>
      <c r="L121" s="4">
        <v>14</v>
      </c>
      <c r="M121" s="2" t="str">
        <f t="shared" si="17"/>
        <v>新地园区--常福园区</v>
      </c>
      <c r="N121" s="4">
        <f>IF(OR(C121="常福园区",C121="欣程园区",E121="常福园区",F66="欣程园区"),1250,165)</f>
        <v>1250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493</v>
      </c>
      <c r="E122" s="4" t="s">
        <v>48</v>
      </c>
      <c r="F122" s="4" t="s">
        <v>279</v>
      </c>
      <c r="G122" s="7" t="s">
        <v>495</v>
      </c>
      <c r="H122" s="2" t="str">
        <f t="shared" si="14"/>
        <v>武汉威伟机械</v>
      </c>
      <c r="I122" s="17" t="s">
        <v>128</v>
      </c>
      <c r="J122" s="4" t="s">
        <v>180</v>
      </c>
      <c r="K122" s="2" t="str">
        <f t="shared" si="15"/>
        <v>9.6米</v>
      </c>
      <c r="L122" s="4">
        <v>14</v>
      </c>
      <c r="M122" s="2" t="str">
        <f t="shared" si="17"/>
        <v>新地园区--常福园区</v>
      </c>
      <c r="N122" s="4">
        <f>IF(OR(C122="常福园区",C122="欣程园区",E122="常福园区",F67="欣程园区"),1250,165)</f>
        <v>1250</v>
      </c>
    </row>
    <row r="123" spans="1:14" ht="18.75">
      <c r="A123" s="9">
        <v>43195</v>
      </c>
      <c r="B123" s="8" t="s">
        <v>47</v>
      </c>
      <c r="C123" s="2" t="s">
        <v>55</v>
      </c>
      <c r="D123" s="2" t="s">
        <v>490</v>
      </c>
      <c r="E123" s="4" t="s">
        <v>48</v>
      </c>
      <c r="F123" s="4" t="s">
        <v>279</v>
      </c>
      <c r="G123" s="7" t="s">
        <v>497</v>
      </c>
      <c r="H123" s="2" t="str">
        <f t="shared" si="14"/>
        <v>武汉威伟机械</v>
      </c>
      <c r="I123" s="17" t="s">
        <v>136</v>
      </c>
      <c r="J123" s="4" t="s">
        <v>280</v>
      </c>
      <c r="K123" s="2" t="str">
        <f t="shared" si="15"/>
        <v>9.6米</v>
      </c>
      <c r="L123" s="4">
        <v>15</v>
      </c>
      <c r="M123" s="2" t="str">
        <f t="shared" si="17"/>
        <v>新地园区--常福园区</v>
      </c>
      <c r="N123" s="4">
        <f>IF(OR(C123="常福园区",C123="欣程园区",E123="常福园区",F68="欣程园区"),1250,165)</f>
        <v>1250</v>
      </c>
    </row>
    <row r="124" spans="1:14" ht="18.75">
      <c r="A124" s="9">
        <v>43195</v>
      </c>
      <c r="B124" s="8" t="s">
        <v>47</v>
      </c>
      <c r="C124" s="2" t="s">
        <v>55</v>
      </c>
      <c r="D124" s="2" t="s">
        <v>375</v>
      </c>
      <c r="E124" s="4" t="s">
        <v>48</v>
      </c>
      <c r="F124" s="4" t="s">
        <v>279</v>
      </c>
      <c r="G124" s="7" t="s">
        <v>501</v>
      </c>
      <c r="H124" s="2" t="str">
        <f t="shared" si="14"/>
        <v>武汉威伟机械</v>
      </c>
      <c r="I124" s="17" t="s">
        <v>110</v>
      </c>
      <c r="J124" s="4" t="s">
        <v>60</v>
      </c>
      <c r="K124" s="2" t="str">
        <f t="shared" si="15"/>
        <v>9.6米</v>
      </c>
      <c r="L124" s="4">
        <v>14</v>
      </c>
      <c r="M124" s="2" t="str">
        <f t="shared" si="17"/>
        <v>新地园区--常福园区</v>
      </c>
      <c r="N124" s="4">
        <f>IF(OR(C124="常福园区",C124="欣程园区",E124="常福园区",F65="欣程园区"),1250,165)</f>
        <v>1250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ref="H125:H156" si="19">IF(A125&lt;&gt;"","武汉威伟机械","------")</f>
        <v>武汉威伟机械</v>
      </c>
      <c r="I125" s="17" t="s">
        <v>103</v>
      </c>
      <c r="J125" s="4" t="s">
        <v>51</v>
      </c>
      <c r="K125" s="2" t="str">
        <f t="shared" si="15"/>
        <v>9.6米</v>
      </c>
      <c r="L125" s="4">
        <v>14</v>
      </c>
      <c r="M125" s="2" t="str">
        <f t="shared" si="17"/>
        <v>新地园区--万科园区</v>
      </c>
      <c r="N125" s="4">
        <f t="shared" ref="N125:N133" si="20"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5"/>
        <v>9.6米</v>
      </c>
      <c r="L126" s="4">
        <v>14</v>
      </c>
      <c r="M126" s="2" t="str">
        <f t="shared" si="17"/>
        <v>新地园区--万科园区</v>
      </c>
      <c r="N126" s="4">
        <f t="shared" si="20"/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ref="K127:K158" si="21">IF(A127&lt;&gt;"","9.6米","---")</f>
        <v>9.6米</v>
      </c>
      <c r="L127" s="4">
        <v>14</v>
      </c>
      <c r="M127" s="2" t="str">
        <f t="shared" si="17"/>
        <v>新地园区--丰树园区</v>
      </c>
      <c r="N127" s="4">
        <f t="shared" si="20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21"/>
        <v>9.6米</v>
      </c>
      <c r="L128" s="4">
        <v>14</v>
      </c>
      <c r="M128" s="2" t="str">
        <f t="shared" si="17"/>
        <v>新地园区--丰树园区</v>
      </c>
      <c r="N128" s="4">
        <f t="shared" si="20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21"/>
        <v>9.6米</v>
      </c>
      <c r="L129" s="4">
        <v>14</v>
      </c>
      <c r="M129" s="2" t="str">
        <f t="shared" si="17"/>
        <v>新地园区--丰树园区</v>
      </c>
      <c r="N129" s="4">
        <f t="shared" si="20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40" t="s">
        <v>95</v>
      </c>
      <c r="J130" s="4" t="s">
        <v>57</v>
      </c>
      <c r="K130" s="2" t="str">
        <f t="shared" si="21"/>
        <v>9.6米</v>
      </c>
      <c r="L130" s="4">
        <v>14</v>
      </c>
      <c r="M130" s="2" t="str">
        <f t="shared" ref="M130:M161" si="22">C130&amp;"--"&amp;E130</f>
        <v>新地园区--亚洲一号园区</v>
      </c>
      <c r="N130" s="4">
        <f t="shared" si="20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40" t="s">
        <v>109</v>
      </c>
      <c r="J131" s="4" t="s">
        <v>281</v>
      </c>
      <c r="K131" s="2" t="str">
        <f t="shared" si="21"/>
        <v>9.6米</v>
      </c>
      <c r="L131" s="4">
        <v>14</v>
      </c>
      <c r="M131" s="2" t="str">
        <f t="shared" si="22"/>
        <v>新地园区--亚洲一号园区</v>
      </c>
      <c r="N131" s="4">
        <f t="shared" si="20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40" t="s">
        <v>109</v>
      </c>
      <c r="J132" s="4" t="s">
        <v>281</v>
      </c>
      <c r="K132" s="2" t="str">
        <f t="shared" si="21"/>
        <v>9.6米</v>
      </c>
      <c r="L132" s="4">
        <v>14</v>
      </c>
      <c r="M132" s="2" t="str">
        <f t="shared" si="22"/>
        <v>新地园区--丰树园区</v>
      </c>
      <c r="N132" s="4">
        <f t="shared" si="20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40" t="s">
        <v>109</v>
      </c>
      <c r="J133" s="4" t="s">
        <v>281</v>
      </c>
      <c r="K133" s="2" t="str">
        <f t="shared" si="21"/>
        <v>9.6米</v>
      </c>
      <c r="L133" s="4">
        <v>14</v>
      </c>
      <c r="M133" s="2" t="str">
        <f t="shared" si="22"/>
        <v>新地园区--丰树园区</v>
      </c>
      <c r="N133" s="4">
        <f t="shared" si="20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40" t="s">
        <v>109</v>
      </c>
      <c r="J134" s="4" t="s">
        <v>281</v>
      </c>
      <c r="K134" s="2" t="str">
        <f t="shared" si="21"/>
        <v>9.6米</v>
      </c>
      <c r="L134" s="4">
        <v>14</v>
      </c>
      <c r="M134" s="2" t="str">
        <f t="shared" si="22"/>
        <v>新地园区--亚洲一号园区</v>
      </c>
      <c r="N134" s="4">
        <f t="shared" ref="N134:N141" si="23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40" t="s">
        <v>103</v>
      </c>
      <c r="J135" s="4" t="s">
        <v>51</v>
      </c>
      <c r="K135" s="2" t="str">
        <f t="shared" si="21"/>
        <v>9.6米</v>
      </c>
      <c r="L135" s="4">
        <v>14</v>
      </c>
      <c r="M135" s="2" t="str">
        <f t="shared" si="22"/>
        <v>新地园区--亚洲一号园区</v>
      </c>
      <c r="N135" s="4">
        <f t="shared" si="23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40" t="s">
        <v>103</v>
      </c>
      <c r="J136" s="4" t="s">
        <v>51</v>
      </c>
      <c r="K136" s="2" t="str">
        <f t="shared" si="21"/>
        <v>9.6米</v>
      </c>
      <c r="L136" s="4">
        <v>14</v>
      </c>
      <c r="M136" s="2" t="str">
        <f t="shared" si="22"/>
        <v>新地园区--丰树园区</v>
      </c>
      <c r="N136" s="4">
        <f t="shared" si="23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40" t="s">
        <v>103</v>
      </c>
      <c r="J137" s="4" t="s">
        <v>51</v>
      </c>
      <c r="K137" s="2" t="str">
        <f t="shared" si="21"/>
        <v>9.6米</v>
      </c>
      <c r="L137" s="4">
        <v>14</v>
      </c>
      <c r="M137" s="2" t="str">
        <f t="shared" si="22"/>
        <v>新地园区--丰树园区</v>
      </c>
      <c r="N137" s="4">
        <f t="shared" si="23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40" t="s">
        <v>97</v>
      </c>
      <c r="J138" s="4" t="s">
        <v>65</v>
      </c>
      <c r="K138" s="2" t="str">
        <f t="shared" si="21"/>
        <v>9.6米</v>
      </c>
      <c r="L138" s="4">
        <v>14</v>
      </c>
      <c r="M138" s="2" t="str">
        <f t="shared" si="22"/>
        <v>新地园区--新地园区</v>
      </c>
      <c r="N138" s="4">
        <f t="shared" si="23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40" t="s">
        <v>101</v>
      </c>
      <c r="J139" s="4" t="s">
        <v>39</v>
      </c>
      <c r="K139" s="2" t="str">
        <f t="shared" si="21"/>
        <v>9.6米</v>
      </c>
      <c r="L139" s="4">
        <v>14</v>
      </c>
      <c r="M139" s="2" t="str">
        <f t="shared" si="22"/>
        <v>新地园区--丰树园区</v>
      </c>
      <c r="N139" s="4">
        <f t="shared" si="23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40" t="s">
        <v>97</v>
      </c>
      <c r="J140" s="4" t="s">
        <v>65</v>
      </c>
      <c r="K140" s="2" t="str">
        <f t="shared" si="21"/>
        <v>9.6米</v>
      </c>
      <c r="L140" s="4">
        <v>14</v>
      </c>
      <c r="M140" s="2" t="str">
        <f t="shared" si="22"/>
        <v>新地园区--亚洲一号园区</v>
      </c>
      <c r="N140" s="4">
        <f t="shared" si="23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40" t="s">
        <v>101</v>
      </c>
      <c r="J141" s="4" t="s">
        <v>39</v>
      </c>
      <c r="K141" s="2" t="str">
        <f t="shared" si="21"/>
        <v>9.6米</v>
      </c>
      <c r="L141" s="4">
        <v>14</v>
      </c>
      <c r="M141" s="2" t="str">
        <f t="shared" si="22"/>
        <v>新地园区--丰树园区</v>
      </c>
      <c r="N141" s="4">
        <f t="shared" si="23"/>
        <v>165</v>
      </c>
    </row>
    <row r="142" spans="1:14" ht="18.75">
      <c r="A142" s="9">
        <v>43196</v>
      </c>
      <c r="B142" s="8" t="s">
        <v>369</v>
      </c>
      <c r="C142" s="2" t="s">
        <v>55</v>
      </c>
      <c r="D142" s="2" t="s">
        <v>19</v>
      </c>
      <c r="E142" s="4" t="s">
        <v>66</v>
      </c>
      <c r="F142" s="4" t="s">
        <v>372</v>
      </c>
      <c r="G142" s="7" t="s">
        <v>1038</v>
      </c>
      <c r="H142" s="2" t="str">
        <f t="shared" si="19"/>
        <v>武汉威伟机械</v>
      </c>
      <c r="I142" s="40" t="s">
        <v>104</v>
      </c>
      <c r="J142" s="4" t="s">
        <v>53</v>
      </c>
      <c r="K142" s="2" t="str">
        <f t="shared" si="21"/>
        <v>9.6米</v>
      </c>
      <c r="L142" s="4">
        <v>14</v>
      </c>
      <c r="M142" s="2" t="str">
        <f t="shared" si="22"/>
        <v>新地园区--亚洲一号园区</v>
      </c>
      <c r="N142" s="4">
        <f>IF(OR(C142="常福园区",C142="欣程园区",E142="常福园区",F140="欣程园区"),1250,165)</f>
        <v>165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403</v>
      </c>
      <c r="H143" s="2" t="str">
        <f t="shared" si="19"/>
        <v>武汉威伟机械</v>
      </c>
      <c r="I143" s="40" t="s">
        <v>17</v>
      </c>
      <c r="J143" s="4" t="s">
        <v>52</v>
      </c>
      <c r="K143" s="2" t="str">
        <f t="shared" si="21"/>
        <v>9.6米</v>
      </c>
      <c r="L143" s="4">
        <v>14</v>
      </c>
      <c r="M143" s="2" t="str">
        <f t="shared" si="22"/>
        <v>新地园区--常福园区</v>
      </c>
      <c r="N143" s="4">
        <f>IF(OR(C143="常福园区",C143="欣程园区",E143="常福园区",F105="欣程园区"),1250,165)</f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404</v>
      </c>
      <c r="H144" s="2" t="str">
        <f t="shared" si="19"/>
        <v>武汉威伟机械</v>
      </c>
      <c r="I144" s="40" t="s">
        <v>110</v>
      </c>
      <c r="J144" s="4" t="s">
        <v>60</v>
      </c>
      <c r="K144" s="2" t="str">
        <f t="shared" si="21"/>
        <v>9.6米</v>
      </c>
      <c r="L144" s="4">
        <v>14</v>
      </c>
      <c r="M144" s="2" t="str">
        <f t="shared" si="22"/>
        <v>新地园区--常福园区</v>
      </c>
      <c r="N144" s="4">
        <f>IF(OR(C144="常福园区",C144="欣程园区",E144="常福园区",F106="欣程园区"),1250,165)</f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402</v>
      </c>
      <c r="E145" s="4" t="s">
        <v>48</v>
      </c>
      <c r="F145" s="4" t="s">
        <v>279</v>
      </c>
      <c r="G145" s="5" t="s">
        <v>406</v>
      </c>
      <c r="H145" s="2" t="str">
        <f t="shared" si="19"/>
        <v>武汉威伟机械</v>
      </c>
      <c r="I145" s="40" t="s">
        <v>99</v>
      </c>
      <c r="J145" s="4" t="s">
        <v>27</v>
      </c>
      <c r="K145" s="2" t="str">
        <f t="shared" si="21"/>
        <v>9.6米</v>
      </c>
      <c r="L145" s="4">
        <v>12</v>
      </c>
      <c r="M145" s="2" t="str">
        <f t="shared" si="22"/>
        <v>新地园区--常福园区</v>
      </c>
      <c r="N145" s="4">
        <f>IF(OR(C145="常福园区",C145="欣程园区",E145="常福园区",F107="欣程园区"),1250,165)</f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407</v>
      </c>
      <c r="H146" s="2" t="str">
        <f t="shared" si="19"/>
        <v>武汉威伟机械</v>
      </c>
      <c r="I146" s="40" t="s">
        <v>98</v>
      </c>
      <c r="J146" s="4" t="s">
        <v>43</v>
      </c>
      <c r="K146" s="2" t="str">
        <f t="shared" si="21"/>
        <v>9.6米</v>
      </c>
      <c r="L146" s="4">
        <v>15</v>
      </c>
      <c r="M146" s="2" t="str">
        <f t="shared" si="22"/>
        <v>新地园区--常福园区</v>
      </c>
      <c r="N146" s="4">
        <f>IF(OR(C146="常福园区",C146="欣程园区",E146="常福园区",F108="欣程园区"),1250,165)</f>
        <v>1250</v>
      </c>
    </row>
    <row r="147" spans="1:14" ht="18.75">
      <c r="A147" s="9">
        <v>43196</v>
      </c>
      <c r="B147" s="8" t="s">
        <v>47</v>
      </c>
      <c r="C147" s="2" t="s">
        <v>55</v>
      </c>
      <c r="D147" s="2" t="s">
        <v>375</v>
      </c>
      <c r="E147" s="4" t="s">
        <v>48</v>
      </c>
      <c r="F147" s="4" t="s">
        <v>279</v>
      </c>
      <c r="G147" s="5" t="s">
        <v>408</v>
      </c>
      <c r="H147" s="2" t="str">
        <f t="shared" si="19"/>
        <v>武汉威伟机械</v>
      </c>
      <c r="I147" s="40" t="s">
        <v>105</v>
      </c>
      <c r="J147" s="4" t="s">
        <v>54</v>
      </c>
      <c r="K147" s="2" t="str">
        <f t="shared" si="21"/>
        <v>9.6米</v>
      </c>
      <c r="L147" s="4">
        <v>15</v>
      </c>
      <c r="M147" s="2" t="str">
        <f t="shared" si="22"/>
        <v>新地园区--常福园区</v>
      </c>
      <c r="N147" s="4">
        <f>IF(OR(C147="常福园区",C147="欣程园区",E147="常福园区",F109="欣程园区"),1250,165)</f>
        <v>1250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19"/>
        <v>武汉威伟机械</v>
      </c>
      <c r="I148" s="40" t="s">
        <v>128</v>
      </c>
      <c r="J148" s="4" t="s">
        <v>180</v>
      </c>
      <c r="K148" s="2" t="str">
        <f t="shared" si="21"/>
        <v>9.6米</v>
      </c>
      <c r="L148" s="4">
        <v>14</v>
      </c>
      <c r="M148" s="2" t="str">
        <f t="shared" si="22"/>
        <v>新地园区--丰树园区</v>
      </c>
      <c r="N148" s="4">
        <f t="shared" ref="N148:N155" si="24"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19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1"/>
        <v>9.6米</v>
      </c>
      <c r="L149" s="4">
        <v>12</v>
      </c>
      <c r="M149" s="2" t="str">
        <f t="shared" si="22"/>
        <v>新地园区--新地园区</v>
      </c>
      <c r="N149" s="4">
        <f t="shared" si="24"/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19"/>
        <v>武汉威伟机械</v>
      </c>
      <c r="I150" s="40" t="s">
        <v>128</v>
      </c>
      <c r="J150" s="4" t="s">
        <v>180</v>
      </c>
      <c r="K150" s="2" t="str">
        <f t="shared" si="21"/>
        <v>9.6米</v>
      </c>
      <c r="L150" s="4">
        <v>14</v>
      </c>
      <c r="M150" s="2" t="str">
        <f t="shared" si="22"/>
        <v>新地园区--亚洲一号园区</v>
      </c>
      <c r="N150" s="4">
        <f t="shared" si="24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19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1"/>
        <v>9.6米</v>
      </c>
      <c r="L151" s="4">
        <v>14</v>
      </c>
      <c r="M151" s="2" t="str">
        <f t="shared" si="22"/>
        <v>新地园区--亚洲一号园区</v>
      </c>
      <c r="N151" s="4">
        <f t="shared" si="24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19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1"/>
        <v>9.6米</v>
      </c>
      <c r="L152" s="4">
        <v>14</v>
      </c>
      <c r="M152" s="2" t="str">
        <f t="shared" si="22"/>
        <v>新地园区--丰树园区</v>
      </c>
      <c r="N152" s="4">
        <f t="shared" si="24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19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1"/>
        <v>9.6米</v>
      </c>
      <c r="L153" s="4">
        <v>14</v>
      </c>
      <c r="M153" s="2" t="str">
        <f t="shared" si="22"/>
        <v>新地园区--丰树园区</v>
      </c>
      <c r="N153" s="4">
        <f t="shared" si="24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19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1"/>
        <v>9.6米</v>
      </c>
      <c r="L154" s="4">
        <v>14</v>
      </c>
      <c r="M154" s="2" t="str">
        <f t="shared" si="22"/>
        <v>新地园区--丰树园区</v>
      </c>
      <c r="N154" s="4">
        <f t="shared" si="24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19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1"/>
        <v>9.6米</v>
      </c>
      <c r="L155" s="4">
        <v>14</v>
      </c>
      <c r="M155" s="2" t="str">
        <f t="shared" si="22"/>
        <v>新地园区--亚洲一号园区</v>
      </c>
      <c r="N155" s="4">
        <f t="shared" si="24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19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1"/>
        <v>9.6米</v>
      </c>
      <c r="L156" s="4">
        <v>14</v>
      </c>
      <c r="M156" s="2" t="str">
        <f t="shared" si="22"/>
        <v>新地园区--亚洲一号园区</v>
      </c>
      <c r="N156" s="4">
        <f t="shared" ref="N156:N169" si="25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ref="H157:H169" si="26">IF(A157&lt;&gt;"","武汉威伟机械","------")</f>
        <v>武汉威伟机械</v>
      </c>
      <c r="I157" s="17" t="str">
        <f>VLOOKUP(J157,ch!$A$1:$B$31,2,0)</f>
        <v>鄂AFE237</v>
      </c>
      <c r="J157" s="4" t="s">
        <v>43</v>
      </c>
      <c r="K157" s="2" t="str">
        <f t="shared" si="21"/>
        <v>9.6米</v>
      </c>
      <c r="L157" s="4">
        <v>14</v>
      </c>
      <c r="M157" s="2" t="str">
        <f t="shared" si="22"/>
        <v>新地园区--亚洲一号园区</v>
      </c>
      <c r="N157" s="4">
        <f t="shared" si="25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6"/>
        <v>武汉威伟机械</v>
      </c>
      <c r="I158" s="17" t="str">
        <f>VLOOKUP(J158,ch!$A$1:$B$31,2,0)</f>
        <v>鄂AHB101</v>
      </c>
      <c r="J158" s="4" t="s">
        <v>51</v>
      </c>
      <c r="K158" s="2" t="str">
        <f t="shared" si="21"/>
        <v>9.6米</v>
      </c>
      <c r="L158" s="4">
        <v>14</v>
      </c>
      <c r="M158" s="2" t="str">
        <f t="shared" si="22"/>
        <v>新地园区--亚洲一号园区</v>
      </c>
      <c r="N158" s="4">
        <f t="shared" si="25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6"/>
        <v>武汉威伟机械</v>
      </c>
      <c r="I159" s="17" t="str">
        <f>VLOOKUP(J159,ch!$A$1:$B$31,2,0)</f>
        <v>鄂FJU350</v>
      </c>
      <c r="J159" s="4" t="s">
        <v>52</v>
      </c>
      <c r="K159" s="2" t="str">
        <f t="shared" ref="K159:K169" si="27">IF(A159&lt;&gt;"","9.6米","---")</f>
        <v>9.6米</v>
      </c>
      <c r="L159" s="4">
        <v>14</v>
      </c>
      <c r="M159" s="2" t="str">
        <f t="shared" si="22"/>
        <v>新地园区--亚洲一号园区</v>
      </c>
      <c r="N159" s="4">
        <f t="shared" si="25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6"/>
        <v>武汉威伟机械</v>
      </c>
      <c r="I160" s="17" t="str">
        <f>VLOOKUP(J160,ch!$A$1:$B$31,2,0)</f>
        <v>鄂AZR876</v>
      </c>
      <c r="J160" s="4" t="s">
        <v>281</v>
      </c>
      <c r="K160" s="2" t="str">
        <f t="shared" si="27"/>
        <v>9.6米</v>
      </c>
      <c r="L160" s="4">
        <v>14</v>
      </c>
      <c r="M160" s="2" t="str">
        <f t="shared" si="22"/>
        <v>新地园区--亚洲一号园区</v>
      </c>
      <c r="N160" s="4">
        <f t="shared" si="25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6"/>
        <v>武汉威伟机械</v>
      </c>
      <c r="I161" s="17" t="s">
        <v>110</v>
      </c>
      <c r="J161" s="4" t="s">
        <v>60</v>
      </c>
      <c r="K161" s="2" t="str">
        <f t="shared" si="27"/>
        <v>9.6米</v>
      </c>
      <c r="L161" s="4">
        <v>14</v>
      </c>
      <c r="M161" s="2" t="str">
        <f t="shared" si="22"/>
        <v>新地园区--万科园区</v>
      </c>
      <c r="N161" s="4">
        <f t="shared" si="25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6"/>
        <v>武汉威伟机械</v>
      </c>
      <c r="I162" s="17" t="s">
        <v>110</v>
      </c>
      <c r="J162" s="4" t="s">
        <v>60</v>
      </c>
      <c r="K162" s="2" t="str">
        <f t="shared" si="27"/>
        <v>9.6米</v>
      </c>
      <c r="L162" s="4">
        <v>14</v>
      </c>
      <c r="M162" s="2" t="str">
        <f t="shared" ref="M162:M169" si="28">C162&amp;"--"&amp;E162</f>
        <v>新地园区--万科园区</v>
      </c>
      <c r="N162" s="4">
        <f t="shared" si="25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6"/>
        <v>武汉威伟机械</v>
      </c>
      <c r="I163" s="17" t="s">
        <v>110</v>
      </c>
      <c r="J163" s="4" t="s">
        <v>60</v>
      </c>
      <c r="K163" s="2" t="str">
        <f t="shared" si="27"/>
        <v>9.6米</v>
      </c>
      <c r="L163" s="4">
        <v>12</v>
      </c>
      <c r="M163" s="2" t="str">
        <f t="shared" si="28"/>
        <v>新地园区--新地园区</v>
      </c>
      <c r="N163" s="4">
        <f t="shared" si="25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6"/>
        <v>武汉威伟机械</v>
      </c>
      <c r="I164" s="17" t="str">
        <f>VLOOKUP(J164,ch!$A$1:$B$31,2,0)</f>
        <v>鄂AZV377</v>
      </c>
      <c r="J164" s="4" t="s">
        <v>54</v>
      </c>
      <c r="K164" s="2" t="str">
        <f t="shared" si="27"/>
        <v>9.6米</v>
      </c>
      <c r="L164" s="4">
        <v>14</v>
      </c>
      <c r="M164" s="2" t="str">
        <f t="shared" si="28"/>
        <v>新地园区--亚洲一号园区</v>
      </c>
      <c r="N164" s="4">
        <f t="shared" si="25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6"/>
        <v>武汉威伟机械</v>
      </c>
      <c r="I165" s="17" t="str">
        <f>VLOOKUP(J165,ch!$A$1:$B$31,2,0)</f>
        <v>鄂AZV377</v>
      </c>
      <c r="J165" s="4" t="s">
        <v>54</v>
      </c>
      <c r="K165" s="2" t="str">
        <f t="shared" si="27"/>
        <v>9.6米</v>
      </c>
      <c r="L165" s="4">
        <v>14</v>
      </c>
      <c r="M165" s="2" t="str">
        <f t="shared" si="28"/>
        <v>新地园区--丰树园区</v>
      </c>
      <c r="N165" s="4">
        <f t="shared" si="25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6"/>
        <v>武汉威伟机械</v>
      </c>
      <c r="I166" s="17" t="str">
        <f>VLOOKUP(J166,ch!$A$1:$B$31,2,0)</f>
        <v>鄂AZV373</v>
      </c>
      <c r="J166" s="4" t="s">
        <v>259</v>
      </c>
      <c r="K166" s="2" t="str">
        <f t="shared" si="27"/>
        <v>9.6米</v>
      </c>
      <c r="L166" s="4">
        <v>14</v>
      </c>
      <c r="M166" s="2" t="str">
        <f t="shared" si="28"/>
        <v>新地园区--常福园区</v>
      </c>
      <c r="N166" s="4">
        <f t="shared" si="25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6"/>
        <v>武汉威伟机械</v>
      </c>
      <c r="I167" s="17" t="str">
        <f>VLOOKUP(J167,ch!$A$1:$B$31,2,0)</f>
        <v>鄂ABY256</v>
      </c>
      <c r="J167" s="4" t="s">
        <v>27</v>
      </c>
      <c r="K167" s="2" t="str">
        <f t="shared" si="27"/>
        <v>9.6米</v>
      </c>
      <c r="L167" s="4">
        <v>15</v>
      </c>
      <c r="M167" s="2" t="str">
        <f t="shared" si="28"/>
        <v>新地园区--常福园区</v>
      </c>
      <c r="N167" s="4">
        <f t="shared" si="25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6"/>
        <v>武汉威伟机械</v>
      </c>
      <c r="I168" s="17" t="str">
        <f>VLOOKUP(J168,ch!$A$1:$B$31,2,0)</f>
        <v>鄂AAW309</v>
      </c>
      <c r="J168" s="4" t="s">
        <v>57</v>
      </c>
      <c r="K168" s="2" t="str">
        <f t="shared" si="27"/>
        <v>9.6米</v>
      </c>
      <c r="L168" s="4">
        <v>14</v>
      </c>
      <c r="M168" s="2" t="str">
        <f t="shared" si="28"/>
        <v>新地园区--常福园区</v>
      </c>
      <c r="N168" s="4">
        <f t="shared" si="25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6"/>
        <v>武汉威伟机械</v>
      </c>
      <c r="I169" s="17" t="str">
        <f>VLOOKUP(J169,ch!$A$1:$B$32,2,0)</f>
        <v>粤BGR032</v>
      </c>
      <c r="J169" s="4" t="s">
        <v>53</v>
      </c>
      <c r="K169" s="2" t="str">
        <f t="shared" si="27"/>
        <v>9.6米</v>
      </c>
      <c r="L169" s="4">
        <v>14</v>
      </c>
      <c r="M169" s="2" t="str">
        <f t="shared" si="28"/>
        <v>新地园区--常福园区</v>
      </c>
      <c r="N169" s="4">
        <f t="shared" si="25"/>
        <v>1250</v>
      </c>
    </row>
  </sheetData>
  <sortState ref="A2:N169">
    <sortCondition ref="A2:A169"/>
  </sortState>
  <phoneticPr fontId="7" type="noConversion"/>
  <conditionalFormatting sqref="G26:G49">
    <cfRule type="duplicateValues" dxfId="29" priority="28"/>
    <cfRule type="duplicateValues" dxfId="28" priority="29"/>
  </conditionalFormatting>
  <conditionalFormatting sqref="G157:G159 G86:G111 G165">
    <cfRule type="duplicateValues" dxfId="27" priority="12"/>
  </conditionalFormatting>
  <conditionalFormatting sqref="G86:G98">
    <cfRule type="duplicateValues" dxfId="26" priority="13"/>
    <cfRule type="duplicateValues" dxfId="25" priority="14"/>
  </conditionalFormatting>
  <conditionalFormatting sqref="G157:G159 G99:G111 G165">
    <cfRule type="duplicateValues" dxfId="24" priority="15"/>
    <cfRule type="duplicateValues" dxfId="23" priority="16"/>
  </conditionalFormatting>
  <conditionalFormatting sqref="G86:G98">
    <cfRule type="duplicateValues" dxfId="22" priority="17"/>
    <cfRule type="duplicateValues" dxfId="21" priority="18"/>
  </conditionalFormatting>
  <conditionalFormatting sqref="G157:G159 G99:G111 G165">
    <cfRule type="duplicateValues" dxfId="20" priority="19"/>
    <cfRule type="duplicateValues" dxfId="19" priority="20"/>
  </conditionalFormatting>
  <conditionalFormatting sqref="G112:G129 G160:G164">
    <cfRule type="duplicateValues" dxfId="18" priority="7"/>
  </conditionalFormatting>
  <conditionalFormatting sqref="G112:G129 G160:G164">
    <cfRule type="duplicateValues" dxfId="17" priority="8"/>
    <cfRule type="duplicateValues" dxfId="16" priority="9"/>
  </conditionalFormatting>
  <conditionalFormatting sqref="G112:G129 G160:G164">
    <cfRule type="duplicateValues" dxfId="15" priority="10"/>
    <cfRule type="duplicateValues" dxfId="14" priority="11"/>
  </conditionalFormatting>
  <conditionalFormatting sqref="G130:G151">
    <cfRule type="duplicateValues" dxfId="13" priority="61"/>
  </conditionalFormatting>
  <conditionalFormatting sqref="G130:G151">
    <cfRule type="duplicateValues" dxfId="12" priority="62"/>
    <cfRule type="duplicateValues" dxfId="11" priority="63"/>
  </conditionalFormatting>
  <conditionalFormatting sqref="G130:G151">
    <cfRule type="duplicateValues" dxfId="10" priority="64"/>
    <cfRule type="duplicateValues" dxfId="9" priority="65"/>
  </conditionalFormatting>
  <conditionalFormatting sqref="G170:G1048576 G152:G156 G1:G25">
    <cfRule type="duplicateValues" dxfId="8" priority="185"/>
  </conditionalFormatting>
  <conditionalFormatting sqref="G166:G167 G71:H85">
    <cfRule type="duplicateValues" dxfId="7" priority="201"/>
    <cfRule type="duplicateValues" dxfId="6" priority="202"/>
  </conditionalFormatting>
  <conditionalFormatting sqref="G166:G167 G71:H85">
    <cfRule type="duplicateValues" dxfId="5" priority="205"/>
    <cfRule type="duplicateValues" dxfId="4" priority="206"/>
  </conditionalFormatting>
  <conditionalFormatting sqref="G168:G169 G50:G70">
    <cfRule type="duplicateValues" dxfId="3" priority="207"/>
    <cfRule type="duplicateValues" dxfId="2" priority="208"/>
  </conditionalFormatting>
  <conditionalFormatting sqref="G168:G169 G50:G70">
    <cfRule type="duplicateValues" dxfId="1" priority="211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1187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08" priority="4"/>
    <cfRule type="duplicateValues" dxfId="207" priority="5"/>
  </conditionalFormatting>
  <conditionalFormatting sqref="H1:H1048576">
    <cfRule type="duplicateValues" dxfId="20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5" priority="3"/>
    <cfRule type="duplicateValues" dxfId="204" priority="4"/>
  </conditionalFormatting>
  <conditionalFormatting sqref="H1:I1048576">
    <cfRule type="duplicateValues" dxfId="203" priority="1"/>
    <cfRule type="duplicateValues" dxfId="20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1" priority="1"/>
  </conditionalFormatting>
  <conditionalFormatting sqref="G1:H14">
    <cfRule type="duplicateValues" dxfId="200" priority="2"/>
    <cfRule type="duplicateValues" dxfId="199" priority="3"/>
  </conditionalFormatting>
  <conditionalFormatting sqref="G15:H31">
    <cfRule type="duplicateValues" dxfId="198" priority="4"/>
    <cfRule type="duplicateValues" dxfId="197" priority="5"/>
  </conditionalFormatting>
  <conditionalFormatting sqref="G1:H14">
    <cfRule type="duplicateValues" dxfId="196" priority="6"/>
    <cfRule type="duplicateValues" dxfId="195" priority="7"/>
  </conditionalFormatting>
  <conditionalFormatting sqref="G15:H31">
    <cfRule type="duplicateValues" dxfId="194" priority="8"/>
    <cfRule type="duplicateValues" dxfId="19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2" priority="1"/>
  </conditionalFormatting>
  <conditionalFormatting sqref="G50:H1048576 G1:H1">
    <cfRule type="duplicateValues" dxfId="191" priority="18"/>
    <cfRule type="duplicateValues" dxfId="190" priority="19"/>
  </conditionalFormatting>
  <conditionalFormatting sqref="G50:H1048576 G1:H1">
    <cfRule type="duplicateValues" dxfId="189" priority="24"/>
    <cfRule type="duplicateValues" dxfId="188" priority="25"/>
  </conditionalFormatting>
  <conditionalFormatting sqref="G2:H49">
    <cfRule type="duplicateValues" dxfId="187" priority="35"/>
    <cfRule type="duplicateValues" dxfId="186" priority="36"/>
  </conditionalFormatting>
  <conditionalFormatting sqref="G2:H49">
    <cfRule type="duplicateValues" dxfId="185" priority="39"/>
    <cfRule type="duplicateValues" dxfId="18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3" priority="1"/>
  </conditionalFormatting>
  <conditionalFormatting sqref="G27:H1048576 G1:H1">
    <cfRule type="duplicateValues" dxfId="182" priority="2"/>
    <cfRule type="duplicateValues" dxfId="181" priority="3"/>
  </conditionalFormatting>
  <conditionalFormatting sqref="G27:H1048576 G1:H1">
    <cfRule type="duplicateValues" dxfId="180" priority="4"/>
    <cfRule type="duplicateValues" dxfId="179" priority="5"/>
  </conditionalFormatting>
  <conditionalFormatting sqref="G2:H26">
    <cfRule type="duplicateValues" dxfId="178" priority="58"/>
    <cfRule type="duplicateValues" dxfId="177" priority="59"/>
  </conditionalFormatting>
  <conditionalFormatting sqref="G2:H26">
    <cfRule type="duplicateValues" dxfId="176" priority="60"/>
    <cfRule type="duplicateValues" dxfId="17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4" priority="7"/>
  </conditionalFormatting>
  <conditionalFormatting sqref="G169:H1048576 G1:H1">
    <cfRule type="duplicateValues" dxfId="173" priority="8"/>
    <cfRule type="duplicateValues" dxfId="172" priority="9"/>
  </conditionalFormatting>
  <conditionalFormatting sqref="G169:H1048576 G1:H1">
    <cfRule type="duplicateValues" dxfId="171" priority="10"/>
    <cfRule type="duplicateValues" dxfId="170" priority="11"/>
  </conditionalFormatting>
  <conditionalFormatting sqref="G5:H168">
    <cfRule type="duplicateValues" dxfId="169" priority="2"/>
  </conditionalFormatting>
  <conditionalFormatting sqref="G5:H168">
    <cfRule type="duplicateValues" dxfId="168" priority="3"/>
    <cfRule type="duplicateValues" dxfId="167" priority="4"/>
  </conditionalFormatting>
  <conditionalFormatting sqref="G5:H168">
    <cfRule type="duplicateValues" dxfId="166" priority="5"/>
    <cfRule type="duplicateValues" dxfId="165" priority="6"/>
  </conditionalFormatting>
  <conditionalFormatting sqref="G2:H4">
    <cfRule type="duplicateValues" dxfId="164" priority="48"/>
    <cfRule type="duplicateValues" dxfId="163" priority="49"/>
  </conditionalFormatting>
  <conditionalFormatting sqref="G2:H4">
    <cfRule type="duplicateValues" dxfId="162" priority="50"/>
    <cfRule type="duplicateValues" dxfId="161" priority="51"/>
  </conditionalFormatting>
  <conditionalFormatting sqref="G1:G1048576">
    <cfRule type="duplicateValues" dxfId="16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59" priority="19"/>
  </conditionalFormatting>
  <conditionalFormatting sqref="G148:H1048576 G1:H1">
    <cfRule type="duplicateValues" dxfId="158" priority="20"/>
    <cfRule type="duplicateValues" dxfId="157" priority="21"/>
  </conditionalFormatting>
  <conditionalFormatting sqref="G148:H1048576 G1:H1">
    <cfRule type="duplicateValues" dxfId="156" priority="22"/>
    <cfRule type="duplicateValues" dxfId="155" priority="23"/>
  </conditionalFormatting>
  <conditionalFormatting sqref="G18:G1048576 H15:H17 G1 H2:H11">
    <cfRule type="duplicateValues" dxfId="154" priority="13"/>
  </conditionalFormatting>
  <conditionalFormatting sqref="H12:H14">
    <cfRule type="duplicateValues" dxfId="153" priority="7"/>
  </conditionalFormatting>
  <conditionalFormatting sqref="G18:H147 H15:H17 H2:H11">
    <cfRule type="duplicateValues" dxfId="152" priority="78"/>
  </conditionalFormatting>
  <conditionalFormatting sqref="G18:H147 H15:H17 H2:H11">
    <cfRule type="duplicateValues" dxfId="151" priority="81"/>
    <cfRule type="duplicateValues" dxfId="150" priority="82"/>
  </conditionalFormatting>
  <conditionalFormatting sqref="G18:H147 H15:H17 H2:H11">
    <cfRule type="duplicateValues" dxfId="149" priority="87"/>
    <cfRule type="duplicateValues" dxfId="148" priority="88"/>
  </conditionalFormatting>
  <conditionalFormatting sqref="H12:H14">
    <cfRule type="duplicateValues" dxfId="147" priority="98"/>
    <cfRule type="duplicateValues" dxfId="146" priority="99"/>
  </conditionalFormatting>
  <conditionalFormatting sqref="H12:H14">
    <cfRule type="duplicateValues" dxfId="145" priority="100"/>
    <cfRule type="duplicateValues" dxfId="144" priority="101"/>
  </conditionalFormatting>
  <conditionalFormatting sqref="G2:G17">
    <cfRule type="duplicateValues" dxfId="143" priority="1"/>
  </conditionalFormatting>
  <conditionalFormatting sqref="G2:G17">
    <cfRule type="duplicateValues" dxfId="142" priority="2"/>
  </conditionalFormatting>
  <conditionalFormatting sqref="G2:G17">
    <cfRule type="duplicateValues" dxfId="141" priority="3"/>
    <cfRule type="duplicateValues" dxfId="140" priority="4"/>
  </conditionalFormatting>
  <conditionalFormatting sqref="G2:G17">
    <cfRule type="duplicateValues" dxfId="139" priority="5"/>
    <cfRule type="duplicateValues" dxfId="13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2018-04-21T07:37:30Z</dcterms:modified>
</cp:coreProperties>
</file>