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4月报表\"/>
    </mc:Choice>
  </mc:AlternateContent>
  <xr:revisionPtr revIDLastSave="0" documentId="12_ncr:500000_{6D6057BF-4A7C-4F40-906D-968CA6FC5EDC}" xr6:coauthVersionLast="31" xr6:coauthVersionMax="31" xr10:uidLastSave="{00000000-0000-0000-0000-000000000000}"/>
  <bookViews>
    <workbookView xWindow="480" yWindow="120" windowWidth="18315" windowHeight="8055" activeTab="5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ch" sheetId="4" r:id="rId7"/>
    <sheet name="汇总明线" sheetId="7" r:id="rId8"/>
  </sheets>
  <definedNames>
    <definedName name="_xlnm._FilterDatabase" localSheetId="0" hidden="1">'4-1'!$L$1:$L$110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'4-6'!$A$1:$U$36</definedName>
  </definedNames>
  <calcPr calcId="162913"/>
</workbook>
</file>

<file path=xl/calcChain.xml><?xml version="1.0" encoding="utf-8"?>
<calcChain xmlns="http://schemas.openxmlformats.org/spreadsheetml/2006/main">
  <c r="M46" i="10" l="1"/>
  <c r="N46" i="10"/>
  <c r="Q46" i="10"/>
  <c r="T46" i="10"/>
  <c r="U46" i="10"/>
  <c r="U45" i="10"/>
  <c r="T45" i="10"/>
  <c r="Q45" i="10"/>
  <c r="N45" i="10"/>
  <c r="M45" i="10"/>
  <c r="M44" i="10" l="1"/>
  <c r="N44" i="10"/>
  <c r="Q44" i="10"/>
  <c r="T44" i="10"/>
  <c r="U44" i="10"/>
  <c r="M43" i="10"/>
  <c r="N43" i="10"/>
  <c r="Q43" i="10"/>
  <c r="T43" i="10"/>
  <c r="U43" i="10"/>
  <c r="M42" i="10"/>
  <c r="N42" i="10"/>
  <c r="Q42" i="10"/>
  <c r="T42" i="10"/>
  <c r="U42" i="10"/>
  <c r="M41" i="10"/>
  <c r="N41" i="10"/>
  <c r="Q41" i="10"/>
  <c r="T41" i="10"/>
  <c r="U41" i="10"/>
  <c r="M38" i="10"/>
  <c r="N38" i="10"/>
  <c r="Q38" i="10"/>
  <c r="T38" i="10"/>
  <c r="U38" i="10"/>
  <c r="M40" i="10"/>
  <c r="N40" i="10"/>
  <c r="Q40" i="10"/>
  <c r="T40" i="10"/>
  <c r="U40" i="10"/>
  <c r="U39" i="10"/>
  <c r="T39" i="10"/>
  <c r="Q39" i="10"/>
  <c r="N39" i="10"/>
  <c r="M39" i="10"/>
  <c r="M34" i="10"/>
  <c r="N34" i="10"/>
  <c r="Q34" i="10"/>
  <c r="T34" i="10"/>
  <c r="U34" i="10"/>
  <c r="U33" i="10"/>
  <c r="T33" i="10"/>
  <c r="Q33" i="10"/>
  <c r="N33" i="10"/>
  <c r="M33" i="10"/>
  <c r="U37" i="10"/>
  <c r="T37" i="10"/>
  <c r="Q37" i="10"/>
  <c r="N37" i="10"/>
  <c r="M37" i="10"/>
  <c r="T32" i="10"/>
  <c r="N32" i="10"/>
  <c r="T36" i="10"/>
  <c r="N36" i="10"/>
  <c r="T31" i="10"/>
  <c r="N31" i="10"/>
  <c r="T35" i="10"/>
  <c r="N35" i="10"/>
  <c r="U32" i="10"/>
  <c r="Q32" i="10"/>
  <c r="M32" i="10"/>
  <c r="U36" i="10"/>
  <c r="Q36" i="10"/>
  <c r="M36" i="10"/>
  <c r="U31" i="10"/>
  <c r="Q31" i="10"/>
  <c r="M31" i="10"/>
  <c r="U35" i="10"/>
  <c r="Q35" i="10"/>
  <c r="M35" i="10"/>
  <c r="U30" i="10"/>
  <c r="T30" i="10"/>
  <c r="Q30" i="10"/>
  <c r="N30" i="10"/>
  <c r="M30" i="10"/>
  <c r="U29" i="10"/>
  <c r="T29" i="10"/>
  <c r="Q29" i="10"/>
  <c r="N29" i="10"/>
  <c r="M29" i="10"/>
  <c r="U28" i="10"/>
  <c r="T28" i="10"/>
  <c r="Q28" i="10"/>
  <c r="N28" i="10"/>
  <c r="M28" i="10"/>
  <c r="U27" i="10"/>
  <c r="T27" i="10"/>
  <c r="Q27" i="10"/>
  <c r="N27" i="10"/>
  <c r="M27" i="10"/>
  <c r="U26" i="10"/>
  <c r="T26" i="10"/>
  <c r="Q26" i="10"/>
  <c r="N26" i="10"/>
  <c r="M26" i="10"/>
  <c r="U25" i="10"/>
  <c r="T25" i="10"/>
  <c r="Q25" i="10"/>
  <c r="N25" i="10"/>
  <c r="M25" i="10"/>
  <c r="U24" i="10"/>
  <c r="T24" i="10"/>
  <c r="Q24" i="10"/>
  <c r="N24" i="10"/>
  <c r="M24" i="10"/>
  <c r="U23" i="10"/>
  <c r="T23" i="10"/>
  <c r="Q23" i="10"/>
  <c r="N23" i="10"/>
  <c r="M23" i="10"/>
  <c r="U22" i="10"/>
  <c r="T22" i="10"/>
  <c r="Q22" i="10"/>
  <c r="N22" i="10"/>
  <c r="M22" i="10"/>
  <c r="U21" i="10"/>
  <c r="T21" i="10"/>
  <c r="Q21" i="10"/>
  <c r="N21" i="10"/>
  <c r="M21" i="10"/>
  <c r="U20" i="10"/>
  <c r="T20" i="10"/>
  <c r="Q20" i="10"/>
  <c r="N20" i="10"/>
  <c r="M20" i="10"/>
  <c r="U19" i="10"/>
  <c r="T19" i="10"/>
  <c r="Q19" i="10"/>
  <c r="N19" i="10"/>
  <c r="M19" i="10"/>
  <c r="U18" i="10"/>
  <c r="T18" i="10"/>
  <c r="Q18" i="10"/>
  <c r="N18" i="10"/>
  <c r="M18" i="10"/>
  <c r="U17" i="10"/>
  <c r="T17" i="10"/>
  <c r="Q17" i="10"/>
  <c r="N17" i="10"/>
  <c r="M17" i="10"/>
  <c r="U16" i="10"/>
  <c r="T16" i="10"/>
  <c r="Q16" i="10"/>
  <c r="N16" i="10"/>
  <c r="M16" i="10"/>
  <c r="U15" i="10"/>
  <c r="T15" i="10"/>
  <c r="Q15" i="10"/>
  <c r="N15" i="10"/>
  <c r="M15" i="10"/>
  <c r="U14" i="10"/>
  <c r="T14" i="10"/>
  <c r="Q14" i="10"/>
  <c r="N14" i="10"/>
  <c r="M14" i="10"/>
  <c r="U13" i="10"/>
  <c r="T13" i="10"/>
  <c r="Q13" i="10"/>
  <c r="N13" i="10"/>
  <c r="M13" i="10"/>
  <c r="U12" i="10"/>
  <c r="T12" i="10"/>
  <c r="Q12" i="10"/>
  <c r="N12" i="10"/>
  <c r="M12" i="10"/>
  <c r="U11" i="10"/>
  <c r="T11" i="10"/>
  <c r="Q11" i="10"/>
  <c r="N11" i="10"/>
  <c r="M11" i="10"/>
  <c r="U10" i="10"/>
  <c r="T10" i="10"/>
  <c r="Q10" i="10"/>
  <c r="N10" i="10"/>
  <c r="M10" i="10"/>
  <c r="U9" i="10"/>
  <c r="T9" i="10"/>
  <c r="Q9" i="10"/>
  <c r="N9" i="10"/>
  <c r="M9" i="10"/>
  <c r="U8" i="10"/>
  <c r="T8" i="10"/>
  <c r="Q8" i="10"/>
  <c r="N8" i="10"/>
  <c r="M8" i="10"/>
  <c r="U7" i="10"/>
  <c r="T7" i="10"/>
  <c r="Q7" i="10"/>
  <c r="N7" i="10"/>
  <c r="M7" i="10"/>
  <c r="U6" i="10"/>
  <c r="T6" i="10"/>
  <c r="Q6" i="10"/>
  <c r="N6" i="10"/>
  <c r="M6" i="10"/>
  <c r="U5" i="10"/>
  <c r="T5" i="10"/>
  <c r="Q5" i="10"/>
  <c r="N5" i="10"/>
  <c r="M5" i="10"/>
  <c r="U4" i="10"/>
  <c r="T4" i="10"/>
  <c r="Q4" i="10"/>
  <c r="N4" i="10"/>
  <c r="M4" i="10"/>
  <c r="U3" i="10"/>
  <c r="T3" i="10"/>
  <c r="Q3" i="10"/>
  <c r="N3" i="10"/>
  <c r="M3" i="10"/>
  <c r="U2" i="10"/>
  <c r="T2" i="10"/>
  <c r="Q2" i="10"/>
  <c r="N2" i="10"/>
  <c r="M2" i="10"/>
  <c r="M19" i="9" l="1"/>
  <c r="N19" i="9"/>
  <c r="Q19" i="9"/>
  <c r="T19" i="9"/>
  <c r="U19" i="9"/>
  <c r="M30" i="9"/>
  <c r="N30" i="9"/>
  <c r="Q30" i="9"/>
  <c r="T30" i="9"/>
  <c r="U30" i="9"/>
  <c r="M29" i="9"/>
  <c r="N29" i="9"/>
  <c r="Q29" i="9"/>
  <c r="T29" i="9"/>
  <c r="U29" i="9"/>
  <c r="M28" i="9"/>
  <c r="N28" i="9"/>
  <c r="Q28" i="9"/>
  <c r="T28" i="9"/>
  <c r="U28" i="9"/>
  <c r="M27" i="9"/>
  <c r="N27" i="9"/>
  <c r="Q27" i="9"/>
  <c r="T27" i="9"/>
  <c r="U27" i="9"/>
  <c r="M26" i="9"/>
  <c r="N26" i="9"/>
  <c r="Q26" i="9"/>
  <c r="T26" i="9"/>
  <c r="U26" i="9"/>
  <c r="M25" i="9"/>
  <c r="N25" i="9"/>
  <c r="Q25" i="9"/>
  <c r="T25" i="9"/>
  <c r="U25" i="9"/>
  <c r="M24" i="9"/>
  <c r="N24" i="9"/>
  <c r="Q24" i="9"/>
  <c r="T24" i="9"/>
  <c r="U24" i="9"/>
  <c r="T23" i="9"/>
  <c r="M22" i="9"/>
  <c r="N22" i="9"/>
  <c r="Q22" i="9"/>
  <c r="T22" i="9"/>
  <c r="U22" i="9"/>
  <c r="M21" i="9"/>
  <c r="N21" i="9"/>
  <c r="Q21" i="9"/>
  <c r="T21" i="9"/>
  <c r="U21" i="9"/>
  <c r="M20" i="9"/>
  <c r="N20" i="9"/>
  <c r="Q20" i="9"/>
  <c r="T20" i="9"/>
  <c r="U20" i="9"/>
  <c r="M18" i="9"/>
  <c r="N18" i="9"/>
  <c r="Q18" i="9"/>
  <c r="T18" i="9"/>
  <c r="U18" i="9"/>
  <c r="M17" i="9"/>
  <c r="N17" i="9"/>
  <c r="Q17" i="9"/>
  <c r="T17" i="9"/>
  <c r="U17" i="9"/>
  <c r="M16" i="9"/>
  <c r="N16" i="9"/>
  <c r="Q16" i="9"/>
  <c r="T16" i="9"/>
  <c r="U16" i="9"/>
  <c r="T15" i="9"/>
  <c r="T14" i="9"/>
  <c r="T13" i="9"/>
  <c r="T12" i="9"/>
  <c r="T11" i="9"/>
  <c r="T10" i="9"/>
  <c r="T9" i="9"/>
  <c r="T8" i="9"/>
  <c r="Q8" i="9"/>
  <c r="Q9" i="9"/>
  <c r="Q10" i="9"/>
  <c r="Q11" i="9"/>
  <c r="Q12" i="9"/>
  <c r="Q13" i="9"/>
  <c r="Q14" i="9"/>
  <c r="Q15" i="9"/>
  <c r="Q23" i="9"/>
  <c r="Q31" i="9"/>
  <c r="Q32" i="9"/>
  <c r="Q33" i="9"/>
  <c r="Q34" i="9"/>
  <c r="N8" i="9"/>
  <c r="N9" i="9"/>
  <c r="N10" i="9"/>
  <c r="N11" i="9"/>
  <c r="N12" i="9"/>
  <c r="N13" i="9"/>
  <c r="N14" i="9"/>
  <c r="N15" i="9"/>
  <c r="N23" i="9"/>
  <c r="M8" i="9"/>
  <c r="M9" i="9"/>
  <c r="M10" i="9"/>
  <c r="M11" i="9"/>
  <c r="M12" i="9"/>
  <c r="M13" i="9"/>
  <c r="M14" i="9"/>
  <c r="M15" i="9"/>
  <c r="M23" i="9"/>
  <c r="M31" i="9"/>
  <c r="M32" i="9"/>
  <c r="M33" i="9"/>
  <c r="M34" i="9"/>
  <c r="T7" i="9"/>
  <c r="Q7" i="9"/>
  <c r="N7" i="9"/>
  <c r="M7" i="9"/>
  <c r="T6" i="9"/>
  <c r="Q6" i="9"/>
  <c r="N6" i="9"/>
  <c r="M6" i="9"/>
  <c r="T5" i="9"/>
  <c r="Q5" i="9"/>
  <c r="N5" i="9"/>
  <c r="M5" i="9"/>
  <c r="T4" i="9"/>
  <c r="Q4" i="9"/>
  <c r="N4" i="9"/>
  <c r="M4" i="9"/>
  <c r="T3" i="9"/>
  <c r="Q3" i="9"/>
  <c r="N3" i="9"/>
  <c r="M3" i="9"/>
  <c r="T2" i="9"/>
  <c r="N2" i="9"/>
  <c r="M2" i="9"/>
  <c r="Q2" i="9"/>
  <c r="U34" i="9"/>
  <c r="U33" i="9"/>
  <c r="U32" i="9"/>
  <c r="U31" i="9"/>
  <c r="U23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L21" i="5"/>
  <c r="L32" i="6"/>
  <c r="M32" i="6"/>
  <c r="P32" i="6"/>
  <c r="S32" i="6"/>
  <c r="T32" i="6"/>
  <c r="L31" i="6"/>
  <c r="M31" i="6"/>
  <c r="P31" i="6"/>
  <c r="S31" i="6"/>
  <c r="T31" i="6"/>
  <c r="L30" i="6"/>
  <c r="M30" i="6"/>
  <c r="P30" i="6"/>
  <c r="S30" i="6"/>
  <c r="T30" i="6"/>
  <c r="L29" i="6"/>
  <c r="M29" i="6"/>
  <c r="P29" i="6"/>
  <c r="S29" i="6"/>
  <c r="T29" i="6"/>
  <c r="L28" i="6"/>
  <c r="M28" i="6"/>
  <c r="P28" i="6"/>
  <c r="S28" i="6"/>
  <c r="T28" i="6"/>
  <c r="L27" i="6"/>
  <c r="M27" i="6"/>
  <c r="P27" i="6"/>
  <c r="S27" i="6"/>
  <c r="T27" i="6"/>
  <c r="L26" i="6"/>
  <c r="M26" i="6"/>
  <c r="P26" i="6"/>
  <c r="S26" i="6"/>
  <c r="T26" i="6"/>
  <c r="T25" i="6"/>
  <c r="S25" i="6"/>
  <c r="P25" i="6"/>
  <c r="M25" i="6"/>
  <c r="L25" i="6"/>
  <c r="L24" i="6"/>
  <c r="M24" i="6"/>
  <c r="P24" i="6"/>
  <c r="S24" i="6"/>
  <c r="T24" i="6"/>
  <c r="L23" i="6"/>
  <c r="M23" i="6"/>
  <c r="P23" i="6"/>
  <c r="S23" i="6"/>
  <c r="T23" i="6"/>
  <c r="L12" i="6"/>
  <c r="M12" i="6"/>
  <c r="P12" i="6"/>
  <c r="S12" i="6"/>
  <c r="T12" i="6"/>
  <c r="L22" i="6"/>
  <c r="M22" i="6"/>
  <c r="P22" i="6"/>
  <c r="S22" i="6"/>
  <c r="T22" i="6"/>
  <c r="S21" i="6"/>
  <c r="S20" i="6"/>
  <c r="S11" i="6"/>
  <c r="S10" i="6"/>
  <c r="S9" i="6"/>
  <c r="S8" i="6"/>
  <c r="S19" i="6"/>
  <c r="S7" i="6"/>
  <c r="S6" i="6"/>
  <c r="S18" i="6"/>
  <c r="S17" i="6"/>
  <c r="S16" i="6"/>
  <c r="S15" i="6"/>
  <c r="S13" i="6"/>
  <c r="S14" i="6"/>
  <c r="S5" i="6"/>
  <c r="S4" i="6"/>
  <c r="S3" i="6"/>
  <c r="T16" i="6"/>
  <c r="T17" i="6"/>
  <c r="T18" i="6"/>
  <c r="T6" i="6"/>
  <c r="T7" i="6"/>
  <c r="T19" i="6"/>
  <c r="T8" i="6"/>
  <c r="T9" i="6"/>
  <c r="T10" i="6"/>
  <c r="T11" i="6"/>
  <c r="T20" i="6"/>
  <c r="T21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P4" i="6"/>
  <c r="P5" i="6"/>
  <c r="P14" i="6"/>
  <c r="P13" i="6"/>
  <c r="P15" i="6"/>
  <c r="P16" i="6"/>
  <c r="P17" i="6"/>
  <c r="P18" i="6"/>
  <c r="P6" i="6"/>
  <c r="P7" i="6"/>
  <c r="P19" i="6"/>
  <c r="P8" i="6"/>
  <c r="P9" i="6"/>
  <c r="P10" i="6"/>
  <c r="P11" i="6"/>
  <c r="P20" i="6"/>
  <c r="P21" i="6"/>
  <c r="P3" i="6"/>
  <c r="L16" i="6"/>
  <c r="L17" i="6"/>
  <c r="L18" i="6"/>
  <c r="L6" i="6"/>
  <c r="L7" i="6"/>
  <c r="L19" i="6"/>
  <c r="L8" i="6"/>
  <c r="L9" i="6"/>
  <c r="L10" i="6"/>
  <c r="L11" i="6"/>
  <c r="L20" i="6"/>
  <c r="L21" i="6"/>
  <c r="M4" i="6"/>
  <c r="M5" i="6"/>
  <c r="M14" i="6"/>
  <c r="M13" i="6"/>
  <c r="M15" i="6"/>
  <c r="M16" i="6"/>
  <c r="M17" i="6"/>
  <c r="M18" i="6"/>
  <c r="M6" i="6"/>
  <c r="M7" i="6"/>
  <c r="M19" i="6"/>
  <c r="M8" i="6"/>
  <c r="M9" i="6"/>
  <c r="M10" i="6"/>
  <c r="M11" i="6"/>
  <c r="M20" i="6"/>
  <c r="M21" i="6"/>
  <c r="M3" i="6"/>
  <c r="T15" i="6"/>
  <c r="L15" i="6"/>
  <c r="T13" i="6"/>
  <c r="L13" i="6"/>
  <c r="T14" i="6"/>
  <c r="L14" i="6"/>
  <c r="T5" i="6"/>
  <c r="L5" i="6"/>
  <c r="T4" i="6"/>
  <c r="L4" i="6"/>
  <c r="T3" i="6"/>
  <c r="L3" i="6"/>
  <c r="L35" i="5"/>
  <c r="M35" i="5"/>
  <c r="P35" i="5" s="1"/>
  <c r="S35" i="5"/>
  <c r="T35" i="5"/>
  <c r="L34" i="5"/>
  <c r="M34" i="5"/>
  <c r="P34" i="5" s="1"/>
  <c r="S34" i="5"/>
  <c r="T34" i="5"/>
  <c r="L33" i="5"/>
  <c r="M33" i="5"/>
  <c r="P33" i="5" s="1"/>
  <c r="S33" i="5"/>
  <c r="T33" i="5"/>
  <c r="L32" i="5"/>
  <c r="M32" i="5"/>
  <c r="P32" i="5" s="1"/>
  <c r="S32" i="5"/>
  <c r="T32" i="5"/>
  <c r="L31" i="5"/>
  <c r="M31" i="5"/>
  <c r="P31" i="5" s="1"/>
  <c r="S31" i="5"/>
  <c r="T31" i="5"/>
  <c r="L30" i="5"/>
  <c r="M30" i="5"/>
  <c r="P30" i="5" s="1"/>
  <c r="S30" i="5"/>
  <c r="T30" i="5"/>
  <c r="L22" i="5"/>
  <c r="M22" i="5"/>
  <c r="P22" i="5" s="1"/>
  <c r="S22" i="5"/>
  <c r="T22" i="5"/>
  <c r="M21" i="5"/>
  <c r="P21" i="5" s="1"/>
  <c r="S21" i="5"/>
  <c r="T21" i="5"/>
  <c r="L20" i="5"/>
  <c r="M20" i="5"/>
  <c r="P20" i="5" s="1"/>
  <c r="S20" i="5"/>
  <c r="T20" i="5"/>
  <c r="L19" i="5"/>
  <c r="M19" i="5"/>
  <c r="P19" i="5" s="1"/>
  <c r="S19" i="5"/>
  <c r="T19" i="5"/>
  <c r="L18" i="5"/>
  <c r="M18" i="5"/>
  <c r="P18" i="5" s="1"/>
  <c r="S18" i="5"/>
  <c r="T18" i="5"/>
  <c r="L17" i="5"/>
  <c r="M17" i="5"/>
  <c r="P17" i="5" s="1"/>
  <c r="S17" i="5"/>
  <c r="T17" i="5"/>
  <c r="L16" i="5"/>
  <c r="M16" i="5"/>
  <c r="P16" i="5" s="1"/>
  <c r="S16" i="5"/>
  <c r="T16" i="5"/>
  <c r="S15" i="5"/>
  <c r="S14" i="5"/>
  <c r="S29" i="5"/>
  <c r="S13" i="5"/>
  <c r="T28" i="5"/>
  <c r="S28" i="5"/>
  <c r="M28" i="5"/>
  <c r="P28" i="5" s="1"/>
  <c r="L28" i="5"/>
  <c r="L27" i="5"/>
  <c r="M27" i="5"/>
  <c r="P27" i="5" s="1"/>
  <c r="S27" i="5"/>
  <c r="T27" i="5"/>
  <c r="L26" i="5"/>
  <c r="M26" i="5"/>
  <c r="P26" i="5" s="1"/>
  <c r="S26" i="5"/>
  <c r="T26" i="5"/>
  <c r="L25" i="5"/>
  <c r="M25" i="5"/>
  <c r="P25" i="5" s="1"/>
  <c r="S25" i="5"/>
  <c r="T25" i="5"/>
  <c r="M24" i="5"/>
  <c r="P24" i="5" s="1"/>
  <c r="S23" i="5"/>
  <c r="S24" i="5"/>
  <c r="L24" i="5"/>
  <c r="T24" i="5"/>
  <c r="T5" i="5"/>
  <c r="S5" i="5"/>
  <c r="M5" i="5"/>
  <c r="P5" i="5" s="1"/>
  <c r="L5" i="5"/>
  <c r="S12" i="5"/>
  <c r="T4" i="5"/>
  <c r="S4" i="5"/>
  <c r="M4" i="5"/>
  <c r="P4" i="5" s="1"/>
  <c r="L4" i="5"/>
  <c r="T8" i="5"/>
  <c r="S8" i="5"/>
  <c r="M8" i="5"/>
  <c r="P8" i="5" s="1"/>
  <c r="L8" i="5"/>
  <c r="T7" i="5"/>
  <c r="S7" i="5"/>
  <c r="M7" i="5"/>
  <c r="P7" i="5" s="1"/>
  <c r="L7" i="5"/>
  <c r="S11" i="5"/>
  <c r="S10" i="5"/>
  <c r="S9" i="5"/>
  <c r="S6" i="5"/>
  <c r="T3" i="5"/>
  <c r="T6" i="5"/>
  <c r="T9" i="5"/>
  <c r="T10" i="5"/>
  <c r="T11" i="5"/>
  <c r="T12" i="5"/>
  <c r="T23" i="5"/>
  <c r="T13" i="5"/>
  <c r="T29" i="5"/>
  <c r="T14" i="5"/>
  <c r="T15" i="5"/>
  <c r="T36" i="5"/>
  <c r="T37" i="5"/>
  <c r="T38" i="5"/>
  <c r="T39" i="5"/>
  <c r="T40" i="5"/>
  <c r="T41" i="5"/>
  <c r="T42" i="5"/>
  <c r="S3" i="5"/>
  <c r="M3" i="5"/>
  <c r="P3" i="5" s="1"/>
  <c r="M6" i="5"/>
  <c r="P6" i="5" s="1"/>
  <c r="M9" i="5"/>
  <c r="P9" i="5" s="1"/>
  <c r="M10" i="5"/>
  <c r="P10" i="5" s="1"/>
  <c r="M11" i="5"/>
  <c r="P11" i="5" s="1"/>
  <c r="M12" i="5"/>
  <c r="P12" i="5" s="1"/>
  <c r="P23" i="5"/>
  <c r="M13" i="5"/>
  <c r="P13" i="5" s="1"/>
  <c r="M29" i="5"/>
  <c r="P29" i="5" s="1"/>
  <c r="M14" i="5"/>
  <c r="P14" i="5" s="1"/>
  <c r="M15" i="5"/>
  <c r="P15" i="5" s="1"/>
  <c r="L3" i="5"/>
  <c r="L6" i="5"/>
  <c r="L9" i="5"/>
  <c r="L10" i="5"/>
  <c r="L11" i="5"/>
  <c r="L12" i="5"/>
  <c r="L23" i="5"/>
  <c r="L13" i="5"/>
  <c r="L29" i="5"/>
  <c r="L14" i="5"/>
  <c r="L15" i="5"/>
  <c r="L36" i="5"/>
  <c r="L37" i="5"/>
  <c r="L38" i="5"/>
  <c r="L39" i="5"/>
  <c r="L40" i="5"/>
  <c r="L41" i="5"/>
  <c r="L42" i="5"/>
  <c r="T38" i="2"/>
  <c r="S38" i="2"/>
  <c r="M38" i="2"/>
  <c r="P38" i="2" s="1"/>
  <c r="L38" i="2"/>
  <c r="L31" i="2"/>
  <c r="M31" i="2"/>
  <c r="P31" i="2" s="1"/>
  <c r="S31" i="2"/>
  <c r="T31" i="2"/>
  <c r="L30" i="2"/>
  <c r="M30" i="2"/>
  <c r="P30" i="2" s="1"/>
  <c r="S30" i="2"/>
  <c r="T30" i="2"/>
  <c r="L65" i="2"/>
  <c r="M65" i="2"/>
  <c r="P65" i="2" s="1"/>
  <c r="S65" i="2"/>
  <c r="T65" i="2"/>
  <c r="L64" i="2"/>
  <c r="M64" i="2"/>
  <c r="P64" i="2" s="1"/>
  <c r="S64" i="2"/>
  <c r="T64" i="2"/>
  <c r="L63" i="2"/>
  <c r="M63" i="2"/>
  <c r="P63" i="2" s="1"/>
  <c r="S63" i="2"/>
  <c r="T63" i="2"/>
  <c r="L62" i="2"/>
  <c r="M62" i="2"/>
  <c r="P62" i="2" s="1"/>
  <c r="S62" i="2"/>
  <c r="T62" i="2"/>
  <c r="L61" i="2"/>
  <c r="M61" i="2"/>
  <c r="P61" i="2" s="1"/>
  <c r="S61" i="2"/>
  <c r="T61" i="2"/>
  <c r="L60" i="2"/>
  <c r="M60" i="2"/>
  <c r="P60" i="2" s="1"/>
  <c r="S60" i="2"/>
  <c r="T60" i="2"/>
  <c r="L59" i="2"/>
  <c r="M59" i="2"/>
  <c r="P59" i="2" s="1"/>
  <c r="S59" i="2"/>
  <c r="T59" i="2"/>
  <c r="L58" i="2"/>
  <c r="M58" i="2"/>
  <c r="P58" i="2" s="1"/>
  <c r="S58" i="2"/>
  <c r="T58" i="2"/>
  <c r="L37" i="2"/>
  <c r="M37" i="2"/>
  <c r="P37" i="2" s="1"/>
  <c r="S37" i="2"/>
  <c r="T37" i="2"/>
  <c r="L36" i="2"/>
  <c r="M36" i="2"/>
  <c r="P36" i="2" s="1"/>
  <c r="S36" i="2"/>
  <c r="T36" i="2"/>
  <c r="L35" i="2"/>
  <c r="M35" i="2"/>
  <c r="P35" i="2" s="1"/>
  <c r="S35" i="2"/>
  <c r="T35" i="2"/>
  <c r="T34" i="2"/>
  <c r="S34" i="2"/>
  <c r="M34" i="2"/>
  <c r="P34" i="2" s="1"/>
  <c r="L34" i="2"/>
  <c r="L57" i="2"/>
  <c r="M57" i="2"/>
  <c r="P57" i="2" s="1"/>
  <c r="S57" i="2"/>
  <c r="T57" i="2"/>
  <c r="L56" i="2"/>
  <c r="M56" i="2"/>
  <c r="P56" i="2" s="1"/>
  <c r="S56" i="2"/>
  <c r="T56" i="2"/>
  <c r="L55" i="2"/>
  <c r="M55" i="2"/>
  <c r="P55" i="2" s="1"/>
  <c r="S55" i="2"/>
  <c r="T55" i="2"/>
  <c r="L54" i="2"/>
  <c r="M54" i="2"/>
  <c r="P54" i="2" s="1"/>
  <c r="S54" i="2"/>
  <c r="T54" i="2"/>
  <c r="L53" i="2"/>
  <c r="M53" i="2"/>
  <c r="P53" i="2" s="1"/>
  <c r="S53" i="2"/>
  <c r="T53" i="2"/>
  <c r="L52" i="2"/>
  <c r="M52" i="2"/>
  <c r="P52" i="2" s="1"/>
  <c r="S52" i="2"/>
  <c r="T52" i="2"/>
  <c r="L51" i="2"/>
  <c r="M51" i="2"/>
  <c r="P51" i="2" s="1"/>
  <c r="S51" i="2"/>
  <c r="T51" i="2"/>
  <c r="L50" i="2"/>
  <c r="M50" i="2"/>
  <c r="P50" i="2" s="1"/>
  <c r="S50" i="2"/>
  <c r="T50" i="2"/>
  <c r="L33" i="2"/>
  <c r="M33" i="2"/>
  <c r="P33" i="2" s="1"/>
  <c r="S33" i="2"/>
  <c r="T33" i="2"/>
  <c r="L32" i="2"/>
  <c r="M32" i="2"/>
  <c r="P32" i="2" s="1"/>
  <c r="S32" i="2"/>
  <c r="T32" i="2"/>
  <c r="S49" i="2"/>
  <c r="M49" i="2"/>
  <c r="P49" i="2" s="1"/>
  <c r="S48" i="2"/>
  <c r="L47" i="2"/>
  <c r="M47" i="2"/>
  <c r="P47" i="2" s="1"/>
  <c r="S47" i="2"/>
  <c r="T47" i="2"/>
  <c r="L46" i="2"/>
  <c r="M46" i="2"/>
  <c r="P46" i="2" s="1"/>
  <c r="S46" i="2"/>
  <c r="T46" i="2"/>
  <c r="L45" i="2"/>
  <c r="M45" i="2"/>
  <c r="P45" i="2" s="1"/>
  <c r="S45" i="2"/>
  <c r="T45" i="2"/>
  <c r="L44" i="2"/>
  <c r="M44" i="2"/>
  <c r="P44" i="2" s="1"/>
  <c r="S44" i="2"/>
  <c r="T44" i="2"/>
  <c r="L43" i="2"/>
  <c r="M43" i="2"/>
  <c r="P43" i="2" s="1"/>
  <c r="S43" i="2"/>
  <c r="T43" i="2"/>
  <c r="L42" i="2"/>
  <c r="M42" i="2"/>
  <c r="P42" i="2" s="1"/>
  <c r="S42" i="2"/>
  <c r="T42" i="2"/>
  <c r="S41" i="2"/>
  <c r="T41" i="2"/>
  <c r="L41" i="2"/>
  <c r="M41" i="2"/>
  <c r="P41" i="2" s="1"/>
  <c r="L40" i="2"/>
  <c r="M40" i="2"/>
  <c r="P40" i="2" s="1"/>
  <c r="S40" i="2"/>
  <c r="T40" i="2"/>
  <c r="S39" i="2"/>
  <c r="T5" i="2"/>
  <c r="S5" i="2"/>
  <c r="M5" i="2"/>
  <c r="P5" i="2" s="1"/>
  <c r="L5" i="2"/>
  <c r="M39" i="2"/>
  <c r="P39" i="2" s="1"/>
  <c r="M48" i="2"/>
  <c r="P48" i="2" s="1"/>
  <c r="T7" i="2"/>
  <c r="S7" i="2"/>
  <c r="M7" i="2"/>
  <c r="P7" i="2" s="1"/>
  <c r="L7" i="2"/>
  <c r="T4" i="2"/>
  <c r="S4" i="2"/>
  <c r="M4" i="2"/>
  <c r="P4" i="2" s="1"/>
  <c r="L4" i="2"/>
  <c r="T6" i="2"/>
  <c r="S6" i="2"/>
  <c r="M6" i="2"/>
  <c r="P6" i="2" s="1"/>
  <c r="L6" i="2"/>
  <c r="L29" i="2"/>
  <c r="M29" i="2"/>
  <c r="P29" i="2" s="1"/>
  <c r="S29" i="2"/>
  <c r="T29" i="2"/>
  <c r="L28" i="2"/>
  <c r="M28" i="2"/>
  <c r="P28" i="2" s="1"/>
  <c r="S28" i="2"/>
  <c r="T28" i="2"/>
  <c r="L27" i="2"/>
  <c r="M27" i="2"/>
  <c r="P27" i="2" s="1"/>
  <c r="S27" i="2"/>
  <c r="T27" i="2"/>
  <c r="L26" i="2"/>
  <c r="M26" i="2"/>
  <c r="P26" i="2" s="1"/>
  <c r="S26" i="2"/>
  <c r="T26" i="2"/>
  <c r="L25" i="2"/>
  <c r="M25" i="2"/>
  <c r="P25" i="2" s="1"/>
  <c r="S25" i="2"/>
  <c r="T25" i="2"/>
  <c r="L24" i="2"/>
  <c r="M24" i="2"/>
  <c r="P24" i="2" s="1"/>
  <c r="S24" i="2"/>
  <c r="T24" i="2"/>
  <c r="L23" i="2"/>
  <c r="M23" i="2"/>
  <c r="P23" i="2" s="1"/>
  <c r="S23" i="2"/>
  <c r="T23" i="2"/>
  <c r="L22" i="2"/>
  <c r="M22" i="2"/>
  <c r="P22" i="2" s="1"/>
  <c r="S22" i="2"/>
  <c r="T22" i="2"/>
  <c r="L21" i="2"/>
  <c r="M21" i="2"/>
  <c r="P21" i="2" s="1"/>
  <c r="S21" i="2"/>
  <c r="T21" i="2"/>
  <c r="L20" i="2"/>
  <c r="M20" i="2"/>
  <c r="P20" i="2" s="1"/>
  <c r="S20" i="2"/>
  <c r="T20" i="2"/>
  <c r="L19" i="2"/>
  <c r="M19" i="2"/>
  <c r="P19" i="2" s="1"/>
  <c r="S19" i="2"/>
  <c r="T19" i="2"/>
  <c r="L18" i="2"/>
  <c r="M18" i="2"/>
  <c r="P18" i="2" s="1"/>
  <c r="S18" i="2"/>
  <c r="T18" i="2"/>
  <c r="L17" i="2"/>
  <c r="M17" i="2"/>
  <c r="P17" i="2" s="1"/>
  <c r="S17" i="2"/>
  <c r="T17" i="2"/>
  <c r="L16" i="2"/>
  <c r="M16" i="2"/>
  <c r="P16" i="2" s="1"/>
  <c r="S16" i="2"/>
  <c r="T16" i="2"/>
  <c r="L15" i="2"/>
  <c r="M15" i="2"/>
  <c r="P15" i="2" s="1"/>
  <c r="S15" i="2"/>
  <c r="T15" i="2"/>
  <c r="L14" i="2"/>
  <c r="M14" i="2"/>
  <c r="P14" i="2" s="1"/>
  <c r="S14" i="2"/>
  <c r="T14" i="2"/>
  <c r="L13" i="2"/>
  <c r="M13" i="2"/>
  <c r="P13" i="2" s="1"/>
  <c r="S13" i="2"/>
  <c r="T13" i="2"/>
  <c r="L12" i="2"/>
  <c r="M12" i="2"/>
  <c r="P12" i="2" s="1"/>
  <c r="S12" i="2"/>
  <c r="T12" i="2"/>
  <c r="L11" i="2"/>
  <c r="M11" i="2"/>
  <c r="P11" i="2" s="1"/>
  <c r="S11" i="2"/>
  <c r="T11" i="2"/>
  <c r="S10" i="2"/>
  <c r="L10" i="2"/>
  <c r="M10" i="2"/>
  <c r="P10" i="2" s="1"/>
  <c r="S9" i="2"/>
  <c r="S8" i="2"/>
  <c r="S3" i="2"/>
  <c r="L3" i="2"/>
  <c r="T3" i="2"/>
  <c r="M8" i="2"/>
  <c r="P8" i="2" s="1"/>
  <c r="M9" i="2"/>
  <c r="P9" i="2" s="1"/>
  <c r="M3" i="2"/>
  <c r="T49" i="2"/>
  <c r="L49" i="2"/>
  <c r="T48" i="2"/>
  <c r="L48" i="2"/>
  <c r="T39" i="2"/>
  <c r="L39" i="2"/>
  <c r="T10" i="2"/>
  <c r="T9" i="2"/>
  <c r="L9" i="2"/>
  <c r="T8" i="2"/>
  <c r="L8" i="2"/>
  <c r="R20" i="1"/>
  <c r="Q20" i="1"/>
  <c r="N20" i="1"/>
  <c r="K20" i="1"/>
  <c r="K35" i="1"/>
  <c r="N35" i="1"/>
  <c r="Q35" i="1"/>
  <c r="R35" i="1"/>
  <c r="K34" i="1"/>
  <c r="N34" i="1"/>
  <c r="Q34" i="1"/>
  <c r="R34" i="1"/>
  <c r="K33" i="1"/>
  <c r="N33" i="1"/>
  <c r="Q33" i="1"/>
  <c r="R33" i="1"/>
  <c r="K32" i="1"/>
  <c r="N32" i="1"/>
  <c r="Q32" i="1"/>
  <c r="R32" i="1"/>
  <c r="K31" i="1"/>
  <c r="N31" i="1"/>
  <c r="Q31" i="1"/>
  <c r="R31" i="1"/>
  <c r="K30" i="1"/>
  <c r="N30" i="1"/>
  <c r="Q30" i="1"/>
  <c r="R30" i="1"/>
  <c r="K29" i="1"/>
  <c r="N29" i="1"/>
  <c r="Q29" i="1"/>
  <c r="R29" i="1"/>
  <c r="Q28" i="1"/>
  <c r="K24" i="1"/>
  <c r="N24" i="1"/>
  <c r="Q24" i="1"/>
  <c r="R24" i="1"/>
  <c r="K23" i="1"/>
  <c r="N23" i="1"/>
  <c r="Q23" i="1"/>
  <c r="R23" i="1"/>
  <c r="K22" i="1"/>
  <c r="N22" i="1"/>
  <c r="Q22" i="1"/>
  <c r="R22" i="1"/>
  <c r="Q21" i="1"/>
  <c r="K19" i="1"/>
  <c r="N19" i="1"/>
  <c r="Q19" i="1"/>
  <c r="R19" i="1"/>
  <c r="K18" i="1"/>
  <c r="N18" i="1"/>
  <c r="Q18" i="1"/>
  <c r="R18" i="1"/>
  <c r="K17" i="1"/>
  <c r="N17" i="1"/>
  <c r="Q17" i="1"/>
  <c r="R17" i="1"/>
  <c r="K16" i="1"/>
  <c r="N16" i="1"/>
  <c r="Q16" i="1"/>
  <c r="R16" i="1"/>
  <c r="K15" i="1"/>
  <c r="N15" i="1"/>
  <c r="Q15" i="1"/>
  <c r="R15" i="1"/>
  <c r="K14" i="1"/>
  <c r="N14" i="1"/>
  <c r="Q14" i="1"/>
  <c r="R14" i="1"/>
  <c r="K13" i="1"/>
  <c r="N13" i="1"/>
  <c r="Q13" i="1"/>
  <c r="R13" i="1"/>
  <c r="Q12" i="1"/>
  <c r="K12" i="1"/>
  <c r="Q11" i="1"/>
  <c r="K11" i="1"/>
  <c r="Q10" i="1"/>
  <c r="K10" i="1"/>
  <c r="Q9" i="1"/>
  <c r="R4" i="1"/>
  <c r="R5" i="1"/>
  <c r="R6" i="1"/>
  <c r="R7" i="1"/>
  <c r="R8" i="1"/>
  <c r="R25" i="1"/>
  <c r="R26" i="1"/>
  <c r="R27" i="1"/>
  <c r="R9" i="1"/>
  <c r="R10" i="1"/>
  <c r="R11" i="1"/>
  <c r="R12" i="1"/>
  <c r="R21" i="1"/>
  <c r="R28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3" i="1"/>
  <c r="N10" i="1"/>
  <c r="N11" i="1"/>
  <c r="N12" i="1"/>
  <c r="N21" i="1"/>
  <c r="N28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9" i="1"/>
  <c r="K21" i="1"/>
  <c r="K28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9" i="1"/>
  <c r="Q4" i="1"/>
  <c r="Q5" i="1"/>
  <c r="Q6" i="1"/>
  <c r="Q7" i="1"/>
  <c r="Q8" i="1"/>
  <c r="Q25" i="1"/>
  <c r="Q26" i="1"/>
  <c r="Q27" i="1"/>
  <c r="Q3" i="1"/>
  <c r="P3" i="2" l="1"/>
</calcChain>
</file>

<file path=xl/sharedStrings.xml><?xml version="1.0" encoding="utf-8"?>
<sst xmlns="http://schemas.openxmlformats.org/spreadsheetml/2006/main" count="2302" uniqueCount="628">
  <si>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</si>
  <si>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</si>
  <si>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</si>
  <si>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</si>
  <si>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</si>
  <si>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</si>
  <si>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</si>
  <si>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</si>
  <si>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</si>
  <si>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</si>
  <si>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</si>
  <si>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</si>
  <si>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</si>
  <si>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</si>
  <si>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</si>
  <si>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</si>
  <si>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</si>
  <si>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</si>
  <si>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</si>
  <si>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</si>
  <si>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</si>
  <si>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</si>
  <si>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</si>
  <si>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</si>
  <si>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</si>
  <si>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</si>
  <si>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</si>
  <si>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</si>
  <si>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</si>
  <si>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</si>
  <si>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</si>
  <si>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</si>
  <si>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</si>
  <si>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</si>
  <si>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</si>
  <si>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</si>
  <si>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</si>
  <si>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</si>
  <si>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</si>
  <si>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</si>
  <si>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</si>
  <si>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</si>
  <si>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</si>
  <si>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</si>
  <si>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</si>
  <si>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</si>
  <si>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</si>
  <si>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</si>
  <si>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</si>
  <si>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</si>
  <si>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</si>
  <si>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</si>
  <si>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</si>
  <si>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</si>
  <si>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</si>
  <si>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</si>
  <si>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</si>
  <si>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</si>
  <si>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</si>
  <si>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</si>
  <si>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</si>
  <si>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</si>
  <si>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</si>
  <si>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</si>
  <si>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</si>
  <si>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</si>
  <si>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</si>
  <si>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</si>
  <si>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</si>
  <si>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</si>
  <si>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</si>
  <si>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</si>
  <si>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</si>
  <si>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</si>
  <si>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</si>
  <si>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</si>
  <si>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</si>
  <si>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</si>
  <si>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</si>
  <si>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</si>
  <si>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</si>
  <si>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</si>
  <si>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</si>
  <si>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</si>
  <si>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</si>
  <si>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</si>
  <si>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</si>
  <si>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</si>
  <si>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</si>
  <si>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</si>
  <si>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</si>
  <si>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</si>
  <si>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</si>
  <si>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</si>
  <si>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</si>
  <si>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</si>
  <si>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</si>
  <si>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</si>
  <si>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</si>
  <si>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</si>
  <si>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</si>
  <si>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</si>
  <si>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</si>
  <si>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</si>
  <si>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</si>
  <si>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</si>
  <si>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</si>
  <si>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</si>
  <si>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</si>
  <si>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</si>
  <si>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</si>
  <si>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</si>
  <si>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</si>
  <si>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</si>
  <si>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</si>
  <si>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</si>
  <si>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</si>
  <si>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</si>
  <si>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</si>
  <si>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</si>
  <si>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</si>
  <si>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</si>
  <si>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</si>
  <si>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</si>
  <si>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</si>
  <si>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</si>
  <si>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</si>
  <si>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</si>
  <si>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</si>
  <si>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</si>
  <si>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</si>
  <si>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</si>
  <si>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</si>
  <si>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</si>
  <si>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</si>
  <si>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</si>
  <si>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</si>
  <si>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</si>
  <si>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</si>
  <si>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</si>
  <si>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</si>
  <si>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</si>
  <si>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</si>
  <si>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</si>
  <si>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</si>
  <si>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</si>
  <si>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</si>
  <si>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</si>
  <si>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</si>
  <si>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</si>
  <si>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</si>
  <si>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</si>
  <si>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</si>
  <si>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</si>
  <si>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</si>
  <si>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</si>
  <si>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</si>
  <si>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</si>
  <si>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</si>
  <si>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</si>
  <si>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</si>
  <si>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</si>
  <si>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</si>
  <si>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</si>
  <si>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</si>
  <si>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</si>
  <si>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</si>
  <si>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</si>
  <si>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</si>
  <si>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</si>
  <si>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</si>
  <si>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</si>
  <si>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</si>
  <si>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</si>
  <si>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</si>
  <si>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</si>
  <si>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</si>
  <si>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</si>
  <si>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</si>
  <si>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</si>
  <si>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</si>
  <si>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</si>
  <si>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</si>
  <si>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</si>
  <si>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</si>
  <si>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</si>
  <si>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</si>
  <si>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</si>
  <si>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</si>
  <si>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</si>
  <si>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</si>
  <si>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</si>
  <si>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</si>
  <si>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</si>
  <si>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</si>
  <si>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</si>
  <si>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</si>
  <si>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</si>
  <si>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</si>
  <si>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</si>
  <si>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</si>
  <si>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</si>
  <si>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</si>
  <si>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</si>
  <si>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</si>
  <si>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</si>
  <si>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</si>
  <si>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</si>
  <si>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</si>
  <si>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</si>
  <si>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</si>
  <si>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</si>
  <si>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</si>
  <si>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</si>
  <si>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</si>
  <si>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</si>
  <si>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</si>
  <si>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</si>
  <si>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</si>
  <si>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</si>
  <si>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</si>
  <si>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</si>
  <si>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</si>
  <si>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</si>
  <si>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</si>
  <si>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</si>
  <si>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</si>
  <si>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</si>
  <si>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</si>
  <si>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</si>
  <si>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</si>
  <si>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</si>
  <si>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</si>
  <si>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</si>
  <si>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</si>
  <si>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</si>
  <si>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</si>
  <si>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</si>
  <si>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</si>
  <si>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</si>
  <si>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</si>
  <si>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</si>
  <si>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</si>
  <si>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</si>
  <si>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</si>
  <si>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</si>
  <si>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</si>
  <si>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</si>
  <si>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</si>
  <si>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</si>
  <si>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</si>
  <si>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</si>
  <si>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</si>
  <si>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</si>
  <si>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</si>
  <si>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</si>
  <si>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</si>
  <si>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</si>
  <si>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</si>
  <si>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</si>
  <si>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</si>
  <si>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</si>
  <si>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</si>
  <si>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</si>
  <si>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</si>
  <si>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</si>
  <si>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</si>
  <si>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</si>
  <si>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</si>
  <si>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</si>
  <si>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</si>
  <si>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</si>
  <si>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</si>
  <si>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</si>
  <si>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</si>
  <si>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</si>
  <si>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</si>
  <si>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</si>
  <si>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</si>
  <si>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</si>
  <si>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</si>
  <si>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</si>
  <si>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</si>
  <si>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</si>
  <si>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</si>
  <si>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</si>
  <si>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</si>
  <si>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</si>
  <si>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</si>
  <si>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</si>
  <si>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</si>
  <si>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</si>
  <si>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</si>
  <si>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</si>
  <si>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</si>
  <si>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</si>
  <si>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</si>
  <si>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</si>
  <si>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</si>
  <si>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</si>
  <si>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</si>
  <si>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</si>
  <si>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</si>
  <si>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</si>
  <si>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</si>
  <si>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</si>
  <si>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</si>
  <si>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</si>
  <si>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</si>
  <si>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</si>
  <si>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</si>
  <si>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</si>
  <si>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</si>
  <si>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</si>
  <si>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</si>
  <si>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</si>
  <si>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</si>
  <si>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</si>
  <si>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</si>
  <si>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</si>
  <si>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</si>
  <si>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</si>
  <si>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</si>
  <si>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</si>
  <si>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</si>
  <si>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</si>
  <si>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</si>
  <si>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</si>
  <si>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</si>
  <si>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</si>
  <si>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</si>
  <si>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</si>
  <si>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</si>
  <si>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</si>
  <si>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</si>
  <si>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</si>
  <si>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</si>
  <si>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</si>
  <si>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</si>
  <si>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</si>
  <si>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</si>
  <si>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</si>
  <si>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</si>
  <si>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</si>
  <si>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</si>
  <si>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</si>
  <si>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</si>
  <si>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</si>
  <si>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</si>
  <si>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</si>
  <si>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</si>
  <si>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</si>
  <si>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</si>
  <si>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</si>
  <si>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</si>
  <si>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</si>
  <si>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</si>
  <si>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</si>
  <si>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</si>
  <si>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</si>
  <si>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</si>
  <si>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</si>
  <si>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</si>
  <si>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</si>
  <si>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</si>
  <si>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</si>
  <si>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</si>
  <si>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</si>
  <si>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</si>
  <si>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</si>
  <si>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</si>
  <si>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</si>
  <si>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</si>
  <si>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</si>
  <si>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</si>
  <si>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</si>
  <si>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</si>
  <si>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</si>
  <si>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</si>
  <si>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</si>
  <si>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</si>
  <si>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</si>
  <si>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</si>
  <si>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</si>
  <si>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</si>
  <si>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</si>
  <si>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</si>
  <si>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</si>
  <si>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</si>
  <si>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</si>
  <si>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</si>
  <si>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</si>
  <si>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</si>
  <si>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</si>
  <si>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</si>
  <si>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</si>
  <si>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</si>
  <si>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</si>
  <si>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</si>
  <si>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</si>
  <si>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</si>
  <si>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</si>
  <si>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</si>
  <si>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</si>
  <si>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</si>
  <si>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</si>
  <si>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</si>
  <si>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</si>
  <si>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</si>
  <si>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</si>
  <si>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</si>
  <si>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</si>
  <si>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</si>
  <si>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</si>
  <si>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</si>
  <si>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</si>
  <si>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</si>
  <si>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</si>
  <si>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</si>
  <si>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</si>
  <si>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</si>
  <si>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</si>
  <si>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</si>
  <si>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</si>
  <si>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</si>
  <si>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</si>
  <si>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</si>
  <si>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</si>
  <si>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</si>
  <si>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</si>
  <si>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</si>
  <si>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</si>
  <si>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</si>
  <si>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</si>
  <si>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</si>
  <si>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</si>
  <si>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</si>
  <si>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</si>
  <si>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</si>
  <si>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</si>
  <si>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</si>
  <si>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</si>
  <si>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</si>
  <si>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</si>
  <si>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</si>
  <si>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</si>
  <si>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</si>
  <si>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</si>
  <si>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</si>
  <si>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</si>
  <si>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</si>
  <si>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</si>
  <si>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</si>
  <si>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</si>
  <si>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</si>
  <si>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</si>
  <si>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</si>
  <si>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</si>
  <si>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</si>
  <si>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</si>
  <si>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</si>
  <si>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</si>
  <si>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</si>
  <si>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</si>
  <si>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</si>
  <si>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</si>
  <si>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</si>
  <si>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</si>
  <si>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</si>
  <si>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</si>
  <si>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</si>
  <si>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</si>
  <si>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</si>
  <si>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</si>
  <si>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</si>
  <si>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</si>
  <si>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</si>
  <si>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</si>
  <si>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</si>
  <si>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</si>
  <si>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</si>
  <si>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</si>
  <si>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</si>
  <si>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</si>
  <si>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</si>
  <si>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</si>
  <si>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</si>
  <si>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</si>
  <si>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</si>
  <si>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</si>
  <si>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</si>
  <si>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</si>
  <si>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</si>
  <si>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</si>
  <si>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</si>
  <si>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</si>
  <si>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</si>
  <si>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</si>
  <si>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</si>
  <si>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</si>
  <si>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</si>
  <si>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</si>
  <si>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</si>
  <si>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</si>
  <si>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</si>
  <si>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</si>
  <si>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</si>
  <si>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</si>
  <si>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</si>
  <si>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</si>
  <si>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</si>
  <si>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</si>
  <si>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</si>
  <si>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</si>
  <si>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</si>
  <si>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</si>
  <si>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</si>
  <si>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</si>
  <si>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</si>
  <si>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</si>
  <si>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</si>
  <si>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</si>
  <si>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</si>
  <si>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</si>
  <si>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</si>
  <si>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</si>
  <si>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</si>
  <si>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</si>
  <si>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</si>
  <si>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</si>
  <si>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</si>
  <si>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</si>
  <si>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</si>
  <si>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</si>
  <si>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</si>
  <si>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</si>
  <si>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</si>
  <si>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</si>
  <si>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</si>
  <si>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</si>
  <si>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</si>
  <si>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</si>
  <si>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</si>
  <si>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</si>
  <si>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</si>
  <si>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</si>
  <si>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</si>
  <si>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</si>
  <si>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</si>
  <si>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</si>
  <si>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</si>
  <si>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</si>
  <si>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</si>
  <si>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</si>
  <si>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</si>
  <si>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</si>
  <si>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</si>
  <si>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</si>
  <si>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</si>
  <si>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</si>
  <si>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</si>
  <si>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</si>
  <si>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</si>
  <si>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</si>
  <si>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</si>
  <si>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</si>
  <si>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</si>
  <si>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</si>
  <si>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</si>
  <si>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</si>
  <si>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</si>
  <si>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</si>
  <si>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</si>
  <si>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</si>
  <si>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</si>
  <si>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</si>
  <si>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</si>
  <si>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</si>
  <si>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</si>
  <si>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</si>
  <si>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</si>
  <si>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</si>
  <si>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</si>
  <si>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</si>
  <si>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</si>
  <si>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</si>
  <si>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</si>
  <si>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</si>
  <si>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</si>
  <si>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</si>
  <si>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</si>
  <si>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</si>
  <si>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</si>
  <si>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</si>
  <si>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</si>
  <si>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</si>
  <si>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</si>
  <si>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</si>
  <si>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</si>
  <si>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</si>
  <si>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</si>
  <si>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</si>
  <si>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</si>
  <si>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</si>
  <si>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</si>
  <si>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</si>
  <si>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</si>
  <si>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</si>
  <si>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</si>
  <si>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</si>
  <si>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</si>
  <si>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</si>
  <si>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</si>
  <si>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</si>
  <si>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</si>
  <si>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</si>
  <si>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008656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</si>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</sst>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49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28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0"/>
  <sheetViews>
    <sheetView topLeftCell="G1" workbookViewId="0">
      <selection activeCell="L9" sqref="L9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2" t="s">
        <v>9</v>
      </c>
      <c r="K2" s="21" t="s">
        <v>10</v>
      </c>
      <c r="L2" s="23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1" t="s">
        <v>16</v>
      </c>
      <c r="R2" s="24" t="s">
        <v>17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s="17" customFormat="1" ht="18.75">
      <c r="A3" s="8">
        <v>43191</v>
      </c>
      <c r="B3" s="9" t="s">
        <v>28</v>
      </c>
      <c r="C3" s="18">
        <v>0.75138888888888899</v>
      </c>
      <c r="D3" s="18">
        <v>0.82986111111111116</v>
      </c>
      <c r="E3" s="10" t="s">
        <v>29</v>
      </c>
      <c r="F3" s="10" t="s">
        <v>30</v>
      </c>
      <c r="G3" s="11" t="s">
        <v>31</v>
      </c>
      <c r="H3" s="11" t="s">
        <v>32</v>
      </c>
      <c r="I3" s="12" t="s">
        <v>68</v>
      </c>
      <c r="J3" s="19" t="s">
        <v>33</v>
      </c>
      <c r="K3" s="7" t="s">
        <v>18</v>
      </c>
      <c r="L3" s="15" t="s">
        <v>34</v>
      </c>
      <c r="M3" s="16" t="s">
        <v>35</v>
      </c>
      <c r="N3" s="6" t="s">
        <v>19</v>
      </c>
      <c r="O3" s="14">
        <v>14</v>
      </c>
      <c r="P3" s="14">
        <v>0</v>
      </c>
      <c r="Q3" s="14">
        <f>SUM(O3:P3)</f>
        <v>14</v>
      </c>
      <c r="R3" s="7" t="str">
        <f>IF(A3&lt;&gt;"","分拣摆渡","----")</f>
        <v>分拣摆渡</v>
      </c>
    </row>
    <row r="4" spans="1:60" s="17" customFormat="1" ht="18.75">
      <c r="A4" s="8">
        <v>43191</v>
      </c>
      <c r="B4" s="9" t="s">
        <v>36</v>
      </c>
      <c r="C4" s="18">
        <v>0.68055555555555547</v>
      </c>
      <c r="D4" s="18">
        <v>0.7583333333333333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69</v>
      </c>
      <c r="J4" s="19" t="s">
        <v>39</v>
      </c>
      <c r="K4" s="7" t="s">
        <v>18</v>
      </c>
      <c r="L4" s="15" t="s">
        <v>40</v>
      </c>
      <c r="M4" s="16" t="s">
        <v>41</v>
      </c>
      <c r="N4" s="6" t="s">
        <v>19</v>
      </c>
      <c r="O4" s="14">
        <v>14</v>
      </c>
      <c r="P4" s="14">
        <v>0</v>
      </c>
      <c r="Q4" s="14">
        <f t="shared" ref="Q4:Q12" si="0">SUM(O4:P4)</f>
        <v>14</v>
      </c>
      <c r="R4" s="7" t="str">
        <f t="shared" ref="R4:R68" si="1">IF(A4&lt;&gt;"","分拣摆渡","----")</f>
        <v>分拣摆渡</v>
      </c>
    </row>
    <row r="5" spans="1:60" s="17" customFormat="1" ht="18.75">
      <c r="A5" s="8">
        <v>43191</v>
      </c>
      <c r="B5" s="9" t="s">
        <v>45</v>
      </c>
      <c r="C5" s="18">
        <v>0.49305555555555558</v>
      </c>
      <c r="D5" s="18">
        <v>0.57500000000000007</v>
      </c>
      <c r="E5" s="11" t="s">
        <v>37</v>
      </c>
      <c r="F5" s="11" t="s">
        <v>38</v>
      </c>
      <c r="G5" s="11" t="s">
        <v>31</v>
      </c>
      <c r="H5" s="11" t="s">
        <v>32</v>
      </c>
      <c r="I5" s="12" t="s">
        <v>70</v>
      </c>
      <c r="J5" s="19" t="s">
        <v>46</v>
      </c>
      <c r="K5" s="7" t="s">
        <v>18</v>
      </c>
      <c r="L5" s="20" t="s">
        <v>47</v>
      </c>
      <c r="M5" s="16" t="s">
        <v>48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0.62152777777777779</v>
      </c>
      <c r="D6" s="18">
        <v>0.70000000000000007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49</v>
      </c>
      <c r="J6" s="19" t="s">
        <v>42</v>
      </c>
      <c r="K6" s="7" t="s">
        <v>18</v>
      </c>
      <c r="L6" s="15" t="s">
        <v>43</v>
      </c>
      <c r="M6" s="16" t="s">
        <v>44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25</v>
      </c>
      <c r="C7" s="18">
        <v>0.62430555555555556</v>
      </c>
      <c r="D7" s="18">
        <v>0.69444444444444453</v>
      </c>
      <c r="E7" s="11" t="s">
        <v>26</v>
      </c>
      <c r="F7" s="11" t="s">
        <v>27</v>
      </c>
      <c r="G7" s="11" t="s">
        <v>31</v>
      </c>
      <c r="H7" s="11" t="s">
        <v>32</v>
      </c>
      <c r="I7" s="12" t="s">
        <v>145</v>
      </c>
      <c r="J7" s="19" t="s">
        <v>146</v>
      </c>
      <c r="K7" s="7" t="s">
        <v>18</v>
      </c>
      <c r="L7" s="15" t="s">
        <v>50</v>
      </c>
      <c r="M7" s="16" t="s">
        <v>51</v>
      </c>
      <c r="N7" s="6" t="s">
        <v>19</v>
      </c>
      <c r="O7" s="14">
        <v>14</v>
      </c>
      <c r="P7" s="14">
        <v>0</v>
      </c>
      <c r="Q7" s="14">
        <f t="shared" si="0"/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63</v>
      </c>
      <c r="C8" s="18">
        <v>0.81180555555555556</v>
      </c>
      <c r="D8" s="18">
        <v>0.88194444444444453</v>
      </c>
      <c r="E8" s="11" t="s">
        <v>37</v>
      </c>
      <c r="F8" s="11" t="s">
        <v>38</v>
      </c>
      <c r="G8" s="11" t="s">
        <v>31</v>
      </c>
      <c r="H8" s="11" t="s">
        <v>32</v>
      </c>
      <c r="I8" s="12" t="s">
        <v>67</v>
      </c>
      <c r="J8" s="19" t="s">
        <v>64</v>
      </c>
      <c r="K8" s="7" t="s">
        <v>18</v>
      </c>
      <c r="L8" s="20" t="s">
        <v>65</v>
      </c>
      <c r="M8" s="16" t="s">
        <v>66</v>
      </c>
      <c r="N8" s="6" t="s">
        <v>19</v>
      </c>
      <c r="O8" s="14">
        <v>14</v>
      </c>
      <c r="P8" s="14">
        <v>0</v>
      </c>
      <c r="Q8" s="14">
        <f>SUM(O8:P8)</f>
        <v>14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71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76</v>
      </c>
      <c r="J9" s="19" t="s">
        <v>77</v>
      </c>
      <c r="K9" s="7" t="str">
        <f t="shared" ref="K9:K20" si="2">IF(A9&lt;&gt;"","武汉威伟机械","------")</f>
        <v>武汉威伟机械</v>
      </c>
      <c r="L9" s="15" t="s">
        <v>78</v>
      </c>
      <c r="M9" s="16" t="s">
        <v>79</v>
      </c>
      <c r="N9" s="7" t="str">
        <f>IF(L9&lt;&gt;"","9.6米","--")</f>
        <v>9.6米</v>
      </c>
      <c r="O9" s="14">
        <v>13</v>
      </c>
      <c r="P9" s="14">
        <v>0</v>
      </c>
      <c r="Q9" s="14">
        <f t="shared" si="0"/>
        <v>13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80</v>
      </c>
      <c r="J10" s="19" t="s">
        <v>81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ref="N10:N77" si="3">IF(L10&lt;&gt;"","9.6米","--")</f>
        <v>9.6米</v>
      </c>
      <c r="O10" s="14">
        <v>14</v>
      </c>
      <c r="P10" s="14">
        <v>0</v>
      </c>
      <c r="Q10" s="14">
        <f t="shared" si="0"/>
        <v>14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2112</v>
      </c>
      <c r="D11" s="25">
        <v>2122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82</v>
      </c>
      <c r="J11" s="19" t="s">
        <v>84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6</v>
      </c>
      <c r="P11" s="14">
        <v>0</v>
      </c>
      <c r="Q11" s="14">
        <f t="shared" si="0"/>
        <v>6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1151</v>
      </c>
      <c r="D12" s="25">
        <v>1201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85</v>
      </c>
      <c r="J12" s="19" t="s">
        <v>86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1006</v>
      </c>
      <c r="D13" s="25">
        <v>1016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87</v>
      </c>
      <c r="J13" s="19" t="s">
        <v>88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ref="N13" si="4">IF(L13&lt;&gt;"","9.6米","--")</f>
        <v>9.6米</v>
      </c>
      <c r="O13" s="14">
        <v>14</v>
      </c>
      <c r="P13" s="14">
        <v>0</v>
      </c>
      <c r="Q13" s="14">
        <f t="shared" ref="Q13" si="5">SUM(O13:P13)</f>
        <v>14</v>
      </c>
      <c r="R13" s="7" t="str">
        <f t="shared" ref="R13" si="6">IF(A13&lt;&gt;"","分拣摆渡","----")</f>
        <v>分拣摆渡</v>
      </c>
    </row>
    <row r="14" spans="1:60" s="17" customFormat="1" ht="18.75">
      <c r="A14" s="8">
        <v>43191</v>
      </c>
      <c r="B14" s="9" t="s">
        <v>89</v>
      </c>
      <c r="C14" s="25">
        <v>50</v>
      </c>
      <c r="D14" s="25">
        <v>100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90</v>
      </c>
      <c r="J14" s="19" t="s">
        <v>91</v>
      </c>
      <c r="K14" s="7" t="str">
        <f t="shared" si="2"/>
        <v>武汉威伟机械</v>
      </c>
      <c r="L14" s="15" t="s">
        <v>78</v>
      </c>
      <c r="M14" s="16" t="s">
        <v>79</v>
      </c>
      <c r="N14" s="7" t="str">
        <f t="shared" ref="N14" si="7">IF(L14&lt;&gt;"","9.6米","--")</f>
        <v>9.6米</v>
      </c>
      <c r="O14" s="14">
        <v>9</v>
      </c>
      <c r="P14" s="14">
        <v>0</v>
      </c>
      <c r="Q14" s="14">
        <f t="shared" ref="Q14" si="8">SUM(O14:P14)</f>
        <v>9</v>
      </c>
      <c r="R14" s="7" t="str">
        <f t="shared" ref="R14" si="9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2325</v>
      </c>
      <c r="D15" s="25">
        <v>2335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92</v>
      </c>
      <c r="J15" s="19" t="s">
        <v>93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ref="N15" si="10">IF(L15&lt;&gt;"","9.6米","--")</f>
        <v>9.6米</v>
      </c>
      <c r="O15" s="14">
        <v>14</v>
      </c>
      <c r="P15" s="14">
        <v>0</v>
      </c>
      <c r="Q15" s="14">
        <f t="shared" ref="Q15" si="11">SUM(O15:P15)</f>
        <v>14</v>
      </c>
      <c r="R15" s="7" t="str">
        <f t="shared" ref="R15" si="12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2025</v>
      </c>
      <c r="D16" s="25">
        <v>2035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95</v>
      </c>
      <c r="J16" s="19" t="s">
        <v>96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ref="N16" si="13">IF(L16&lt;&gt;"","9.6米","--")</f>
        <v>9.6米</v>
      </c>
      <c r="O16" s="14">
        <v>14</v>
      </c>
      <c r="P16" s="14">
        <v>0</v>
      </c>
      <c r="Q16" s="14">
        <f t="shared" ref="Q16" si="14">SUM(O16:P16)</f>
        <v>14</v>
      </c>
      <c r="R16" s="7" t="str">
        <f t="shared" ref="R16" si="15">IF(A16&lt;&gt;"","分拣摆渡","----")</f>
        <v>分拣摆渡</v>
      </c>
    </row>
    <row r="17" spans="1:18" s="17" customFormat="1" ht="18.75">
      <c r="A17" s="8">
        <v>43191</v>
      </c>
      <c r="B17" s="9" t="s">
        <v>71</v>
      </c>
      <c r="C17" s="25">
        <v>1520</v>
      </c>
      <c r="D17" s="25">
        <v>1530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97</v>
      </c>
      <c r="J17" s="19" t="s">
        <v>98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ref="N17" si="16">IF(L17&lt;&gt;"","9.6米","--")</f>
        <v>9.6米</v>
      </c>
      <c r="O17" s="14">
        <v>14</v>
      </c>
      <c r="P17" s="14">
        <v>0</v>
      </c>
      <c r="Q17" s="14">
        <f t="shared" ref="Q17" si="17">SUM(O17:P17)</f>
        <v>14</v>
      </c>
      <c r="R17" s="7" t="str">
        <f t="shared" ref="R17" si="18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1130</v>
      </c>
      <c r="D18" s="25">
        <v>1140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99</v>
      </c>
      <c r="J18" s="19" t="s">
        <v>100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ref="N18" si="19">IF(L18&lt;&gt;"","9.6米","--")</f>
        <v>9.6米</v>
      </c>
      <c r="O18" s="14">
        <v>14</v>
      </c>
      <c r="P18" s="14">
        <v>0</v>
      </c>
      <c r="Q18" s="14">
        <f t="shared" ref="Q18" si="20">SUM(O18:P18)</f>
        <v>14</v>
      </c>
      <c r="R18" s="7" t="str">
        <f t="shared" ref="R18" si="21">IF(A18&lt;&gt;"","分拣摆渡","----")</f>
        <v>分拣摆渡</v>
      </c>
    </row>
    <row r="19" spans="1:18" s="17" customFormat="1" ht="18.75">
      <c r="A19" s="8">
        <v>43191</v>
      </c>
      <c r="B19" s="9" t="s">
        <v>89</v>
      </c>
      <c r="C19" s="25">
        <v>941</v>
      </c>
      <c r="D19" s="25">
        <v>951</v>
      </c>
      <c r="E19" s="11" t="s">
        <v>72</v>
      </c>
      <c r="F19" s="11" t="s">
        <v>73</v>
      </c>
      <c r="G19" s="11" t="s">
        <v>74</v>
      </c>
      <c r="H19" s="11" t="s">
        <v>75</v>
      </c>
      <c r="I19" s="12" t="s">
        <v>101</v>
      </c>
      <c r="J19" s="19" t="s">
        <v>102</v>
      </c>
      <c r="K19" s="7" t="str">
        <f t="shared" si="2"/>
        <v>武汉威伟机械</v>
      </c>
      <c r="L19" s="15" t="s">
        <v>94</v>
      </c>
      <c r="M19" s="16" t="s">
        <v>117</v>
      </c>
      <c r="N19" s="7" t="str">
        <f t="shared" ref="N19" si="22">IF(L19&lt;&gt;"","9.6米","--")</f>
        <v>9.6米</v>
      </c>
      <c r="O19" s="14">
        <v>14</v>
      </c>
      <c r="P19" s="14">
        <v>0</v>
      </c>
      <c r="Q19" s="14">
        <f t="shared" ref="Q19:Q21" si="23">SUM(O19:P19)</f>
        <v>14</v>
      </c>
      <c r="R19" s="7" t="str">
        <f t="shared" ref="R19" si="24">IF(A19&lt;&gt;"","分拣摆渡","----")</f>
        <v>分拣摆渡</v>
      </c>
    </row>
    <row r="20" spans="1:18" s="17" customFormat="1" ht="18.75">
      <c r="A20" s="8">
        <v>43191</v>
      </c>
      <c r="B20" s="9" t="s">
        <v>139</v>
      </c>
      <c r="C20" s="25">
        <v>2035</v>
      </c>
      <c r="D20" s="25">
        <v>2054</v>
      </c>
      <c r="E20" s="11" t="s">
        <v>74</v>
      </c>
      <c r="F20" s="11" t="s">
        <v>140</v>
      </c>
      <c r="G20" s="11" t="s">
        <v>72</v>
      </c>
      <c r="H20" s="11" t="s">
        <v>73</v>
      </c>
      <c r="I20" s="12" t="s">
        <v>141</v>
      </c>
      <c r="J20" s="19" t="s">
        <v>142</v>
      </c>
      <c r="K20" s="7" t="str">
        <f t="shared" si="2"/>
        <v>武汉威伟机械</v>
      </c>
      <c r="L20" s="15" t="s">
        <v>143</v>
      </c>
      <c r="M20" s="16" t="s">
        <v>144</v>
      </c>
      <c r="N20" s="7" t="str">
        <f>IF(L20&lt;&gt;"","9.6米","--")</f>
        <v>9.6米</v>
      </c>
      <c r="O20" s="14">
        <v>14</v>
      </c>
      <c r="P20" s="14">
        <v>0</v>
      </c>
      <c r="Q20" s="14">
        <f>SUM(O20:P20)</f>
        <v>14</v>
      </c>
      <c r="R20" s="7" t="str">
        <f>IF(A20&lt;&gt;"","分拣摆渡","----")</f>
        <v>分拣摆渡</v>
      </c>
    </row>
    <row r="21" spans="1:18" s="17" customFormat="1" ht="18.75">
      <c r="A21" s="8">
        <v>43191</v>
      </c>
      <c r="B21" s="9" t="s">
        <v>103</v>
      </c>
      <c r="C21" s="25">
        <v>1158</v>
      </c>
      <c r="D21" s="25">
        <v>1227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104</v>
      </c>
      <c r="J21" s="19" t="s">
        <v>105</v>
      </c>
      <c r="K21" s="7" t="str">
        <f t="shared" ref="K21:K77" si="25">IF(A21&lt;&gt;"","武汉威伟机械","------")</f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14</v>
      </c>
      <c r="P21" s="14">
        <v>0</v>
      </c>
      <c r="Q21" s="14">
        <f t="shared" si="23"/>
        <v>14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108</v>
      </c>
      <c r="C22" s="25">
        <v>2018</v>
      </c>
      <c r="D22" s="25">
        <v>2036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109</v>
      </c>
      <c r="J22" s="19" t="s">
        <v>110</v>
      </c>
      <c r="K22" s="7" t="str">
        <f t="shared" ref="K22" si="26">IF(A22&lt;&gt;"","武汉威伟机械","------")</f>
        <v>武汉威伟机械</v>
      </c>
      <c r="L22" s="15" t="s">
        <v>106</v>
      </c>
      <c r="M22" s="16" t="s">
        <v>107</v>
      </c>
      <c r="N22" s="7" t="str">
        <f t="shared" ref="N22" si="27">IF(L22&lt;&gt;"","9.6米","--")</f>
        <v>9.6米</v>
      </c>
      <c r="O22" s="14">
        <v>9</v>
      </c>
      <c r="P22" s="14">
        <v>0</v>
      </c>
      <c r="Q22" s="14">
        <f t="shared" ref="Q22" si="28">SUM(O22:P22)</f>
        <v>9</v>
      </c>
      <c r="R22" s="7" t="str">
        <f t="shared" ref="R22" si="29">IF(A22&lt;&gt;"","分拣摆渡","----")</f>
        <v>分拣摆渡</v>
      </c>
    </row>
    <row r="23" spans="1:18" s="17" customFormat="1" ht="18.75">
      <c r="A23" s="8">
        <v>43191</v>
      </c>
      <c r="B23" s="9" t="s">
        <v>111</v>
      </c>
      <c r="C23" s="25">
        <v>1918</v>
      </c>
      <c r="D23" s="25">
        <v>1828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112</v>
      </c>
      <c r="J23" s="19" t="s">
        <v>113</v>
      </c>
      <c r="K23" s="7" t="str">
        <f t="shared" ref="K23" si="30">IF(A23&lt;&gt;"","武汉威伟机械","------")</f>
        <v>武汉威伟机械</v>
      </c>
      <c r="L23" s="15" t="s">
        <v>106</v>
      </c>
      <c r="M23" s="16" t="s">
        <v>107</v>
      </c>
      <c r="N23" s="7" t="str">
        <f t="shared" ref="N23" si="31">IF(L23&lt;&gt;"","9.6米","--")</f>
        <v>9.6米</v>
      </c>
      <c r="O23" s="14">
        <v>14</v>
      </c>
      <c r="P23" s="14">
        <v>0</v>
      </c>
      <c r="Q23" s="14">
        <f t="shared" ref="Q23" si="32">SUM(O23:P23)</f>
        <v>14</v>
      </c>
      <c r="R23" s="7" t="str">
        <f t="shared" ref="R23" si="33">IF(A23&lt;&gt;"","分拣摆渡","----")</f>
        <v>分拣摆渡</v>
      </c>
    </row>
    <row r="24" spans="1:18" s="17" customFormat="1" ht="18.75">
      <c r="A24" s="8">
        <v>43191</v>
      </c>
      <c r="B24" s="9" t="s">
        <v>114</v>
      </c>
      <c r="C24" s="25">
        <v>940</v>
      </c>
      <c r="D24" s="25">
        <v>2157</v>
      </c>
      <c r="E24" s="11" t="s">
        <v>74</v>
      </c>
      <c r="F24" s="11" t="s">
        <v>75</v>
      </c>
      <c r="G24" s="11" t="s">
        <v>72</v>
      </c>
      <c r="H24" s="11" t="s">
        <v>73</v>
      </c>
      <c r="I24" s="12" t="s">
        <v>115</v>
      </c>
      <c r="J24" s="19" t="s">
        <v>116</v>
      </c>
      <c r="K24" s="7" t="str">
        <f t="shared" ref="K24" si="34">IF(A24&lt;&gt;"","武汉威伟机械","------")</f>
        <v>武汉威伟机械</v>
      </c>
      <c r="L24" s="15" t="s">
        <v>106</v>
      </c>
      <c r="M24" s="16" t="s">
        <v>107</v>
      </c>
      <c r="N24" s="7" t="str">
        <f t="shared" ref="N24" si="35">IF(L24&lt;&gt;"","9.6米","--")</f>
        <v>9.6米</v>
      </c>
      <c r="O24" s="14">
        <v>6</v>
      </c>
      <c r="P24" s="14">
        <v>0</v>
      </c>
      <c r="Q24" s="14">
        <f t="shared" ref="Q24:Q28" si="36">SUM(O24:P24)</f>
        <v>6</v>
      </c>
      <c r="R24" s="7" t="str">
        <f t="shared" ref="R24" si="37"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0.65972222222222221</v>
      </c>
      <c r="D25" s="18">
        <v>0.68680555555555556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55</v>
      </c>
      <c r="J25" s="19" t="s">
        <v>56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7</v>
      </c>
      <c r="P25" s="14">
        <v>5</v>
      </c>
      <c r="Q25" s="14">
        <f>SUM(O25:P25)</f>
        <v>12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52</v>
      </c>
      <c r="C26" s="18">
        <v>0.8305555555555556</v>
      </c>
      <c r="D26" s="18">
        <v>0.84166666666666667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83</v>
      </c>
      <c r="J26" s="19" t="s">
        <v>59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13</v>
      </c>
      <c r="P26" s="14">
        <v>0</v>
      </c>
      <c r="Q26" s="14">
        <f>SUM(O26:P26)</f>
        <v>13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60</v>
      </c>
      <c r="C27" s="18">
        <v>0.70763888888888893</v>
      </c>
      <c r="D27" s="18">
        <v>0.71944444444444444</v>
      </c>
      <c r="E27" s="11" t="s">
        <v>53</v>
      </c>
      <c r="F27" s="11" t="s">
        <v>54</v>
      </c>
      <c r="G27" s="11" t="s">
        <v>31</v>
      </c>
      <c r="H27" s="11" t="s">
        <v>32</v>
      </c>
      <c r="I27" s="12" t="s">
        <v>61</v>
      </c>
      <c r="J27" s="19" t="s">
        <v>62</v>
      </c>
      <c r="K27" s="7" t="s">
        <v>18</v>
      </c>
      <c r="L27" s="15" t="s">
        <v>57</v>
      </c>
      <c r="M27" s="16" t="s">
        <v>58</v>
      </c>
      <c r="N27" s="6" t="s">
        <v>19</v>
      </c>
      <c r="O27" s="14">
        <v>9</v>
      </c>
      <c r="P27" s="14">
        <v>5</v>
      </c>
      <c r="Q27" s="14">
        <f>SUM(O27:P27)</f>
        <v>14</v>
      </c>
      <c r="R27" s="7" t="str">
        <f>IF(A27&lt;&gt;"","分拣摆渡","----")</f>
        <v>分拣摆渡</v>
      </c>
    </row>
    <row r="28" spans="1:18" s="17" customFormat="1" ht="18.75">
      <c r="A28" s="8">
        <v>43191</v>
      </c>
      <c r="B28" s="9" t="s">
        <v>124</v>
      </c>
      <c r="C28" s="25">
        <v>2330</v>
      </c>
      <c r="D28" s="25">
        <v>2340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121</v>
      </c>
      <c r="J28" s="19" t="s">
        <v>122</v>
      </c>
      <c r="K28" s="7" t="str">
        <f t="shared" si="25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3</v>
      </c>
      <c r="P28" s="14">
        <v>0</v>
      </c>
      <c r="Q28" s="14">
        <f t="shared" si="36"/>
        <v>3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2130</v>
      </c>
      <c r="D29" s="25">
        <v>2140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125</v>
      </c>
      <c r="J29" s="19" t="s">
        <v>126</v>
      </c>
      <c r="K29" s="7" t="str">
        <f t="shared" ref="K29" si="38">IF(A29&lt;&gt;"","武汉威伟机械","------")</f>
        <v>武汉威伟机械</v>
      </c>
      <c r="L29" s="15" t="s">
        <v>123</v>
      </c>
      <c r="M29" s="16" t="s">
        <v>118</v>
      </c>
      <c r="N29" s="7" t="str">
        <f t="shared" ref="N29" si="39">IF(L29&lt;&gt;"","9.6米","--")</f>
        <v>9.6米</v>
      </c>
      <c r="O29" s="14">
        <v>1</v>
      </c>
      <c r="P29" s="14">
        <v>0</v>
      </c>
      <c r="Q29" s="14">
        <f t="shared" ref="Q29" si="40">SUM(O29:P29)</f>
        <v>1</v>
      </c>
      <c r="R29" s="7" t="str">
        <f t="shared" ref="R29" si="41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127</v>
      </c>
      <c r="J30" s="19" t="s">
        <v>128</v>
      </c>
      <c r="K30" s="7" t="str">
        <f t="shared" ref="K30" si="42">IF(A30&lt;&gt;"","武汉威伟机械","------")</f>
        <v>武汉威伟机械</v>
      </c>
      <c r="L30" s="15" t="s">
        <v>123</v>
      </c>
      <c r="M30" s="16" t="s">
        <v>118</v>
      </c>
      <c r="N30" s="7" t="str">
        <f t="shared" ref="N30" si="43">IF(L30&lt;&gt;"","9.6米","--")</f>
        <v>9.6米</v>
      </c>
      <c r="O30" s="14">
        <v>3</v>
      </c>
      <c r="P30" s="14">
        <v>0</v>
      </c>
      <c r="Q30" s="14">
        <f t="shared" ref="Q30" si="44">SUM(O30:P30)</f>
        <v>3</v>
      </c>
      <c r="R30" s="7" t="str">
        <f t="shared" ref="R30" si="45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2025</v>
      </c>
      <c r="D31" s="25">
        <v>2035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129</v>
      </c>
      <c r="J31" s="19" t="s">
        <v>130</v>
      </c>
      <c r="K31" s="7" t="str">
        <f t="shared" ref="K31" si="46">IF(A31&lt;&gt;"","武汉威伟机械","------")</f>
        <v>武汉威伟机械</v>
      </c>
      <c r="L31" s="15" t="s">
        <v>123</v>
      </c>
      <c r="M31" s="16" t="s">
        <v>118</v>
      </c>
      <c r="N31" s="7" t="str">
        <f t="shared" ref="N31" si="47">IF(L31&lt;&gt;"","9.6米","--")</f>
        <v>9.6米</v>
      </c>
      <c r="O31" s="14">
        <v>4</v>
      </c>
      <c r="P31" s="14">
        <v>0</v>
      </c>
      <c r="Q31" s="14">
        <f t="shared" ref="Q31" si="48">SUM(O31:P31)</f>
        <v>4</v>
      </c>
      <c r="R31" s="7" t="str">
        <f t="shared" ref="R31" si="49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1530</v>
      </c>
      <c r="D32" s="25">
        <v>1540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131</v>
      </c>
      <c r="J32" s="19" t="s">
        <v>132</v>
      </c>
      <c r="K32" s="7" t="str">
        <f t="shared" ref="K32" si="50">IF(A32&lt;&gt;"","武汉威伟机械","------")</f>
        <v>武汉威伟机械</v>
      </c>
      <c r="L32" s="15" t="s">
        <v>123</v>
      </c>
      <c r="M32" s="16" t="s">
        <v>118</v>
      </c>
      <c r="N32" s="7" t="str">
        <f t="shared" ref="N32" si="51">IF(L32&lt;&gt;"","9.6米","--")</f>
        <v>9.6米</v>
      </c>
      <c r="O32" s="14">
        <v>2</v>
      </c>
      <c r="P32" s="14">
        <v>0</v>
      </c>
      <c r="Q32" s="14">
        <f t="shared" ref="Q32" si="52">SUM(O32:P32)</f>
        <v>2</v>
      </c>
      <c r="R32" s="7" t="str">
        <f t="shared" ref="R32" si="53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1430</v>
      </c>
      <c r="D33" s="25">
        <v>1440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133</v>
      </c>
      <c r="J33" s="19" t="s">
        <v>134</v>
      </c>
      <c r="K33" s="7" t="str">
        <f t="shared" ref="K33" si="54">IF(A33&lt;&gt;"","武汉威伟机械","------")</f>
        <v>武汉威伟机械</v>
      </c>
      <c r="L33" s="15" t="s">
        <v>123</v>
      </c>
      <c r="M33" s="16" t="s">
        <v>118</v>
      </c>
      <c r="N33" s="7" t="str">
        <f t="shared" ref="N33" si="55">IF(L33&lt;&gt;"","9.6米","--")</f>
        <v>9.6米</v>
      </c>
      <c r="O33" s="14">
        <v>3</v>
      </c>
      <c r="P33" s="14">
        <v>0</v>
      </c>
      <c r="Q33" s="14">
        <f t="shared" ref="Q33" si="56">SUM(O33:P33)</f>
        <v>3</v>
      </c>
      <c r="R33" s="7" t="str">
        <f t="shared" ref="R33" si="57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1140</v>
      </c>
      <c r="D34" s="25">
        <v>1150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135</v>
      </c>
      <c r="J34" s="19" t="s">
        <v>136</v>
      </c>
      <c r="K34" s="7" t="str">
        <f t="shared" ref="K34" si="58">IF(A34&lt;&gt;"","武汉威伟机械","------")</f>
        <v>武汉威伟机械</v>
      </c>
      <c r="L34" s="15" t="s">
        <v>123</v>
      </c>
      <c r="M34" s="16" t="s">
        <v>118</v>
      </c>
      <c r="N34" s="7" t="str">
        <f t="shared" ref="N34" si="59">IF(L34&lt;&gt;"","9.6米","--")</f>
        <v>9.6米</v>
      </c>
      <c r="O34" s="14">
        <v>1</v>
      </c>
      <c r="P34" s="14">
        <v>0</v>
      </c>
      <c r="Q34" s="14">
        <f t="shared" ref="Q34" si="60">SUM(O34:P34)</f>
        <v>1</v>
      </c>
      <c r="R34" s="7" t="str">
        <f t="shared" ref="R34" si="61">IF(A34&lt;&gt;"","分拣摆渡","----")</f>
        <v>分拣摆渡</v>
      </c>
    </row>
    <row r="35" spans="1:18" s="17" customFormat="1" ht="18.75">
      <c r="A35" s="8">
        <v>43191</v>
      </c>
      <c r="B35" s="9" t="s">
        <v>124</v>
      </c>
      <c r="C35" s="25">
        <v>1040</v>
      </c>
      <c r="D35" s="25">
        <v>1050</v>
      </c>
      <c r="E35" s="11" t="s">
        <v>119</v>
      </c>
      <c r="F35" s="11" t="s">
        <v>120</v>
      </c>
      <c r="G35" s="11" t="s">
        <v>74</v>
      </c>
      <c r="H35" s="11" t="s">
        <v>75</v>
      </c>
      <c r="I35" s="12" t="s">
        <v>137</v>
      </c>
      <c r="J35" s="19" t="s">
        <v>138</v>
      </c>
      <c r="K35" s="7" t="str">
        <f t="shared" ref="K35" si="62">IF(A35&lt;&gt;"","武汉威伟机械","------")</f>
        <v>武汉威伟机械</v>
      </c>
      <c r="L35" s="15" t="s">
        <v>123</v>
      </c>
      <c r="M35" s="16" t="s">
        <v>118</v>
      </c>
      <c r="N35" s="7" t="str">
        <f t="shared" ref="N35" si="63">IF(L35&lt;&gt;"","9.6米","--")</f>
        <v>9.6米</v>
      </c>
      <c r="O35" s="14">
        <v>5</v>
      </c>
      <c r="P35" s="14">
        <v>0</v>
      </c>
      <c r="Q35" s="14">
        <f t="shared" ref="Q35" si="64">SUM(O35:P35)</f>
        <v>5</v>
      </c>
      <c r="R35" s="7" t="str">
        <f t="shared" ref="R35" si="65">IF(A35&lt;&gt;"","分拣摆渡","----")</f>
        <v>分拣摆渡</v>
      </c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9"/>
      <c r="K36" s="7"/>
      <c r="L36" s="15"/>
      <c r="M36" s="16"/>
      <c r="N36" s="7"/>
      <c r="O36" s="14"/>
      <c r="P36" s="14"/>
      <c r="Q36" s="14"/>
      <c r="R36" s="7"/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15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15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15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15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15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15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15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15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15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15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15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15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15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15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15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15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15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15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15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15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15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15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15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15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15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15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15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15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15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15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15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15"/>
      <c r="M68" s="16"/>
      <c r="N68" s="7" t="str">
        <f t="shared" si="3"/>
        <v>--</v>
      </c>
      <c r="O68" s="14"/>
      <c r="P68" s="14"/>
      <c r="Q68" s="14"/>
      <c r="R68" s="7" t="str">
        <f t="shared" si="1"/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15"/>
      <c r="M69" s="16"/>
      <c r="N69" s="7" t="str">
        <f t="shared" si="3"/>
        <v>--</v>
      </c>
      <c r="O69" s="14"/>
      <c r="P69" s="14"/>
      <c r="Q69" s="14"/>
      <c r="R69" s="7" t="str">
        <f t="shared" ref="R69:R83" si="66">IF(A69&lt;&gt;"","分拣摆渡","----")</f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15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15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15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15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15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15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15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si="25"/>
        <v>------</v>
      </c>
      <c r="L77" s="15"/>
      <c r="M77" s="16"/>
      <c r="N77" s="7" t="str">
        <f t="shared" si="3"/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ref="K78:K83" si="67">IF(A78&lt;&gt;"","武汉威伟机械","------")</f>
        <v>------</v>
      </c>
      <c r="L78" s="15"/>
      <c r="M78" s="16"/>
      <c r="N78" s="7" t="str">
        <f t="shared" ref="N78:N83" si="68">IF(L78&lt;&gt;"","9.6米","--")</f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15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15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15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15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7" t="str">
        <f t="shared" si="67"/>
        <v>------</v>
      </c>
      <c r="L83" s="15"/>
      <c r="M83" s="16"/>
      <c r="N83" s="7" t="str">
        <f t="shared" si="68"/>
        <v>--</v>
      </c>
      <c r="O83" s="14"/>
      <c r="P83" s="14"/>
      <c r="Q83" s="14"/>
      <c r="R83" s="7" t="str">
        <f t="shared" si="66"/>
        <v>----</v>
      </c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15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15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25"/>
      <c r="D86" s="25"/>
      <c r="E86" s="11"/>
      <c r="F86" s="11"/>
      <c r="G86" s="11"/>
      <c r="H86" s="11"/>
      <c r="I86" s="12"/>
      <c r="J86" s="13"/>
      <c r="K86" s="14"/>
      <c r="L86" s="15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15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15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15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15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15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15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15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15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15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15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15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8"/>
      <c r="E98" s="11"/>
      <c r="F98" s="11"/>
      <c r="G98" s="11"/>
      <c r="H98" s="11"/>
      <c r="I98" s="12"/>
      <c r="J98" s="13"/>
      <c r="K98" s="14"/>
      <c r="L98" s="15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15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15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15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15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15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15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15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15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15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15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15"/>
      <c r="M109" s="16"/>
      <c r="N109" s="11"/>
      <c r="O109" s="14"/>
      <c r="P109" s="14"/>
      <c r="Q109" s="14"/>
      <c r="R109" s="14"/>
    </row>
    <row r="110" spans="1:18" s="17" customFormat="1" ht="18.75">
      <c r="A110" s="8"/>
      <c r="B110" s="9"/>
      <c r="C110" s="10"/>
      <c r="D110" s="10"/>
      <c r="E110" s="11"/>
      <c r="F110" s="11"/>
      <c r="G110" s="11"/>
      <c r="H110" s="11"/>
      <c r="I110" s="12"/>
      <c r="J110" s="13"/>
      <c r="K110" s="14"/>
      <c r="L110" s="15"/>
      <c r="M110" s="16"/>
      <c r="N110" s="11"/>
      <c r="O110" s="14"/>
      <c r="P110" s="14"/>
      <c r="Q110" s="14"/>
      <c r="R110" s="14"/>
    </row>
  </sheetData>
  <mergeCells count="1">
    <mergeCell ref="A1:Q1"/>
  </mergeCells>
  <phoneticPr fontId="3" type="noConversion"/>
  <conditionalFormatting sqref="I1:J1048576">
    <cfRule type="duplicateValues" dxfId="27" priority="2"/>
  </conditionalFormatting>
  <conditionalFormatting sqref="I20:I24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4"/>
  <sheetViews>
    <sheetView topLeftCell="F37" workbookViewId="0">
      <selection activeCell="N51" sqref="N5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bestFit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6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6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6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6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6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6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6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6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6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6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6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6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6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6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6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6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6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6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6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6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6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6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6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6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6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6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6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6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6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6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6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6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6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12"/>
      <c r="K38" s="19" t="s">
        <v>337</v>
      </c>
      <c r="L38" s="7" t="str">
        <f t="shared" si="106"/>
        <v>武汉威伟机械</v>
      </c>
      <c r="M38" s="26" t="str">
        <f>VLOOKUP(O38,ch!$A$1:$B$31,2,0)</f>
        <v>鄂ANH299</v>
      </c>
      <c r="N38" s="26" t="s">
        <v>165</v>
      </c>
      <c r="O38" s="29" t="s">
        <v>58</v>
      </c>
      <c r="P38" s="7" t="str">
        <f t="shared" si="107"/>
        <v>9.6米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12" t="s">
        <v>253</v>
      </c>
      <c r="J39" s="12"/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6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6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6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6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6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6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6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6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6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6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6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6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6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6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6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6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6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6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6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6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6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6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6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6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6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6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6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6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6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6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6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6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6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6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6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6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6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6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6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6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6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6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6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6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6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6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2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9"/>
  <sheetViews>
    <sheetView topLeftCell="A2" workbookViewId="0">
      <selection activeCell="M14" sqref="M14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bestFit="1" customWidth="1"/>
    <col min="14" max="14" width="14.5" style="3" hidden="1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11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6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6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6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str">
        <f>VLOOKUP(O8,ch!$A$1:$B$31,2,0)</f>
        <v>鄂ANH299</v>
      </c>
      <c r="N8" s="26" t="s">
        <v>165</v>
      </c>
      <c r="O8" s="29" t="s">
        <v>58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6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6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6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6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str">
        <f>VLOOKUP(O13,ch!$A$1:$B$31,2,0)</f>
        <v>鄂ANH299</v>
      </c>
      <c r="N13" s="10"/>
      <c r="O13" s="29" t="s">
        <v>58</v>
      </c>
      <c r="P13" s="7" t="str">
        <f t="shared" si="1"/>
        <v>9.6米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str">
        <f>VLOOKUP(O14,ch!$A$1:$B$31,2,0)</f>
        <v>鄂ANH299</v>
      </c>
      <c r="N14" s="10"/>
      <c r="O14" s="29" t="s">
        <v>58</v>
      </c>
      <c r="P14" s="7" t="str">
        <f t="shared" si="1"/>
        <v>9.6米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10"/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10"/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10"/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10"/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10"/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10"/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10"/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10"/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6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6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6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6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6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10"/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str">
        <f>VLOOKUP(O29,ch!$A$1:$B$31,2,0)</f>
        <v>鄂ANH299</v>
      </c>
      <c r="N29" s="10"/>
      <c r="O29" s="29" t="s">
        <v>58</v>
      </c>
      <c r="P29" s="7" t="str">
        <f t="shared" ref="P29:P35" si="49">IF(M29&lt;&gt;"","9.6米","--")</f>
        <v>9.6米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10"/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10"/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10"/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10"/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10"/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10"/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10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10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10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10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10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10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36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31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31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31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31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31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31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31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31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31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31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31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31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31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31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31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31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31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31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31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31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31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31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31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31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31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31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31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31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31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31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31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31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31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31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31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31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31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31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31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31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31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31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31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31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31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31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31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31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31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31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31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31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31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31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31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24" priority="10"/>
  </conditionalFormatting>
  <conditionalFormatting sqref="K28">
    <cfRule type="duplicateValues" dxfId="23" priority="8"/>
  </conditionalFormatting>
  <conditionalFormatting sqref="I13:I22 I29:I40">
    <cfRule type="duplicateValues" dxfId="22" priority="7"/>
  </conditionalFormatting>
  <conditionalFormatting sqref="K13:K22 K29:K40">
    <cfRule type="duplicateValues" dxfId="21" priority="5"/>
  </conditionalFormatting>
  <conditionalFormatting sqref="I13:I22 I29:I109">
    <cfRule type="duplicateValues" dxfId="20" priority="4"/>
  </conditionalFormatting>
  <conditionalFormatting sqref="I13">
    <cfRule type="duplicateValues" dxfId="19" priority="2"/>
  </conditionalFormatting>
  <conditionalFormatting sqref="I43:K1048576 I23:K27 I1:K12">
    <cfRule type="duplicateValues" dxfId="18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76"/>
  <sheetViews>
    <sheetView topLeftCell="A13" workbookViewId="0">
      <selection activeCell="L14" sqref="L14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str">
        <f>VLOOKUP(O7,ch!$A$1:$B$31,2,0)</f>
        <v>鄂ANH299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str">
        <f>VLOOKUP(O8,ch!$A$1:$B$31,2,0)</f>
        <v>鄂ANH299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12" t="s">
        <v>475</v>
      </c>
      <c r="J12" s="10"/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str">
        <f>VLOOKUP(O19,ch!$A$1:$B$31,2,0)</f>
        <v>鄂ANH299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2 I1:K2 I17:K1048576">
    <cfRule type="duplicateValues" dxfId="17" priority="5"/>
  </conditionalFormatting>
  <conditionalFormatting sqref="I15">
    <cfRule type="duplicateValues" dxfId="16" priority="4"/>
  </conditionalFormatting>
  <conditionalFormatting sqref="K15">
    <cfRule type="duplicateValues" dxfId="15" priority="3"/>
  </conditionalFormatting>
  <conditionalFormatting sqref="I6:I12 I16:I64">
    <cfRule type="duplicateValues" dxfId="14" priority="2"/>
  </conditionalFormatting>
  <conditionalFormatting sqref="K6:K12 K16:K64">
    <cfRule type="duplicateValues" dxfId="13" priority="1"/>
  </conditionalFormatting>
  <conditionalFormatting sqref="I13:I14 I3:I5">
    <cfRule type="duplicateValues" dxfId="12" priority="14"/>
  </conditionalFormatting>
  <conditionalFormatting sqref="K13:K14 K3:K5">
    <cfRule type="duplicateValues" dxfId="11" priority="18"/>
  </conditionalFormatting>
  <conditionalFormatting sqref="I3:I76">
    <cfRule type="duplicateValues" dxfId="10" priority="1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10D5-F580-4C8A-B5B2-F2FC4BFE881D}">
  <dimension ref="A1:BK46"/>
  <sheetViews>
    <sheetView topLeftCell="H1" workbookViewId="0">
      <selection activeCell="N1" sqref="N1:N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str">
        <f>VLOOKUP(P7,ch!$A$1:$B$32,2,0)</f>
        <v>鄂ANH299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str">
        <f>VLOOKUP(P9,ch!$A$1:$B$32,2,0)</f>
        <v>鄂ANH299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9" priority="20"/>
  </conditionalFormatting>
  <conditionalFormatting sqref="I2:J34">
    <cfRule type="duplicateValues" dxfId="8" priority="23"/>
  </conditionalFormatting>
  <conditionalFormatting sqref="L2:L34">
    <cfRule type="duplicateValues" dxfId="7" priority="24"/>
  </conditionalFormatting>
  <conditionalFormatting sqref="I2:J46">
    <cfRule type="duplicateValues" dxfId="6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0ACE-67CB-45A3-8842-3FEB33AF0350}">
  <dimension ref="A1:BK117"/>
  <sheetViews>
    <sheetView tabSelected="1" topLeftCell="H40" workbookViewId="0">
      <selection activeCell="S46" sqref="S4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4.5" style="3" hidden="1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9" si="1">IF(A2&lt;&gt;"","9.6米","--")</f>
        <v>9.6米</v>
      </c>
      <c r="R2" s="14">
        <v>11</v>
      </c>
      <c r="S2" s="14">
        <v>0</v>
      </c>
      <c r="T2" s="14">
        <f t="shared" ref="T2:T39" si="2">SUM(R2:S2)</f>
        <v>11</v>
      </c>
      <c r="U2" s="7" t="str">
        <f t="shared" ref="U2:U39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str">
        <f>VLOOKUP(P7,ch!$A$1:$B$32,2,0)</f>
        <v>鄂ANH299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9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str">
        <f>VLOOKUP(P9,ch!$A$1:$B$32,2,0)</f>
        <v>鄂ANH299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si="4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si="2"/>
        <v>14</v>
      </c>
      <c r="U16" s="7" t="str">
        <f t="shared" si="3"/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si="4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si="2"/>
        <v>14</v>
      </c>
      <c r="U17" s="7" t="str">
        <f t="shared" si="3"/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si="4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si="2"/>
        <v>14</v>
      </c>
      <c r="U18" s="7" t="str">
        <f t="shared" si="3"/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si="4"/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si="1"/>
        <v>9.6米</v>
      </c>
      <c r="R19" s="14">
        <v>14</v>
      </c>
      <c r="S19" s="14">
        <v>0</v>
      </c>
      <c r="T19" s="14">
        <f t="shared" si="2"/>
        <v>14</v>
      </c>
      <c r="U19" s="7" t="str">
        <f t="shared" si="3"/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si="4"/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si="1"/>
        <v>9.6米</v>
      </c>
      <c r="R20" s="14">
        <v>14</v>
      </c>
      <c r="S20" s="14">
        <v>0</v>
      </c>
      <c r="T20" s="14">
        <f t="shared" si="2"/>
        <v>14</v>
      </c>
      <c r="U20" s="7" t="str">
        <f t="shared" si="3"/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si="4"/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si="1"/>
        <v>9.6米</v>
      </c>
      <c r="R21" s="14">
        <v>14</v>
      </c>
      <c r="S21" s="14">
        <v>0</v>
      </c>
      <c r="T21" s="14">
        <f t="shared" si="2"/>
        <v>14</v>
      </c>
      <c r="U21" s="7" t="str">
        <f t="shared" si="3"/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si="4"/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si="1"/>
        <v>9.6米</v>
      </c>
      <c r="R22" s="14">
        <v>14</v>
      </c>
      <c r="S22" s="14">
        <v>0</v>
      </c>
      <c r="T22" s="14">
        <f t="shared" si="2"/>
        <v>14</v>
      </c>
      <c r="U22" s="7" t="str">
        <f t="shared" si="3"/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2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si="4"/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si="1"/>
        <v>9.6米</v>
      </c>
      <c r="R24" s="14">
        <v>1</v>
      </c>
      <c r="S24" s="14">
        <v>0</v>
      </c>
      <c r="T24" s="14">
        <f t="shared" si="2"/>
        <v>1</v>
      </c>
      <c r="U24" s="7" t="str">
        <f t="shared" si="3"/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si="4"/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si="1"/>
        <v>9.6米</v>
      </c>
      <c r="R25" s="14">
        <v>1</v>
      </c>
      <c r="S25" s="14">
        <v>0</v>
      </c>
      <c r="T25" s="14">
        <f t="shared" si="2"/>
        <v>1</v>
      </c>
      <c r="U25" s="7" t="str">
        <f t="shared" si="3"/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si="4"/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si="1"/>
        <v>9.6米</v>
      </c>
      <c r="R26" s="14">
        <v>1</v>
      </c>
      <c r="S26" s="14">
        <v>0</v>
      </c>
      <c r="T26" s="14">
        <f t="shared" si="2"/>
        <v>1</v>
      </c>
      <c r="U26" s="7" t="str">
        <f t="shared" si="3"/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si="4"/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si="1"/>
        <v>9.6米</v>
      </c>
      <c r="R27" s="14">
        <v>2</v>
      </c>
      <c r="S27" s="14">
        <v>0</v>
      </c>
      <c r="T27" s="14">
        <f t="shared" si="2"/>
        <v>2</v>
      </c>
      <c r="U27" s="7" t="str">
        <f t="shared" si="3"/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si="4"/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si="1"/>
        <v>9.6米</v>
      </c>
      <c r="R28" s="14">
        <v>1</v>
      </c>
      <c r="S28" s="14">
        <v>0</v>
      </c>
      <c r="T28" s="14">
        <f t="shared" si="2"/>
        <v>1</v>
      </c>
      <c r="U28" s="7" t="str">
        <f t="shared" si="3"/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si="4"/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si="1"/>
        <v>9.6米</v>
      </c>
      <c r="R29" s="14">
        <v>1</v>
      </c>
      <c r="S29" s="14">
        <v>1</v>
      </c>
      <c r="T29" s="14">
        <f t="shared" si="2"/>
        <v>2</v>
      </c>
      <c r="U29" s="7" t="str">
        <f t="shared" si="3"/>
        <v>分拣摆渡</v>
      </c>
    </row>
    <row r="30" spans="1:21" s="51" customFormat="1" ht="18.75">
      <c r="A30" s="42">
        <v>43195</v>
      </c>
      <c r="B30" s="43" t="s">
        <v>124</v>
      </c>
      <c r="C30" s="43">
        <v>2130</v>
      </c>
      <c r="D30" s="43">
        <v>2140</v>
      </c>
      <c r="E30" s="44" t="s">
        <v>119</v>
      </c>
      <c r="F30" s="44" t="s">
        <v>482</v>
      </c>
      <c r="G30" s="44" t="s">
        <v>53</v>
      </c>
      <c r="H30" s="44" t="s">
        <v>468</v>
      </c>
      <c r="I30" s="45" t="s">
        <v>562</v>
      </c>
      <c r="J30" s="46" t="s">
        <v>595</v>
      </c>
      <c r="K30" s="43"/>
      <c r="L30" s="47" t="s">
        <v>563</v>
      </c>
      <c r="M30" s="48" t="str">
        <f t="shared" si="4"/>
        <v>武汉威伟机械</v>
      </c>
      <c r="N30" s="49" t="str">
        <f>VLOOKUP(P30,ch!$A$1:$B$32,2,0)</f>
        <v>鄂AFX299</v>
      </c>
      <c r="O30" s="43" t="s">
        <v>364</v>
      </c>
      <c r="P30" s="50" t="s">
        <v>118</v>
      </c>
      <c r="Q30" s="48" t="str">
        <f t="shared" si="1"/>
        <v>9.6米</v>
      </c>
      <c r="R30" s="44">
        <v>1</v>
      </c>
      <c r="S30" s="44">
        <v>0</v>
      </c>
      <c r="T30" s="44">
        <f t="shared" si="2"/>
        <v>1</v>
      </c>
      <c r="U30" s="48" t="str">
        <f t="shared" si="3"/>
        <v>分拣摆渡</v>
      </c>
    </row>
    <row r="31" spans="1:21" s="35" customFormat="1" ht="18.75">
      <c r="A31" s="8">
        <v>43196</v>
      </c>
      <c r="B31" s="10" t="s">
        <v>63</v>
      </c>
      <c r="C31" s="10">
        <v>1530</v>
      </c>
      <c r="D31" s="10">
        <v>1728</v>
      </c>
      <c r="E31" s="11" t="s">
        <v>37</v>
      </c>
      <c r="F31" s="11" t="s">
        <v>502</v>
      </c>
      <c r="G31" s="11" t="s">
        <v>31</v>
      </c>
      <c r="H31" s="11" t="s">
        <v>431</v>
      </c>
      <c r="I31" s="12"/>
      <c r="J31" s="39" t="s">
        <v>598</v>
      </c>
      <c r="K31" s="10"/>
      <c r="L31" s="19" t="s">
        <v>599</v>
      </c>
      <c r="M31" s="7" t="str">
        <f>IF(A31&lt;&gt;"","武汉威伟机械","------")</f>
        <v>武汉威伟机械</v>
      </c>
      <c r="N31" s="26" t="str">
        <f>VLOOKUP(P31,ch!$A$1:$B$32,2,0)</f>
        <v>鄂ANH299</v>
      </c>
      <c r="O31" s="10"/>
      <c r="P31" s="29" t="s">
        <v>58</v>
      </c>
      <c r="Q31" s="7" t="str">
        <f>IF(A31&lt;&gt;"","9.6米","--")</f>
        <v>9.6米</v>
      </c>
      <c r="R31" s="14">
        <v>14</v>
      </c>
      <c r="S31" s="14">
        <v>0</v>
      </c>
      <c r="T31" s="14">
        <f>SUM(R31:S31)</f>
        <v>14</v>
      </c>
      <c r="U31" s="7" t="str">
        <f>IF(A31&lt;&gt;"","分拣摆渡","----")</f>
        <v>分拣摆渡</v>
      </c>
    </row>
    <row r="32" spans="1:21" s="35" customFormat="1" ht="18.75">
      <c r="A32" s="8">
        <v>43196</v>
      </c>
      <c r="B32" s="10" t="s">
        <v>235</v>
      </c>
      <c r="C32" s="10">
        <v>1459</v>
      </c>
      <c r="D32" s="10">
        <v>1642</v>
      </c>
      <c r="E32" s="11" t="s">
        <v>26</v>
      </c>
      <c r="F32" s="11" t="s">
        <v>252</v>
      </c>
      <c r="G32" s="11" t="s">
        <v>31</v>
      </c>
      <c r="H32" s="11" t="s">
        <v>431</v>
      </c>
      <c r="I32" s="12"/>
      <c r="J32" s="39" t="s">
        <v>602</v>
      </c>
      <c r="K32" s="10"/>
      <c r="L32" s="19" t="s">
        <v>603</v>
      </c>
      <c r="M32" s="7" t="str">
        <f>IF(A32&lt;&gt;"","武汉威伟机械","------")</f>
        <v>武汉威伟机械</v>
      </c>
      <c r="N32" s="26" t="str">
        <f>VLOOKUP(P32,ch!$A$1:$B$32,2,0)</f>
        <v>鄂AZR876</v>
      </c>
      <c r="O32" s="10"/>
      <c r="P32" s="29" t="s">
        <v>243</v>
      </c>
      <c r="Q32" s="7" t="str">
        <f>IF(A32&lt;&gt;"","9.6米","--")</f>
        <v>9.6米</v>
      </c>
      <c r="R32" s="14">
        <v>11</v>
      </c>
      <c r="S32" s="14">
        <v>0</v>
      </c>
      <c r="T32" s="14">
        <f>SUM(R32:S32)</f>
        <v>11</v>
      </c>
      <c r="U32" s="7" t="str">
        <f>IF(A32&lt;&gt;"","分拣摆渡","----")</f>
        <v>分拣摆渡</v>
      </c>
    </row>
    <row r="33" spans="1:21" s="35" customFormat="1" ht="18.75">
      <c r="A33" s="8">
        <v>43196</v>
      </c>
      <c r="B33" s="10" t="s">
        <v>25</v>
      </c>
      <c r="C33" s="10">
        <v>1929</v>
      </c>
      <c r="D33" s="10">
        <v>2103</v>
      </c>
      <c r="E33" s="11" t="s">
        <v>26</v>
      </c>
      <c r="F33" s="11" t="s">
        <v>252</v>
      </c>
      <c r="G33" s="11" t="s">
        <v>31</v>
      </c>
      <c r="H33" s="11" t="s">
        <v>431</v>
      </c>
      <c r="I33" s="12"/>
      <c r="J33" s="39" t="s">
        <v>623</v>
      </c>
      <c r="K33" s="10"/>
      <c r="L33" s="19" t="s">
        <v>606</v>
      </c>
      <c r="M33" s="7" t="str">
        <f>IF(A33&lt;&gt;"","武汉威伟机械","------")</f>
        <v>武汉威伟机械</v>
      </c>
      <c r="N33" s="26" t="str">
        <f>VLOOKUP(P33,ch!$A$1:$B$32,2,0)</f>
        <v>鄂AFE237</v>
      </c>
      <c r="O33" s="10"/>
      <c r="P33" s="29" t="s">
        <v>342</v>
      </c>
      <c r="Q33" s="7" t="str">
        <f>IF(A33&lt;&gt;"","9.6米","--")</f>
        <v>9.6米</v>
      </c>
      <c r="R33" s="14">
        <v>14</v>
      </c>
      <c r="S33" s="14">
        <v>0</v>
      </c>
      <c r="T33" s="14">
        <f>SUM(R33:S33)</f>
        <v>14</v>
      </c>
      <c r="U33" s="7" t="str">
        <f>IF(A33&lt;&gt;"","分拣摆渡","----")</f>
        <v>分拣摆渡</v>
      </c>
    </row>
    <row r="34" spans="1:21" s="35" customFormat="1" ht="18.75">
      <c r="A34" s="8">
        <v>43196</v>
      </c>
      <c r="B34" s="10" t="s">
        <v>25</v>
      </c>
      <c r="C34" s="10">
        <v>1930</v>
      </c>
      <c r="D34" s="10">
        <v>2130</v>
      </c>
      <c r="E34" s="11" t="s">
        <v>26</v>
      </c>
      <c r="F34" s="11" t="s">
        <v>252</v>
      </c>
      <c r="G34" s="11" t="s">
        <v>31</v>
      </c>
      <c r="H34" s="11" t="s">
        <v>431</v>
      </c>
      <c r="I34" s="12"/>
      <c r="J34" s="39" t="s">
        <v>607</v>
      </c>
      <c r="K34" s="10"/>
      <c r="L34" s="19" t="s">
        <v>608</v>
      </c>
      <c r="M34" s="7" t="str">
        <f>IF(A34&lt;&gt;"","武汉威伟机械","------")</f>
        <v>武汉威伟机械</v>
      </c>
      <c r="N34" s="26" t="str">
        <f>VLOOKUP(P34,ch!$A$1:$B$32,2,0)</f>
        <v>鄂AZV377</v>
      </c>
      <c r="O34" s="10"/>
      <c r="P34" s="29" t="s">
        <v>240</v>
      </c>
      <c r="Q34" s="7" t="str">
        <f>IF(A34&lt;&gt;"","9.6米","--")</f>
        <v>9.6米</v>
      </c>
      <c r="R34" s="14">
        <v>6</v>
      </c>
      <c r="S34" s="14">
        <v>0</v>
      </c>
      <c r="T34" s="14">
        <f>SUM(R34:S34)</f>
        <v>6</v>
      </c>
      <c r="U34" s="7" t="str">
        <f>IF(A34&lt;&gt;"","分拣摆渡","----")</f>
        <v>分拣摆渡</v>
      </c>
    </row>
    <row r="35" spans="1:21" s="35" customFormat="1" ht="18.75">
      <c r="A35" s="8">
        <v>43196</v>
      </c>
      <c r="B35" s="10" t="s">
        <v>108</v>
      </c>
      <c r="C35" s="10">
        <v>1700</v>
      </c>
      <c r="D35" s="10">
        <v>1723</v>
      </c>
      <c r="E35" s="11" t="s">
        <v>53</v>
      </c>
      <c r="F35" s="11" t="s">
        <v>518</v>
      </c>
      <c r="G35" s="11" t="s">
        <v>31</v>
      </c>
      <c r="H35" s="11" t="s">
        <v>431</v>
      </c>
      <c r="I35" s="12"/>
      <c r="J35" s="39" t="s">
        <v>596</v>
      </c>
      <c r="K35" s="10"/>
      <c r="L35" s="19" t="s">
        <v>597</v>
      </c>
      <c r="M35" s="7" t="str">
        <f t="shared" si="4"/>
        <v>武汉威伟机械</v>
      </c>
      <c r="N35" s="26" t="str">
        <f>VLOOKUP(P35,ch!$A$1:$B$32,2,0)</f>
        <v>鄂AAW309</v>
      </c>
      <c r="O35" s="10"/>
      <c r="P35" s="29" t="s">
        <v>144</v>
      </c>
      <c r="Q35" s="7" t="str">
        <f t="shared" si="1"/>
        <v>9.6米</v>
      </c>
      <c r="R35" s="14">
        <v>14</v>
      </c>
      <c r="S35" s="14">
        <v>0</v>
      </c>
      <c r="T35" s="14">
        <f t="shared" si="2"/>
        <v>14</v>
      </c>
      <c r="U35" s="7" t="str">
        <f t="shared" si="3"/>
        <v>分拣摆渡</v>
      </c>
    </row>
    <row r="36" spans="1:21" s="35" customFormat="1" ht="18.75">
      <c r="A36" s="8">
        <v>43196</v>
      </c>
      <c r="B36" s="10" t="s">
        <v>311</v>
      </c>
      <c r="C36" s="10">
        <v>1955</v>
      </c>
      <c r="D36" s="10">
        <v>2025</v>
      </c>
      <c r="E36" s="11" t="s">
        <v>53</v>
      </c>
      <c r="F36" s="11" t="s">
        <v>518</v>
      </c>
      <c r="G36" s="11" t="s">
        <v>31</v>
      </c>
      <c r="H36" s="11" t="s">
        <v>431</v>
      </c>
      <c r="I36" s="12"/>
      <c r="J36" s="39" t="s">
        <v>600</v>
      </c>
      <c r="K36" s="10"/>
      <c r="L36" s="19" t="s">
        <v>601</v>
      </c>
      <c r="M36" s="7" t="str">
        <f t="shared" si="4"/>
        <v>武汉威伟机械</v>
      </c>
      <c r="N36" s="26" t="str">
        <f>VLOOKUP(P36,ch!$A$1:$B$32,2,0)</f>
        <v>鄂AAW309</v>
      </c>
      <c r="O36" s="10"/>
      <c r="P36" s="29" t="s">
        <v>144</v>
      </c>
      <c r="Q36" s="7" t="str">
        <f t="shared" si="1"/>
        <v>9.6米</v>
      </c>
      <c r="R36" s="14">
        <v>14</v>
      </c>
      <c r="S36" s="14">
        <v>0</v>
      </c>
      <c r="T36" s="14">
        <f t="shared" si="2"/>
        <v>14</v>
      </c>
      <c r="U36" s="7" t="str">
        <f t="shared" si="3"/>
        <v>分拣摆渡</v>
      </c>
    </row>
    <row r="37" spans="1:21" s="35" customFormat="1" ht="18.75">
      <c r="A37" s="8">
        <v>43196</v>
      </c>
      <c r="B37" s="10" t="s">
        <v>311</v>
      </c>
      <c r="C37" s="10">
        <v>1030</v>
      </c>
      <c r="D37" s="10">
        <v>1050</v>
      </c>
      <c r="E37" s="11" t="s">
        <v>53</v>
      </c>
      <c r="F37" s="11" t="s">
        <v>518</v>
      </c>
      <c r="G37" s="11" t="s">
        <v>31</v>
      </c>
      <c r="H37" s="11" t="s">
        <v>431</v>
      </c>
      <c r="I37" s="12"/>
      <c r="J37" s="39" t="s">
        <v>604</v>
      </c>
      <c r="K37" s="10"/>
      <c r="L37" s="19" t="s">
        <v>605</v>
      </c>
      <c r="M37" s="7" t="str">
        <f t="shared" si="4"/>
        <v>武汉威伟机械</v>
      </c>
      <c r="N37" s="26" t="str">
        <f>VLOOKUP(P37,ch!$A$1:$B$32,2,0)</f>
        <v>鄂ABY277</v>
      </c>
      <c r="O37" s="10"/>
      <c r="P37" s="29" t="s">
        <v>192</v>
      </c>
      <c r="Q37" s="7" t="str">
        <f t="shared" si="1"/>
        <v>9.6米</v>
      </c>
      <c r="R37" s="14">
        <v>14</v>
      </c>
      <c r="S37" s="14">
        <v>0</v>
      </c>
      <c r="T37" s="14">
        <f t="shared" si="2"/>
        <v>14</v>
      </c>
      <c r="U37" s="7" t="str">
        <f t="shared" si="3"/>
        <v>分拣摆渡</v>
      </c>
    </row>
    <row r="38" spans="1:21" s="35" customFormat="1" ht="18.75">
      <c r="A38" s="8">
        <v>43196</v>
      </c>
      <c r="B38" s="10" t="s">
        <v>308</v>
      </c>
      <c r="C38" s="10">
        <v>1400</v>
      </c>
      <c r="D38" s="10">
        <v>1420</v>
      </c>
      <c r="E38" s="11" t="s">
        <v>53</v>
      </c>
      <c r="F38" s="11" t="s">
        <v>518</v>
      </c>
      <c r="G38" s="11" t="s">
        <v>31</v>
      </c>
      <c r="H38" s="11" t="s">
        <v>431</v>
      </c>
      <c r="I38" s="12"/>
      <c r="J38" s="39" t="s">
        <v>613</v>
      </c>
      <c r="K38" s="10"/>
      <c r="L38" s="19" t="s">
        <v>614</v>
      </c>
      <c r="M38" s="7" t="str">
        <f t="shared" ref="M38" si="5">IF(A38&lt;&gt;"","武汉威伟机械","------")</f>
        <v>武汉威伟机械</v>
      </c>
      <c r="N38" s="26" t="str">
        <f>VLOOKUP(P38,ch!$A$1:$B$32,2,0)</f>
        <v>鄂AF1588</v>
      </c>
      <c r="O38" s="10"/>
      <c r="P38" s="29" t="s">
        <v>117</v>
      </c>
      <c r="Q38" s="7" t="str">
        <f t="shared" ref="Q38" si="6">IF(A38&lt;&gt;"","9.6米","--")</f>
        <v>9.6米</v>
      </c>
      <c r="R38" s="14">
        <v>12</v>
      </c>
      <c r="S38" s="14">
        <v>0</v>
      </c>
      <c r="T38" s="14">
        <f t="shared" ref="T38" si="7">SUM(R38:S38)</f>
        <v>12</v>
      </c>
      <c r="U38" s="7" t="str">
        <f t="shared" ref="U38" si="8">IF(A38&lt;&gt;"","分拣摆渡","----")</f>
        <v>分拣摆渡</v>
      </c>
    </row>
    <row r="39" spans="1:21" s="35" customFormat="1" ht="18.75">
      <c r="A39" s="8">
        <v>43196</v>
      </c>
      <c r="B39" s="10" t="s">
        <v>71</v>
      </c>
      <c r="C39" s="10">
        <v>2050</v>
      </c>
      <c r="D39" s="10">
        <v>2100</v>
      </c>
      <c r="E39" s="11" t="s">
        <v>31</v>
      </c>
      <c r="F39" s="11" t="s">
        <v>431</v>
      </c>
      <c r="G39" s="11" t="s">
        <v>53</v>
      </c>
      <c r="H39" s="11" t="s">
        <v>468</v>
      </c>
      <c r="I39" s="12"/>
      <c r="J39" s="39" t="s">
        <v>609</v>
      </c>
      <c r="K39" s="10"/>
      <c r="L39" s="19" t="s">
        <v>610</v>
      </c>
      <c r="M39" s="7" t="str">
        <f t="shared" si="4"/>
        <v>武汉威伟机械</v>
      </c>
      <c r="N39" s="26" t="str">
        <f>VLOOKUP(P39,ch!$A$1:$B$32,2,0)</f>
        <v>鄂AF1588</v>
      </c>
      <c r="O39" s="10"/>
      <c r="P39" s="29" t="s">
        <v>117</v>
      </c>
      <c r="Q39" s="7" t="str">
        <f t="shared" si="1"/>
        <v>9.6米</v>
      </c>
      <c r="R39" s="14">
        <v>14</v>
      </c>
      <c r="S39" s="14">
        <v>0</v>
      </c>
      <c r="T39" s="14">
        <f t="shared" si="2"/>
        <v>14</v>
      </c>
      <c r="U39" s="7" t="str">
        <f t="shared" si="3"/>
        <v>分拣摆渡</v>
      </c>
    </row>
    <row r="40" spans="1:21" s="35" customFormat="1" ht="18.75">
      <c r="A40" s="8">
        <v>43196</v>
      </c>
      <c r="B40" s="10" t="s">
        <v>89</v>
      </c>
      <c r="C40" s="10">
        <v>1653</v>
      </c>
      <c r="D40" s="10">
        <v>1703</v>
      </c>
      <c r="E40" s="11" t="s">
        <v>31</v>
      </c>
      <c r="F40" s="11" t="s">
        <v>431</v>
      </c>
      <c r="G40" s="11" t="s">
        <v>53</v>
      </c>
      <c r="H40" s="11" t="s">
        <v>468</v>
      </c>
      <c r="I40" s="12"/>
      <c r="J40" s="39" t="s">
        <v>611</v>
      </c>
      <c r="K40" s="10"/>
      <c r="L40" s="19" t="s">
        <v>612</v>
      </c>
      <c r="M40" s="7" t="str">
        <f t="shared" ref="M40" si="9">IF(A40&lt;&gt;"","武汉威伟机械","------")</f>
        <v>武汉威伟机械</v>
      </c>
      <c r="N40" s="26" t="str">
        <f>VLOOKUP(P40,ch!$A$1:$B$32,2,0)</f>
        <v>鄂AF1588</v>
      </c>
      <c r="O40" s="10"/>
      <c r="P40" s="29" t="s">
        <v>117</v>
      </c>
      <c r="Q40" s="7" t="str">
        <f t="shared" ref="Q40" si="10">IF(A40&lt;&gt;"","9.6米","--")</f>
        <v>9.6米</v>
      </c>
      <c r="R40" s="14">
        <v>14</v>
      </c>
      <c r="S40" s="14">
        <v>0</v>
      </c>
      <c r="T40" s="14">
        <f t="shared" ref="T40" si="11">SUM(R40:S40)</f>
        <v>14</v>
      </c>
      <c r="U40" s="7" t="str">
        <f t="shared" ref="U40" si="12">IF(A40&lt;&gt;"","分拣摆渡","----")</f>
        <v>分拣摆渡</v>
      </c>
    </row>
    <row r="41" spans="1:21" s="35" customFormat="1" ht="18.75">
      <c r="A41" s="8">
        <v>43196</v>
      </c>
      <c r="B41" s="10" t="s">
        <v>89</v>
      </c>
      <c r="C41" s="10">
        <v>1225</v>
      </c>
      <c r="D41" s="10">
        <v>1235</v>
      </c>
      <c r="E41" s="11" t="s">
        <v>31</v>
      </c>
      <c r="F41" s="11" t="s">
        <v>431</v>
      </c>
      <c r="G41" s="11" t="s">
        <v>53</v>
      </c>
      <c r="H41" s="11" t="s">
        <v>468</v>
      </c>
      <c r="I41" s="12"/>
      <c r="J41" s="39" t="s">
        <v>615</v>
      </c>
      <c r="K41" s="10"/>
      <c r="L41" s="19" t="s">
        <v>616</v>
      </c>
      <c r="M41" s="7" t="str">
        <f t="shared" ref="M41" si="13">IF(A41&lt;&gt;"","武汉威伟机械","------")</f>
        <v>武汉威伟机械</v>
      </c>
      <c r="N41" s="26" t="str">
        <f>VLOOKUP(P41,ch!$A$1:$B$32,2,0)</f>
        <v>鄂AF1588</v>
      </c>
      <c r="O41" s="10"/>
      <c r="P41" s="29" t="s">
        <v>117</v>
      </c>
      <c r="Q41" s="7" t="str">
        <f t="shared" ref="Q41" si="14">IF(A41&lt;&gt;"","9.6米","--")</f>
        <v>9.6米</v>
      </c>
      <c r="R41" s="14">
        <v>14</v>
      </c>
      <c r="S41" s="14">
        <v>0</v>
      </c>
      <c r="T41" s="14">
        <f t="shared" ref="T41" si="15">SUM(R41:S41)</f>
        <v>14</v>
      </c>
      <c r="U41" s="7" t="str">
        <f t="shared" ref="U41" si="16">IF(A41&lt;&gt;"","分拣摆渡","----")</f>
        <v>分拣摆渡</v>
      </c>
    </row>
    <row r="42" spans="1:21" s="35" customFormat="1" ht="18.75">
      <c r="A42" s="8">
        <v>43196</v>
      </c>
      <c r="B42" s="10" t="s">
        <v>89</v>
      </c>
      <c r="C42" s="10">
        <v>1122</v>
      </c>
      <c r="D42" s="10">
        <v>1132</v>
      </c>
      <c r="E42" s="11" t="s">
        <v>31</v>
      </c>
      <c r="F42" s="11" t="s">
        <v>431</v>
      </c>
      <c r="G42" s="11" t="s">
        <v>53</v>
      </c>
      <c r="H42" s="11" t="s">
        <v>468</v>
      </c>
      <c r="I42" s="12"/>
      <c r="J42" s="39" t="s">
        <v>617</v>
      </c>
      <c r="K42" s="10"/>
      <c r="L42" s="19" t="s">
        <v>618</v>
      </c>
      <c r="M42" s="7" t="str">
        <f t="shared" ref="M42" si="17">IF(A42&lt;&gt;"","武汉威伟机械","------")</f>
        <v>武汉威伟机械</v>
      </c>
      <c r="N42" s="26" t="str">
        <f>VLOOKUP(P42,ch!$A$1:$B$32,2,0)</f>
        <v>鄂AF1588</v>
      </c>
      <c r="O42" s="10"/>
      <c r="P42" s="29" t="s">
        <v>117</v>
      </c>
      <c r="Q42" s="7" t="str">
        <f t="shared" ref="Q42" si="18">IF(A42&lt;&gt;"","9.6米","--")</f>
        <v>9.6米</v>
      </c>
      <c r="R42" s="14">
        <v>14</v>
      </c>
      <c r="S42" s="14">
        <v>0</v>
      </c>
      <c r="T42" s="14">
        <f t="shared" ref="T42" si="19">SUM(R42:S42)</f>
        <v>14</v>
      </c>
      <c r="U42" s="7" t="str">
        <f t="shared" ref="U42" si="20">IF(A42&lt;&gt;"","分拣摆渡","----")</f>
        <v>分拣摆渡</v>
      </c>
    </row>
    <row r="43" spans="1:21" s="35" customFormat="1" ht="18.75">
      <c r="A43" s="8">
        <v>43196</v>
      </c>
      <c r="B43" s="10" t="s">
        <v>89</v>
      </c>
      <c r="C43" s="10">
        <v>935</v>
      </c>
      <c r="D43" s="10">
        <v>945</v>
      </c>
      <c r="E43" s="11" t="s">
        <v>31</v>
      </c>
      <c r="F43" s="11" t="s">
        <v>431</v>
      </c>
      <c r="G43" s="11" t="s">
        <v>53</v>
      </c>
      <c r="H43" s="11" t="s">
        <v>468</v>
      </c>
      <c r="I43" s="12"/>
      <c r="J43" s="39" t="s">
        <v>619</v>
      </c>
      <c r="K43" s="10"/>
      <c r="L43" s="19" t="s">
        <v>620</v>
      </c>
      <c r="M43" s="7" t="str">
        <f t="shared" ref="M43" si="21">IF(A43&lt;&gt;"","武汉威伟机械","------")</f>
        <v>武汉威伟机械</v>
      </c>
      <c r="N43" s="26" t="str">
        <f>VLOOKUP(P43,ch!$A$1:$B$32,2,0)</f>
        <v>鄂AF1588</v>
      </c>
      <c r="O43" s="10"/>
      <c r="P43" s="29" t="s">
        <v>117</v>
      </c>
      <c r="Q43" s="7" t="str">
        <f t="shared" ref="Q43" si="22">IF(A43&lt;&gt;"","9.6米","--")</f>
        <v>9.6米</v>
      </c>
      <c r="R43" s="14">
        <v>14</v>
      </c>
      <c r="S43" s="14">
        <v>0</v>
      </c>
      <c r="T43" s="14">
        <f t="shared" ref="T43" si="23">SUM(R43:S43)</f>
        <v>14</v>
      </c>
      <c r="U43" s="7" t="str">
        <f t="shared" ref="U43" si="24">IF(A43&lt;&gt;"","分拣摆渡","----")</f>
        <v>分拣摆渡</v>
      </c>
    </row>
    <row r="44" spans="1:21" s="35" customFormat="1" ht="18.75">
      <c r="A44" s="8">
        <v>43196</v>
      </c>
      <c r="B44" s="10" t="s">
        <v>71</v>
      </c>
      <c r="C44" s="10">
        <v>35</v>
      </c>
      <c r="D44" s="10">
        <v>45</v>
      </c>
      <c r="E44" s="11" t="s">
        <v>31</v>
      </c>
      <c r="F44" s="11" t="s">
        <v>431</v>
      </c>
      <c r="G44" s="11" t="s">
        <v>53</v>
      </c>
      <c r="H44" s="11" t="s">
        <v>468</v>
      </c>
      <c r="I44" s="12"/>
      <c r="J44" s="39" t="s">
        <v>621</v>
      </c>
      <c r="K44" s="10"/>
      <c r="L44" s="19" t="s">
        <v>622</v>
      </c>
      <c r="M44" s="7" t="str">
        <f t="shared" ref="M44:M45" si="25">IF(A44&lt;&gt;"","武汉威伟机械","------")</f>
        <v>武汉威伟机械</v>
      </c>
      <c r="N44" s="26" t="str">
        <f>VLOOKUP(P44,ch!$A$1:$B$32,2,0)</f>
        <v>鄂AF1588</v>
      </c>
      <c r="O44" s="10"/>
      <c r="P44" s="29" t="s">
        <v>117</v>
      </c>
      <c r="Q44" s="7" t="str">
        <f t="shared" ref="Q44:Q45" si="26">IF(A44&lt;&gt;"","9.6米","--")</f>
        <v>9.6米</v>
      </c>
      <c r="R44" s="14">
        <v>14</v>
      </c>
      <c r="S44" s="14">
        <v>0</v>
      </c>
      <c r="T44" s="14">
        <f t="shared" ref="T44:T45" si="27">SUM(R44:S44)</f>
        <v>14</v>
      </c>
      <c r="U44" s="7" t="str">
        <f t="shared" ref="U44:U45" si="28">IF(A44&lt;&gt;"","分拣摆渡","----")</f>
        <v>分拣摆渡</v>
      </c>
    </row>
    <row r="45" spans="1:21" s="35" customFormat="1" ht="18.75">
      <c r="A45" s="8">
        <v>43196</v>
      </c>
      <c r="B45" s="10" t="s">
        <v>60</v>
      </c>
      <c r="C45" s="10">
        <v>2154</v>
      </c>
      <c r="D45" s="10">
        <v>2203</v>
      </c>
      <c r="E45" s="11" t="s">
        <v>53</v>
      </c>
      <c r="F45" s="11" t="s">
        <v>518</v>
      </c>
      <c r="G45" s="11" t="s">
        <v>31</v>
      </c>
      <c r="H45" s="11" t="s">
        <v>431</v>
      </c>
      <c r="I45" s="12"/>
      <c r="J45" s="39" t="s">
        <v>624</v>
      </c>
      <c r="K45" s="10"/>
      <c r="L45" s="19" t="s">
        <v>625</v>
      </c>
      <c r="M45" s="7" t="str">
        <f t="shared" si="25"/>
        <v>武汉威伟机械</v>
      </c>
      <c r="N45" s="26" t="str">
        <f>VLOOKUP(P45,ch!$A$1:$B$32,2,0)</f>
        <v>鄂AZR876</v>
      </c>
      <c r="O45" s="10"/>
      <c r="P45" s="29" t="s">
        <v>243</v>
      </c>
      <c r="Q45" s="7" t="str">
        <f t="shared" si="26"/>
        <v>9.6米</v>
      </c>
      <c r="R45" s="14">
        <v>5</v>
      </c>
      <c r="S45" s="14">
        <v>0</v>
      </c>
      <c r="T45" s="14">
        <f t="shared" si="27"/>
        <v>5</v>
      </c>
      <c r="U45" s="7" t="str">
        <f t="shared" si="28"/>
        <v>分拣摆渡</v>
      </c>
    </row>
    <row r="46" spans="1:21" s="35" customFormat="1" ht="18.75">
      <c r="A46" s="8">
        <v>43196</v>
      </c>
      <c r="B46" s="10" t="s">
        <v>60</v>
      </c>
      <c r="C46" s="10">
        <v>1927</v>
      </c>
      <c r="D46" s="10">
        <v>1949</v>
      </c>
      <c r="E46" s="11" t="s">
        <v>53</v>
      </c>
      <c r="F46" s="11" t="s">
        <v>518</v>
      </c>
      <c r="G46" s="11" t="s">
        <v>31</v>
      </c>
      <c r="H46" s="11" t="s">
        <v>431</v>
      </c>
      <c r="I46" s="12"/>
      <c r="J46" s="39" t="s">
        <v>626</v>
      </c>
      <c r="K46" s="10"/>
      <c r="L46" s="19" t="s">
        <v>627</v>
      </c>
      <c r="M46" s="7" t="str">
        <f t="shared" ref="M46" si="29">IF(A46&lt;&gt;"","武汉威伟机械","------")</f>
        <v>武汉威伟机械</v>
      </c>
      <c r="N46" s="26" t="str">
        <f>VLOOKUP(P46,ch!$A$1:$B$32,2,0)</f>
        <v>鄂AZR876</v>
      </c>
      <c r="O46" s="10"/>
      <c r="P46" s="29" t="s">
        <v>243</v>
      </c>
      <c r="Q46" s="7" t="str">
        <f t="shared" ref="Q46" si="30">IF(A46&lt;&gt;"","9.6米","--")</f>
        <v>9.6米</v>
      </c>
      <c r="R46" s="14">
        <v>14</v>
      </c>
      <c r="S46" s="14">
        <v>0</v>
      </c>
      <c r="T46" s="14">
        <f t="shared" ref="T46" si="31">SUM(R46:S46)</f>
        <v>14</v>
      </c>
      <c r="U46" s="7" t="str">
        <f t="shared" ref="U46" si="32">IF(A46&lt;&gt;"","分拣摆渡","----")</f>
        <v>分拣摆渡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12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12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12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12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12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12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12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12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12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12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12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12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12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12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12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12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12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12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12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12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12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12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12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12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12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12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12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12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12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12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12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12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12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12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12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12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12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12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12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12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12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12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12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12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12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12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12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12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12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12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12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12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12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</sheetData>
  <phoneticPr fontId="3" type="noConversion"/>
  <conditionalFormatting sqref="I37:L117">
    <cfRule type="duplicateValues" dxfId="5" priority="10"/>
  </conditionalFormatting>
  <conditionalFormatting sqref="I37:J117">
    <cfRule type="duplicateValues" dxfId="4" priority="11"/>
  </conditionalFormatting>
  <conditionalFormatting sqref="L37:L117">
    <cfRule type="duplicateValues" dxfId="3" priority="12"/>
  </conditionalFormatting>
  <conditionalFormatting sqref="I118:L1048576 I1:L36">
    <cfRule type="duplicateValues" dxfId="2" priority="35"/>
  </conditionalFormatting>
  <conditionalFormatting sqref="I2:J36">
    <cfRule type="duplicateValues" dxfId="1" priority="43"/>
  </conditionalFormatting>
  <conditionalFormatting sqref="L2:L36">
    <cfRule type="duplicateValues" dxfId="0" priority="49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topLeftCell="A25" workbookViewId="0">
      <selection activeCell="D35" sqref="D35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58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22" sqref="E22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4-1</vt:lpstr>
      <vt:lpstr>4-2</vt:lpstr>
      <vt:lpstr>4-3</vt:lpstr>
      <vt:lpstr>4-4</vt:lpstr>
      <vt:lpstr>4-5</vt:lpstr>
      <vt:lpstr>4-6</vt:lpstr>
      <vt:lpstr>ch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2018-04-01T12:21:00Z</dcterms:created>
  <dcterms:modified xsi:type="dcterms:W3CDTF">2018-04-06T14:38:44Z</dcterms:modified>
</cp:coreProperties>
</file>