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17" activeTab="19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4-15" sheetId="20" r:id="rId15"/>
    <sheet name="ch" sheetId="4" r:id="rId16"/>
    <sheet name="分析" sheetId="13" r:id="rId17"/>
    <sheet name="4-（16）" sheetId="21" r:id="rId18"/>
    <sheet name="汇总明线" sheetId="7" r:id="rId19"/>
    <sheet name="4-16" sheetId="22" r:id="rId20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3" hidden="1">'4-14'!$A$1:$U$29</definedName>
    <definedName name="_xlnm._FilterDatabase" localSheetId="14" hidden="1">'4-15'!$A$1:$U$28</definedName>
    <definedName name="_xlnm._FilterDatabase" localSheetId="19" hidden="1">'4-16'!$A$1:$U$29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0" r:id="rId21"/>
  </pivotCaches>
</workbook>
</file>

<file path=xl/calcChain.xml><?xml version="1.0" encoding="utf-8"?>
<calcChain xmlns="http://schemas.openxmlformats.org/spreadsheetml/2006/main">
  <c r="U29" i="22"/>
  <c r="T29"/>
  <c r="Q29"/>
  <c r="M29"/>
  <c r="U28"/>
  <c r="T28"/>
  <c r="Q28"/>
  <c r="M28"/>
  <c r="U27"/>
  <c r="T27"/>
  <c r="Q27"/>
  <c r="N27"/>
  <c r="M27"/>
  <c r="U26"/>
  <c r="T26"/>
  <c r="Q26"/>
  <c r="N26"/>
  <c r="M26"/>
  <c r="M25"/>
  <c r="N25"/>
  <c r="Q25"/>
  <c r="U25"/>
  <c r="M24"/>
  <c r="N24"/>
  <c r="Q24"/>
  <c r="T24"/>
  <c r="U24"/>
  <c r="M23"/>
  <c r="N23"/>
  <c r="Q23"/>
  <c r="T23"/>
  <c r="U23"/>
  <c r="T22"/>
  <c r="M22"/>
  <c r="N22"/>
  <c r="Q22"/>
  <c r="U22"/>
  <c r="M21"/>
  <c r="N21"/>
  <c r="Q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U12"/>
  <c r="T12"/>
  <c r="Q12"/>
  <c r="N12"/>
  <c r="M12"/>
  <c r="U5"/>
  <c r="T5"/>
  <c r="Q5"/>
  <c r="M5"/>
  <c r="U9"/>
  <c r="Q9"/>
  <c r="N9"/>
  <c r="M9"/>
  <c r="U8"/>
  <c r="Q8"/>
  <c r="N8"/>
  <c r="M8"/>
  <c r="U4"/>
  <c r="Q4"/>
  <c r="M4"/>
  <c r="U3"/>
  <c r="T3"/>
  <c r="Q3"/>
  <c r="M3"/>
  <c r="U11"/>
  <c r="T11"/>
  <c r="Q11"/>
  <c r="N11"/>
  <c r="M11"/>
  <c r="U10"/>
  <c r="T10"/>
  <c r="Q10"/>
  <c r="N10"/>
  <c r="M10"/>
  <c r="U2"/>
  <c r="Q2"/>
  <c r="N2"/>
  <c r="M2"/>
  <c r="U7"/>
  <c r="T7"/>
  <c r="Q7"/>
  <c r="N7"/>
  <c r="M7"/>
  <c r="U6"/>
  <c r="T6"/>
  <c r="Q6"/>
  <c r="N6"/>
  <c r="M6"/>
  <c r="U3" i="21"/>
  <c r="T3"/>
  <c r="Q3"/>
  <c r="N3"/>
  <c r="M3"/>
  <c r="U2"/>
  <c r="T2"/>
  <c r="Q2"/>
  <c r="N2"/>
  <c r="M2"/>
  <c r="M17" i="20"/>
  <c r="N17"/>
  <c r="Q17"/>
  <c r="T17"/>
  <c r="U17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M19"/>
  <c r="N19"/>
  <c r="Q19"/>
  <c r="T19"/>
  <c r="U19"/>
  <c r="M18"/>
  <c r="N18"/>
  <c r="Q18"/>
  <c r="T18"/>
  <c r="U18"/>
  <c r="T23"/>
  <c r="U23"/>
  <c r="Q23"/>
  <c r="N23"/>
  <c r="M23"/>
  <c r="M22"/>
  <c r="N22"/>
  <c r="Q22"/>
  <c r="T22"/>
  <c r="U22"/>
  <c r="M6"/>
  <c r="N6"/>
  <c r="Q6"/>
  <c r="U6"/>
  <c r="M21"/>
  <c r="N21"/>
  <c r="Q21"/>
  <c r="T21"/>
  <c r="U21"/>
  <c r="U5"/>
  <c r="T5"/>
  <c r="Q5"/>
  <c r="N5"/>
  <c r="M5"/>
  <c r="M20"/>
  <c r="N20"/>
  <c r="Q20"/>
  <c r="T20"/>
  <c r="U20"/>
  <c r="M16"/>
  <c r="N16"/>
  <c r="Q16"/>
  <c r="T16"/>
  <c r="U16"/>
  <c r="M15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M4"/>
  <c r="N4"/>
  <c r="Q4"/>
  <c r="U4"/>
  <c r="M3"/>
  <c r="N3"/>
  <c r="Q3"/>
  <c r="T3"/>
  <c r="U3"/>
  <c r="T2"/>
  <c r="N2"/>
  <c r="M2"/>
  <c r="Q2"/>
  <c r="U2"/>
  <c r="M29" i="1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U24"/>
  <c r="U23"/>
  <c r="M24"/>
  <c r="N24"/>
  <c r="Q24"/>
  <c r="T24"/>
  <c r="T23"/>
  <c r="Q23"/>
  <c r="N23"/>
  <c r="M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Q16"/>
  <c r="N16"/>
  <c r="M16"/>
  <c r="U5"/>
  <c r="T5"/>
  <c r="Q5"/>
  <c r="N5"/>
  <c r="M5"/>
  <c r="U13"/>
  <c r="T13"/>
  <c r="Q13"/>
  <c r="N13"/>
  <c r="M13"/>
  <c r="T12"/>
  <c r="M12"/>
  <c r="N12"/>
  <c r="Q12"/>
  <c r="U12"/>
  <c r="M11"/>
  <c r="N11"/>
  <c r="Q11"/>
  <c r="U11"/>
  <c r="M10"/>
  <c r="N10"/>
  <c r="Q10"/>
  <c r="T10"/>
  <c r="U10"/>
  <c r="M9"/>
  <c r="N9"/>
  <c r="Q9"/>
  <c r="T9"/>
  <c r="U9"/>
  <c r="U8"/>
  <c r="T8"/>
  <c r="Q8"/>
  <c r="N8"/>
  <c r="M8"/>
  <c r="U7"/>
  <c r="T7"/>
  <c r="Q7"/>
  <c r="N7"/>
  <c r="M7"/>
  <c r="M4"/>
  <c r="N4"/>
  <c r="Q4"/>
  <c r="T4"/>
  <c r="U4"/>
  <c r="M3"/>
  <c r="N3"/>
  <c r="Q3"/>
  <c r="T3"/>
  <c r="U3"/>
  <c r="M2"/>
  <c r="N2"/>
  <c r="Q2"/>
  <c r="T2"/>
  <c r="U2"/>
  <c r="U6"/>
  <c r="T6"/>
  <c r="Q6"/>
  <c r="N6"/>
  <c r="M6"/>
  <c r="U15"/>
  <c r="T15"/>
  <c r="Q15"/>
  <c r="N15"/>
  <c r="M15"/>
  <c r="T14"/>
  <c r="N14"/>
  <c r="M14"/>
  <c r="Q14"/>
  <c r="U14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<sst xmlns="http://schemas.openxmlformats.org/spreadsheetml/2006/main" count="7303" uniqueCount="1680">
  <si>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</si>
  <si>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</si>
  <si>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</si>
  <si>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</si>
  <si>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</si>
  <si>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</si>
  <si>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</si>
  <si>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</si>
  <si>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</si>
  <si>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</si>
  <si>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</si>
  <si>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</si>
  <si>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</si>
  <si>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</si>
  <si>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</si>
  <si>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</si>
  <si>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</si>
  <si>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</si>
  <si>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</si>
  <si>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</si>
  <si>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</si>
  <si>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</si>
  <si>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</si>
  <si>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</si>
  <si>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</si>
  <si>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</si>
  <si>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</si>
  <si>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</si>
  <si>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</si>
  <si>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</si>
  <si>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</si>
  <si>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</si>
  <si>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</si>
  <si>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</si>
  <si>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</si>
  <si>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</si>
  <si>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</si>
  <si>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</si>
  <si>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</si>
  <si>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</si>
  <si>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</si>
  <si>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</si>
  <si>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</si>
  <si>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</si>
  <si>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</si>
  <si>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</si>
  <si>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</si>
  <si>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</si>
  <si>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</si>
  <si>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</si>
  <si>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</si>
  <si>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</si>
  <si>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</si>
  <si>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</si>
  <si>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</si>
  <si>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</si>
  <si>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</si>
  <si>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</si>
  <si>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</si>
  <si>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</si>
  <si>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</si>
  <si>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</si>
  <si>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</si>
  <si>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</si>
  <si>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</si>
  <si>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</si>
  <si>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</si>
  <si>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</si>
  <si>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</si>
  <si>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</si>
  <si>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</si>
  <si>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</si>
  <si>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</si>
  <si>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</si>
  <si>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</si>
  <si>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</si>
  <si>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</si>
  <si>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</si>
  <si>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</si>
  <si>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</si>
  <si>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</si>
  <si>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</si>
  <si>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</si>
  <si>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</si>
  <si>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</si>
  <si>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</si>
  <si>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</si>
  <si>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</si>
  <si>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</si>
  <si>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</si>
  <si>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</si>
  <si>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</si>
  <si>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</si>
  <si>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</si>
  <si>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</si>
  <si>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</si>
  <si>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</si>
  <si>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</si>
  <si>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</si>
  <si>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</si>
  <si>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</si>
  <si>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</si>
  <si>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</si>
  <si>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</si>
  <si>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</si>
  <si>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</si>
  <si>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</si>
  <si>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</si>
  <si>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</si>
  <si>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</si>
  <si>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</si>
  <si>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</si>
  <si>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</si>
  <si>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</si>
  <si>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</si>
  <si>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</si>
  <si>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</si>
  <si>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</si>
  <si>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</si>
  <si>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</si>
  <si>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</si>
  <si>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</si>
  <si>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</si>
  <si>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</si>
  <si>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</si>
  <si>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</si>
  <si>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</si>
  <si>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</si>
  <si>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</si>
  <si>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</si>
  <si>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</si>
  <si>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</si>
  <si>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</si>
  <si>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</si>
  <si>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</si>
  <si>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</si>
  <si>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</si>
  <si>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</si>
  <si>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</si>
  <si>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</si>
  <si>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</si>
  <si>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</si>
  <si>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</si>
  <si>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</si>
  <si>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</si>
  <si>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</si>
  <si>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</si>
  <si>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</si>
  <si>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</si>
  <si>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</si>
  <si>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</si>
  <si>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</si>
  <si>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</si>
  <si>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</si>
  <si>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</si>
  <si>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</si>
  <si>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</si>
  <si>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</si>
  <si>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</si>
  <si>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</si>
  <si>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</si>
  <si>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</si>
  <si>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</si>
  <si>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</si>
  <si>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</si>
  <si>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</si>
  <si>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</si>
  <si>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</si>
  <si>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</si>
  <si>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</si>
  <si>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</si>
  <si>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</si>
  <si>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</si>
  <si>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</si>
  <si>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</si>
  <si>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</si>
  <si>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</si>
  <si>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</si>
  <si>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</si>
  <si>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</si>
  <si>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</si>
  <si>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</si>
  <si>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</si>
  <si>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</si>
  <si>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</si>
  <si>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</si>
  <si>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</si>
  <si>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</si>
  <si>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</si>
  <si>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</si>
  <si>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</si>
  <si>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</si>
  <si>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</si>
  <si>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</si>
  <si>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</si>
  <si>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</si>
  <si>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</si>
  <si>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</si>
  <si>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</si>
  <si>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</si>
  <si>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</si>
  <si>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</si>
  <si>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</si>
  <si>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</si>
  <si>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</si>
  <si>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</si>
  <si>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</si>
  <si>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</si>
  <si>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</si>
  <si>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</si>
  <si>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</si>
  <si>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</si>
  <si>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</si>
  <si>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</si>
  <si>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</si>
  <si>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</si>
  <si>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</si>
  <si>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</si>
  <si>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</si>
  <si>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</si>
  <si>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</si>
  <si>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</si>
  <si>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</si>
  <si>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</si>
  <si>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</si>
  <si>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</si>
  <si>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</si>
  <si>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</si>
  <si>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</si>
  <si>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</si>
  <si>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</si>
  <si>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</si>
  <si>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</si>
  <si>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</si>
  <si>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</si>
  <si>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</si>
  <si>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</si>
  <si>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</si>
  <si>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</si>
  <si>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</si>
  <si>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</si>
  <si>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</si>
  <si>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</si>
  <si>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</si>
  <si>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</si>
  <si>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</si>
  <si>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</si>
  <si>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</si>
  <si>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</si>
  <si>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</si>
  <si>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</si>
  <si>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</si>
  <si>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</si>
  <si>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</si>
  <si>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</si>
  <si>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</si>
  <si>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</si>
  <si>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</si>
  <si>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</si>
  <si>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</si>
  <si>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</si>
  <si>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</si>
  <si>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</si>
  <si>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</si>
  <si>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</si>
  <si>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</si>
  <si>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</si>
  <si>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</si>
  <si>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</si>
  <si>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</si>
  <si>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</si>
  <si>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</si>
  <si>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</si>
  <si>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</si>
  <si>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</si>
  <si>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</si>
  <si>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</si>
  <si>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</si>
  <si>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</si>
  <si>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</si>
  <si>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</si>
  <si>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</si>
  <si>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</si>
  <si>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</si>
  <si>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</si>
  <si>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</si>
  <si>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</si>
  <si>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</si>
  <si>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</si>
  <si>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</si>
  <si>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</si>
  <si>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</si>
  <si>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</si>
  <si>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</si>
  <si>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</si>
  <si>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</si>
  <si>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</si>
  <si>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</si>
  <si>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</si>
  <si>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</si>
  <si>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</si>
  <si>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</si>
  <si>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</si>
  <si>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</si>
  <si>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</si>
  <si>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</si>
  <si>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</si>
  <si>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</si>
  <si>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</si>
  <si>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</si>
  <si>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</si>
  <si>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</si>
  <si>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</si>
  <si>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</si>
  <si>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</si>
  <si>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</si>
  <si>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</si>
  <si>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</si>
  <si>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</si>
  <si>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</si>
  <si>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</si>
  <si>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</si>
  <si>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</si>
  <si>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</si>
  <si>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</si>
  <si>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</si>
  <si>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</si>
  <si>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</si>
  <si>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</si>
  <si>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</si>
  <si>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</si>
  <si>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</si>
  <si>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</si>
  <si>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</si>
  <si>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</si>
  <si>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</si>
  <si>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</si>
  <si>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</si>
  <si>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</si>
  <si>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</si>
  <si>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</si>
  <si>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</si>
  <si>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</si>
  <si>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</si>
  <si>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</si>
  <si>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</si>
  <si>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</si>
  <si>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</si>
  <si>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</si>
  <si>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</si>
  <si>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</si>
  <si>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</si>
  <si>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</si>
  <si>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</si>
  <si>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</si>
  <si>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</si>
  <si>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</si>
  <si>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</si>
  <si>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</si>
  <si>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</si>
  <si>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</si>
  <si>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</si>
  <si>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</si>
  <si>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</si>
  <si>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</si>
  <si>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</si>
  <si>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</si>
  <si>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</si>
  <si>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</si>
  <si>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</si>
  <si>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</si>
  <si>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</si>
  <si>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</si>
  <si>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</si>
  <si>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</si>
  <si>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</si>
  <si>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</si>
  <si>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</si>
  <si>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</si>
  <si>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</si>
  <si>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</si>
  <si>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</si>
  <si>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</si>
  <si>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</si>
  <si>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</si>
  <si>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</si>
  <si>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</si>
  <si>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</si>
  <si>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</si>
  <si>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</si>
  <si>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</si>
  <si>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</si>
  <si>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</si>
  <si>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</si>
  <si>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</si>
  <si>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</si>
  <si>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</si>
  <si>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</si>
  <si>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</si>
  <si>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</si>
  <si>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</si>
  <si>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</si>
  <si>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</si>
  <si>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</si>
  <si>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</si>
  <si>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</si>
  <si>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</si>
  <si>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</si>
  <si>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</si>
  <si>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</si>
  <si>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</si>
  <si>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</si>
  <si>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</si>
  <si>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</si>
  <si>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</si>
  <si>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</si>
  <si>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</si>
  <si>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</si>
  <si>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</si>
  <si>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</si>
  <si>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</si>
  <si>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</si>
  <si>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</si>
  <si>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</si>
  <si>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</si>
  <si>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</si>
  <si>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</si>
  <si>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</si>
  <si>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</si>
  <si>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</si>
  <si>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</si>
  <si>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</si>
  <si>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</si>
  <si>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</si>
  <si>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</si>
  <si>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</si>
  <si>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</si>
  <si>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</si>
  <si>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</si>
  <si>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</si>
  <si>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</si>
  <si>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</si>
  <si>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</si>
  <si>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</si>
  <si>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</si>
  <si>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</si>
  <si>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</si>
  <si>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</si>
  <si>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</si>
  <si>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</si>
  <si>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</si>
  <si>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</si>
  <si>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</si>
  <si>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</si>
  <si>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</si>
  <si>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</si>
  <si>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</si>
  <si>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</si>
  <si>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</si>
  <si>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</si>
  <si>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</si>
  <si>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</si>
  <si>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</si>
  <si>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</si>
  <si>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</si>
  <si>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</si>
  <si>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</si>
  <si>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</si>
  <si>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</si>
  <si>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</si>
  <si>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</si>
  <si>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</si>
  <si>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</si>
  <si>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</si>
  <si>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</si>
  <si>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</si>
  <si>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</si>
  <si>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</si>
  <si>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</si>
  <si>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</si>
  <si>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</si>
  <si>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</si>
  <si>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</si>
  <si>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</si>
  <si>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</si>
  <si>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</si>
  <si>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</si>
  <si>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</si>
  <si>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</si>
  <si>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</si>
  <si>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</si>
  <si>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</si>
  <si>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</si>
  <si>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</si>
  <si>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</si>
  <si>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</si>
  <si>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</si>
  <si>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</si>
  <si>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</si>
  <si>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</si>
  <si>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</si>
  <si>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</si>
  <si>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</si>
  <si>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</si>
  <si>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</si>
  <si>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</si>
  <si>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</si>
  <si>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</si>
  <si>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</si>
  <si>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</si>
  <si>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</si>
  <si>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</si>
  <si>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</si>
  <si>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</si>
  <si>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</si>
  <si>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</si>
  <si>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</si>
  <si>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</si>
  <si>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</si>
  <si>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</si>
  <si>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</si>
  <si>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</si>
  <si>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</si>
  <si>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</si>
  <si>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</si>
  <si>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</si>
  <si>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</si>
  <si>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</si>
  <si>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</si>
  <si>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</si>
  <si>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</si>
  <si>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</si>
  <si>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</si>
  <si>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</si>
  <si>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</si>
  <si>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</si>
  <si>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</si>
  <si>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</si>
  <si>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</si>
  <si>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</si>
  <si>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</si>
  <si>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</si>
  <si>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</si>
  <si>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</si>
  <si>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</si>
  <si>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</si>
  <si>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</si>
  <si>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</si>
  <si>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</si>
  <si>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</si>
  <si>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</si>
  <si>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</si>
  <si>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</si>
  <si>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</si>
  <si>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</si>
  <si>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</si>
  <si>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</si>
  <si>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</si>
  <si>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</si>
  <si>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</si>
  <si>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</si>
  <si>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</si>
  <si>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</si>
  <si>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</si>
  <si>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</si>
  <si>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</si>
  <si>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</si>
  <si>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</si>
  <si>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</si>
  <si>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</si>
  <si>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</si>
  <si>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</si>
  <si>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</si>
  <si>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</si>
  <si>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</si>
  <si>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</si>
  <si>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</si>
  <si>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</si>
  <si>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</si>
  <si>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</si>
  <si>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</si>
  <si>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</si>
  <si>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</si>
  <si>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</si>
  <si>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</si>
  <si>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</si>
  <si>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</si>
  <si>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</si>
  <si>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</si>
  <si>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</si>
  <si>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</si>
  <si>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</si>
  <si>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</si>
  <si>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</si>
  <si>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</si>
  <si>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</si>
  <si>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</si>
  <si>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</si>
  <si>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</si>
  <si>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</si>
  <si>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</si>
  <si>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</si>
  <si>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</si>
  <si>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</si>
  <si>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</si>
  <si>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</si>
  <si>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</si>
  <si>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</si>
  <si>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</si>
  <si>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</si>
  <si>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</si>
  <si>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</si>
  <si>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</si>
  <si>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</si>
  <si>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</si>
  <si>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</si>
  <si>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</si>
  <si>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</si>
  <si>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</si>
  <si>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</si>
  <si>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</si>
  <si>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</si>
  <si>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</si>
  <si>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</si>
  <si>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</si>
  <si>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</si>
  <si>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</si>
  <si>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</si>
  <si>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</si>
  <si>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</si>
  <si>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</si>
  <si>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</si>
  <si>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</si>
  <si>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</si>
  <si>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</si>
  <si>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</si>
  <si>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</si>
  <si>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</si>
  <si>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</si>
  <si>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</si>
  <si>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</si>
  <si>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</si>
  <si>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</si>
  <si>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</si>
  <si>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</si>
  <si>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</si>
  <si>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</si>
  <si>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</si>
  <si>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</si>
  <si>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</si>
  <si>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</si>
  <si>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</si>
  <si>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</si>
  <si>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</si>
  <si>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</si>
  <si>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</si>
  <si>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</si>
  <si>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</si>
  <si>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</si>
  <si>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</si>
  <si>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</si>
  <si>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</si>
  <si>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</si>
  <si>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</si>
  <si>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</si>
  <si>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</si>
  <si>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</si>
  <si>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</si>
  <si>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</si>
  <si>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</si>
  <si>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</si>
  <si>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</si>
  <si>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</si>
  <si>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</si>
  <si>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</si>
  <si>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</si>
  <si>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</si>
  <si>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</si>
  <si>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</si>
  <si>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</si>
  <si>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</si>
  <si>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</si>
  <si>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</si>
  <si>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</si>
  <si>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</si>
  <si>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</si>
  <si>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</si>
  <si>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</si>
  <si>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</si>
  <si>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</si>
  <si>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</si>
  <si>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</si>
  <si>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</si>
  <si>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</si>
  <si>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</si>
  <si>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</si>
  <si>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</si>
  <si>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</si>
  <si>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</si>
  <si>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</si>
  <si>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</si>
  <si>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</si>
  <si>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</si>
  <si>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</si>
  <si>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</si>
  <si>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</si>
  <si>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</si>
  <si>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</si>
  <si>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</si>
  <si>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</si>
  <si>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</si>
  <si>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</si>
  <si>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</si>
  <si>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</si>
  <si>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</si>
  <si>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</si>
  <si>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</si>
  <si>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</si>
  <si>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</si>
  <si>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</si>
  <si>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</si>
  <si>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</si>
  <si>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</si>
  <si>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</si>
  <si>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</si>
  <si>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</si>
  <si>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</si>
  <si>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</si>
  <si>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</si>
  <si>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</si>
  <si>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</si>
  <si>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</si>
  <si>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</si>
  <si>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</si>
  <si>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</si>
  <si>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</si>
  <si>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</si>
  <si>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</si>
  <si>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</si>
  <si>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</si>
  <si>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</si>
  <si>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</si>
  <si>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</si>
  <si>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</si>
  <si>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</si>
  <si>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</si>
  <si>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</si>
  <si>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</si>
  <si>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</si>
  <si>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</si>
  <si>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</si>
  <si>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</si>
  <si>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</si>
  <si>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</si>
  <si>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</si>
  <si>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</si>
  <si>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</si>
  <si>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</si>
  <si>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</si>
  <si>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</si>
  <si>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</si>
  <si>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</si>
  <si>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</si>
  <si>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</si>
  <si>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</si>
  <si>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</si>
  <si>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</si>
  <si>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</si>
  <si>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</si>
  <si>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</si>
  <si>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</si>
  <si>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</si>
  <si>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</si>
  <si>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</si>
  <si>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</si>
  <si>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</si>
  <si>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</si>
  <si>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</si>
  <si>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</si>
  <si>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</si>
  <si>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</si>
  <si>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</si>
  <si>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</si>
  <si>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</si>
  <si>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</si>
  <si>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</si>
  <si>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</si>
  <si>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</si>
  <si>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</si>
  <si>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</si>
  <si>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</si>
  <si>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</si>
  <si>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</si>
  <si>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</si>
  <si>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</si>
  <si>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</si>
  <si>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</si>
  <si>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</si>
  <si>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</si>
  <si>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</si>
  <si>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</si>
  <si>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</si>
  <si>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</si>
  <si>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</si>
  <si>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</si>
  <si>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</si>
  <si>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</si>
  <si>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</si>
  <si>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</si>
  <si>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</si>
  <si>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</si>
  <si>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</si>
  <si>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</si>
  <si>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</si>
  <si>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</si>
  <si>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</si>
  <si>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</si>
  <si>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</si>
  <si>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</si>
  <si>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</si>
  <si>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</si>
  <si>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</si>
  <si>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</si>
  <si>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</si>
  <si>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</si>
  <si>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</si>
  <si>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</si>
  <si>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</si>
  <si>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</si>
  <si>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</si>
  <si>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</si>
  <si>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</si>
  <si>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</si>
  <si>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</si>
  <si>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</si>
  <si>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</si>
  <si>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</si>
  <si>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</si>
  <si>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</si>
  <si>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</si>
  <si>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</si>
  <si>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</si>
  <si>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</si>
  <si>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</si>
  <si>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</si>
  <si>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</si>
  <si>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</si>
  <si>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</si>
  <si>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</si>
  <si>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</si>
  <si>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</si>
  <si>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</si>
  <si>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</si>
  <si>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</si>
  <si>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</si>
  <si>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</si>
  <si>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</si>
  <si>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</si>
  <si>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</si>
  <si>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</si>
  <si>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</si>
  <si>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</si>
  <si>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</si>
  <si>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</si>
  <si>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</si>
  <si>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</si>
  <si>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</si>
  <si>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</si>
  <si>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</si>
  <si>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</si>
  <si>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</si>
  <si>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</si>
  <si>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</si>
  <si>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</si>
  <si>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</si>
  <si>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</si>
  <si>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</si>
  <si>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</si>
  <si>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</si>
  <si>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</si>
  <si>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</si>
  <si>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</si>
  <si>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</si>
  <si>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</si>
  <si>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</si>
  <si>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</si>
  <si>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</si>
  <si>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</si>
  <si>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</si>
  <si>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</si>
  <si>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</si>
  <si>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</si>
  <si>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</si>
  <si>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</si>
  <si>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</si>
  <si>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</si>
  <si>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</si>
  <si>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</si>
  <si>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</si>
  <si>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</si>
  <si>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</si>
  <si>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</si>
  <si>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</si>
  <si>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</si>
  <si>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</si>
  <si>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</si>
  <si>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</si>
  <si>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</si>
  <si>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</si>
  <si>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</si>
  <si>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</si>
  <si>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</si>
  <si>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</si>
  <si>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</si>
  <si>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</si>
  <si>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</si>
  <si>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</si>
  <si>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</si>
  <si>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</si>
  <si>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</si>
  <si>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</si>
  <si>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</si>
  <si>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</si>
  <si>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</si>
  <si>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</si>
  <si>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</si>
  <si>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</si>
  <si>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</si>
  <si>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</si>
  <si>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</si>
  <si>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</si>
  <si>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</si>
  <si>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</si>
  <si>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</si>
  <si>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</si>
  <si>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</si>
  <si>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</si>
  <si>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</si>
  <si>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</si>
  <si>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</si>
  <si>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</si>
  <si>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</si>
  <si>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</si>
  <si>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</si>
  <si>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</si>
  <si>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</si>
  <si>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</si>
  <si>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</si>
  <si>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</si>
  <si>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</si>
  <si>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</si>
  <si>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</si>
  <si>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</si>
  <si>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</si>
  <si>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</si>
  <si>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</si>
  <si>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</si>
  <si>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</si>
  <si>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</si>
  <si>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</si>
  <si>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</si>
  <si>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</si>
  <si>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</si>
  <si>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</si>
  <si>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</si>
  <si>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</si>
  <si>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</si>
  <si>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</si>
  <si>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</si>
  <si>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</si>
  <si>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</si>
  <si>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</si>
  <si>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</si>
  <si>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</si>
  <si>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</si>
  <si>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</si>
  <si>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</si>
  <si>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</si>
  <si>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</si>
  <si>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</si>
  <si>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</si>
  <si>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</si>
  <si>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</si>
  <si>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</si>
  <si>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</si>
  <si>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</si>
  <si>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</si>
  <si>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</si>
  <si>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</si>
  <si>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</si>
  <si>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</si>
  <si>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</si>
  <si>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</si>
  <si>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</si>
  <si>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</si>
  <si>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</si>
  <si>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</si>
  <si>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</si>
  <si>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</si>
  <si>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</si>
  <si>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</si>
  <si>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</si>
  <si>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</si>
  <si>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</si>
  <si>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</si>
  <si>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</si>
  <si>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</si>
  <si>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</si>
  <si>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</si>
  <si>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</si>
  <si>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</si>
  <si>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</si>
  <si>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</si>
  <si>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</si>
  <si>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</si>
  <si>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</si>
  <si>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</si>
  <si>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</si>
  <si>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</si>
  <si>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</si>
  <si>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</si>
  <si>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</si>
  <si>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</si>
  <si>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</si>
  <si>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</si>
  <si>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</si>
  <si>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</si>
  <si>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</si>
  <si>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</si>
  <si>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</si>
  <si>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</si>
  <si>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</si>
  <si>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</si>
  <si>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</si>
  <si>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</si>
  <si>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</si>
  <si>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</si>
  <si>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</si>
  <si>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</si>
  <si>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</si>
  <si>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</si>
  <si>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</si>
  <si>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</si>
  <si>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</si>
  <si>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</si>
  <si>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</si>
  <si>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</si>
  <si>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</si>
  <si>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</si>
  <si>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</si>
  <si>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</si>
  <si>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</si>
  <si>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</si>
  <si>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</si>
  <si>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</si>
  <si>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</si>
  <si>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</si>
  <si>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</si>
  <si>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</si>
  <si>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</si>
  <si>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</si>
  <si>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</si>
  <si>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</si>
  <si>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</si>
  <si>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</si>
  <si>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</si>
  <si>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</si>
  <si>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</si>
  <si>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</si>
  <si>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</si>
  <si>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</si>
  <si>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</si>
  <si>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</si>
  <si>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</si>
  <si>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</si>
  <si>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</si>
  <si>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</si>
  <si>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</si>
  <si>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</si>
  <si>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</si>
  <si>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</si>
  <si>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</si>
  <si>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</si>
  <si>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</si>
  <si>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</si>
  <si>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</si>
  <si>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</si>
  <si>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</si>
  <si>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</si>
  <si>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</si>
  <si>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</si>
  <si>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</si>
  <si>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</si>
  <si>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</si>
  <si>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</si>
  <si>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</si>
  <si>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</si>
  <si>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</si>
  <si>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</si>
  <si>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</si>
  <si>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</si>
  <si>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</si>
  <si>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</si>
  <si>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</si>
  <si>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</si>
  <si>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</si>
  <si>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</si>
  <si>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</si>
  <si>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</si>
  <si>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</si>
  <si>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</si>
  <si>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</si>
  <si>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</si>
  <si>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</si>
  <si>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</si>
  <si>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</si>
  <si>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</si>
  <si>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</si>
  <si>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</si>
  <si>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</si>
  <si>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</si>
  <si>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</si>
  <si>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</si>
  <si>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</si>
  <si>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</si>
  <si>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</si>
  <si>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</si>
  <si>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</si>
  <si>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</si>
  <si>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</si>
  <si>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</si>
  <si>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</si>
  <si>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</si>
  <si>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</si>
  <si>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</si>
  <si>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</si>
  <si>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</si>
  <si>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</si>
  <si>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</si>
  <si>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</si>
  <si>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</si>
  <si>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</si>
  <si>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</si>
  <si>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</si>
  <si>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</si>
  <si>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</si>
  <si>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</si>
  <si>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</si>
  <si>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</si>
  <si>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</si>
  <si>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</si>
  <si>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</si>
  <si>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</si>
  <si>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</si>
  <si>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</si>
  <si>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</si>
  <si>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</si>
  <si>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</si>
  <si>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</si>
  <si>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</si>
  <si>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</si>
  <si>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</si>
  <si>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</si>
  <si>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</si>
  <si>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</si>
  <si>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</si>
  <si>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</si>
  <si>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</si>
  <si>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</si>
  <si>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</si>
  <si>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</si>
  <si>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</si>
  <si>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</si>
  <si>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</si>
  <si>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</si>
  <si>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</si>
  <si>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</si>
  <si>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</si>
  <si>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</si>
  <si>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</si>
  <si>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</si>
  <si>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</si>
  <si>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</si>
  <si>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</si>
  <si>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</si>
  <si>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</si>
  <si>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</si>
  <si>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</si>
  <si>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</si>
  <si>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</si>
  <si>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</si>
  <si>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</si>
  <si>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</si>
  <si>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</si>
  <si>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</si>
  <si>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</si>
  <si>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</si>
  <si>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</si>
  <si>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</si>
  <si>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</si>
  <si>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</si>
  <si>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</si>
  <si>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</si>
  <si>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</si>
  <si>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</si>
  <si>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</si>
  <si>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</si>
  <si>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</si>
  <si>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</si>
  <si>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</si>
  <si>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</si>
  <si>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</si>
  <si>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</si>
  <si>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</si>
  <si>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</si>
  <si>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</si>
  <si>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</si>
  <si>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</si>
  <si>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</si>
  <si>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</si>
  <si>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</si>
  <si>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</si>
  <si>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</si>
  <si>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</si>
  <si>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</si>
  <si>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</si>
  <si>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</si>
  <si>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</si>
  <si>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</si>
  <si>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</si>
  <si>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</si>
  <si>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</si>
  <si>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</si>
  <si>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</si>
  <si>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</si>
  <si>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</si>
  <si>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</si>
  <si>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</si>
  <si>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</si>
  <si>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</si>
  <si>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</si>
  <si>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</si>
  <si>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</si>
  <si>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</si>
  <si>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</si>
  <si>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</si>
  <si>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</si>
  <si>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</si>
  <si>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</si>
  <si>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</si>
  <si>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</si>
  <si>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</si>
  <si>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</si>
  <si>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</si>
  <si>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</si>
  <si>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</si>
  <si>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</si>
  <si>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</si>
  <si>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</si>
  <si>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</si>
  <si>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</si>
  <si>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</si>
  <si>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</si>
  <si>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</si>
  <si>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</si>
  <si>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</si>
  <si>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</si>
  <si>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</si>
  <si>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</si>
  <si>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</si>
  <si>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</si>
  <si>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</si>
  <si>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</si>
  <si>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</si>
  <si>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</si>
  <si>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</si>
  <si>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</si>
  <si>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</si>
  <si>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</si>
  <si>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</si>
  <si>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</si>
  <si>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</si>
  <si>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</si>
  <si>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</si>
  <si>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</si>
  <si>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</si>
  <si>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</si>
  <si>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</si>
  <si>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</si>
  <si>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</si>
  <si>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</si>
  <si>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</si>
  <si>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</si>
  <si>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</si>
  <si>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</si>
  <si>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</si>
  <si>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</si>
  <si>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</si>
  <si>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</si>
  <si>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</si>
  <si>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</si>
  <si>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</si>
  <si>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</si>
  <si>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</si>
  <si>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</si>
  <si>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</si>
  <si>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</si>
  <si>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</si>
  <si>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</si>
  <si>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</si>
  <si>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</si>
  <si>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</si>
  <si>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</si>
  <si>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</si>
  <si>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</si>
  <si>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</si>
  <si>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</si>
  <si>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</si>
  <si>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</si>
  <si>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</si>
  <si>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</si>
  <si>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</si>
  <si>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</si>
  <si>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</si>
  <si>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</si>
  <si>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</si>
  <si>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</si>
  <si>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</si>
  <si>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</si>
  <si>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</si>
  <si>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</si>
  <si>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</si>
  <si>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</si>
  <si>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</si>
  <si>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</si>
  <si>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</si>
  <si>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</si>
  <si>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</si>
  <si>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</si>
  <si>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</si>
  <si>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</si>
  <si>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</si>
  <si>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</si>
  <si>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</si>
  <si>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</si>
  <si>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</si>
  <si>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</si>
  <si>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</si>
  <si>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</si>
  <si>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</si>
  <si>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</si>
  <si>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</si>
  <si>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</si>
  <si>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</si>
  <si>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</si>
  <si>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</si>
  <si>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</si>
  <si>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</si>
  <si>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</si>
  <si>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</si>
  <si>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</si>
  <si>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</si>
  <si>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</si>
  <si>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</si>
  <si>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</si>
  <si>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</si>
  <si>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</si>
  <si>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</si>
  <si>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</si>
  <si>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</si>
  <si>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</si>
  <si>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</si>
  <si>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</si>
  <si>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</si>
  <si>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</si>
  <si>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</si>
  <si>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</si>
  <si>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</si>
  <si>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</si>
  <si>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</si>
  <si>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</si>
  <si>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</si>
  <si>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</si>
  <si>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</si>
  <si>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</si>
  <si>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</si>
  <si>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</si>
  <si>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</si>
  <si>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</si>
  <si>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</si>
  <si>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</si>
  <si>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</si>
  <si>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</si>
  <si>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</si>
  <si>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</si>
  <si>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</si>
  <si>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</si>
  <si>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</si>
  <si>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</si>
  <si>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</si>
  <si>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</si>
  <si>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</si>
  <si>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</si>
  <si>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</si>
  <si>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</si>
  <si>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</si>
  <si>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</si>
  <si>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</si>
  <si>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</si>
  <si>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</si>
  <si>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</si>
  <si>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</si>
  <si>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</si>
  <si>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</si>
  <si>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</si>
  <si>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</si>
  <si>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</si>
  <si>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</si>
  <si>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</si>
  <si>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</si>
  <si>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</si>
  <si>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</si>
  <si>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</si>
  <si>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</si>
  <si>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</si>
  <si>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</si>
  <si>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</si>
  <si>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</si>
  <si>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</si>
  <si>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</si>
  <si>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</si>
  <si>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</si>
  <si>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</si>
  <si>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</si>
  <si>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</si>
  <si>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</si>
  <si>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</si>
  <si>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</si>
  <si>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</si>
  <si>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</si>
  <si>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</si>
  <si>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</si>
  <si>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</si>
  <si>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</si>
  <si>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</si>
  <si>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</si>
  <si>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</si>
  <si>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</si>
  <si>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</si>
  <si>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</si>
  <si>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</si>
  <si>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</si>
  <si>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</si>
  <si>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</si>
  <si>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</si>
  <si>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</si>
  <si>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</si>
  <si>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</si>
  <si>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</si>
  <si>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</si>
  <si>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</si>
  <si>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</si>
  <si>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</si>
  <si>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</si>
  <si>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</si>
  <si>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</si>
  <si>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</si>
  <si>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</si>
  <si>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</si>
  <si>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</si>
  <si>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</si>
  <si>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</si>
  <si>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</si>
  <si>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</si>
  <si>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</si>
  <si>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</si>
  <si>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</si>
  <si>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</si>
  <si>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</si>
  <si>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</si>
  <si>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</si>
  <si>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</si>
  <si>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</si>
  <si>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</si>
  <si>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</si>
  <si>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</si>
  <si>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</si>
  <si>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</si>
  <si>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</si>
  <si>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</si>
  <si>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</si>
  <si>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</si>
  <si>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</si>
  <si>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</si>
  <si>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</si>
  <si>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</si>
  <si>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</si>
  <si>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</si>
  <si>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</si>
  <si>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</si>
  <si>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</si>
  <si>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</si>
  <si>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</si>
  <si>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</si>
  <si>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</si>
  <si>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</si>
  <si>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</si>
  <si>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</si>
  <si>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</si>
  <si>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</si>
  <si>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</si>
  <si>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</si>
  <si>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</si>
  <si>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</si>
  <si>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</si>
  <si>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</si>
  <si>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</si>
  <si>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</si>
  <si>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</si>
  <si>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</si>
  <si>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</si>
  <si>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</si>
  <si>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</si>
  <si>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</si>
  <si>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</si>
  <si>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</si>
  <si>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</si>
  <si>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</si>
  <si>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</si>
  <si>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</si>
  <si>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</si>
  <si>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</si>
  <si>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</si>
  <si>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</si>
  <si>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</si>
  <si>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</si>
  <si>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</si>
  <si>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</si>
  <si>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</si>
  <si>
    <t>杜传英</t>
    <phoneticPr fontId="3" type="noConversion"/>
  </si>
  <si>
    <t>18190</t>
    <phoneticPr fontId="3" type="noConversion"/>
  </si>
  <si>
    <t>0076671</t>
    <phoneticPr fontId="3" type="noConversion"/>
  </si>
  <si>
    <t>陈和敏</t>
    <phoneticPr fontId="3" type="noConversion"/>
  </si>
  <si>
    <t>18189</t>
    <phoneticPr fontId="3" type="noConversion"/>
  </si>
  <si>
    <t>0076627</t>
    <phoneticPr fontId="3" type="noConversion"/>
  </si>
  <si>
    <t>18188</t>
    <phoneticPr fontId="3" type="noConversion"/>
  </si>
  <si>
    <t>0076626</t>
    <phoneticPr fontId="3" type="noConversion"/>
  </si>
  <si>
    <t>18187</t>
    <phoneticPr fontId="3" type="noConversion"/>
  </si>
  <si>
    <t>0076625</t>
    <phoneticPr fontId="3" type="noConversion"/>
  </si>
  <si>
    <t>18186</t>
    <phoneticPr fontId="3" type="noConversion"/>
  </si>
  <si>
    <t>0076624</t>
    <phoneticPr fontId="3" type="noConversion"/>
  </si>
  <si>
    <t>18185</t>
    <phoneticPr fontId="3" type="noConversion"/>
  </si>
  <si>
    <t>0076623</t>
    <phoneticPr fontId="3" type="noConversion"/>
  </si>
  <si>
    <t>18183</t>
    <phoneticPr fontId="3" type="noConversion"/>
  </si>
  <si>
    <t>0076622</t>
    <phoneticPr fontId="3" type="noConversion"/>
  </si>
  <si>
    <t>0076604</t>
    <phoneticPr fontId="3" type="noConversion"/>
  </si>
  <si>
    <t>0076655</t>
    <phoneticPr fontId="3" type="noConversion"/>
  </si>
  <si>
    <t>0029976</t>
    <phoneticPr fontId="3" type="noConversion"/>
  </si>
  <si>
    <t>14盘10袋</t>
    <phoneticPr fontId="3" type="noConversion"/>
  </si>
  <si>
    <t>0076677</t>
    <phoneticPr fontId="3" type="noConversion"/>
  </si>
  <si>
    <t>0076676</t>
    <phoneticPr fontId="3" type="noConversion"/>
  </si>
  <si>
    <t>0076678</t>
    <phoneticPr fontId="3" type="noConversion"/>
  </si>
  <si>
    <t>0076674</t>
    <phoneticPr fontId="3" type="noConversion"/>
  </si>
  <si>
    <t>0076673</t>
    <phoneticPr fontId="3" type="noConversion"/>
  </si>
  <si>
    <t>0076672</t>
    <phoneticPr fontId="3" type="noConversion"/>
  </si>
  <si>
    <t>0076663</t>
    <phoneticPr fontId="3" type="noConversion"/>
  </si>
  <si>
    <t>0076666</t>
    <phoneticPr fontId="3" type="noConversion"/>
  </si>
  <si>
    <t>0076665</t>
    <phoneticPr fontId="3" type="noConversion"/>
  </si>
  <si>
    <t>0076664</t>
    <phoneticPr fontId="3" type="noConversion"/>
  </si>
  <si>
    <t>0076693</t>
    <phoneticPr fontId="3" type="noConversion"/>
  </si>
  <si>
    <t>0029935</t>
    <phoneticPr fontId="3" type="noConversion"/>
  </si>
  <si>
    <t>0076694</t>
    <phoneticPr fontId="3" type="noConversion"/>
  </si>
  <si>
    <t>0029977</t>
    <phoneticPr fontId="3" type="noConversion"/>
  </si>
  <si>
    <t>12盘2袋</t>
    <phoneticPr fontId="3" type="noConversion"/>
  </si>
  <si>
    <t>0076649</t>
    <phoneticPr fontId="3" type="noConversion"/>
  </si>
  <si>
    <t>叶方俊</t>
    <phoneticPr fontId="3" type="noConversion"/>
  </si>
  <si>
    <t>0076650</t>
    <phoneticPr fontId="3" type="noConversion"/>
  </si>
  <si>
    <t>18092</t>
    <phoneticPr fontId="3" type="noConversion"/>
  </si>
  <si>
    <t>0076769</t>
    <phoneticPr fontId="3" type="noConversion"/>
  </si>
  <si>
    <t>姚东明</t>
    <phoneticPr fontId="3" type="noConversion"/>
  </si>
  <si>
    <t>18091</t>
    <phoneticPr fontId="3" type="noConversion"/>
  </si>
  <si>
    <t>0029900</t>
    <phoneticPr fontId="3" type="noConversion"/>
  </si>
  <si>
    <t>0076762</t>
    <phoneticPr fontId="3" type="noConversion"/>
  </si>
  <si>
    <t>0076768</t>
    <phoneticPr fontId="3" type="noConversion"/>
  </si>
  <si>
    <t>武汉亚一五号库</t>
    <phoneticPr fontId="3" type="noConversion"/>
  </si>
  <si>
    <t>0076651</t>
    <phoneticPr fontId="3" type="noConversion"/>
  </si>
  <si>
    <t>0076638</t>
    <phoneticPr fontId="3" type="noConversion"/>
  </si>
  <si>
    <t>0076639</t>
    <phoneticPr fontId="3" type="noConversion"/>
  </si>
  <si>
    <t>0076640</t>
    <phoneticPr fontId="3" type="noConversion"/>
  </si>
  <si>
    <t>0085714</t>
    <phoneticPr fontId="3" type="noConversion"/>
  </si>
  <si>
    <t>0085705</t>
    <phoneticPr fontId="3" type="noConversion"/>
  </si>
  <si>
    <t>WW0016928</t>
  </si>
  <si>
    <t>WW0017232</t>
  </si>
  <si>
    <t>WW0019727</t>
  </si>
  <si>
    <t>WW0018694</t>
  </si>
  <si>
    <t>WW0016857</t>
  </si>
  <si>
    <t>WW0018199</t>
  </si>
  <si>
    <t>WW0018198</t>
  </si>
  <si>
    <t>WW0018197</t>
  </si>
  <si>
    <t>WW0018196</t>
  </si>
  <si>
    <t>WW0018195</t>
  </si>
  <si>
    <t>WW0018191</t>
  </si>
  <si>
    <t>WW0017782</t>
  </si>
  <si>
    <t>WW0017787</t>
  </si>
  <si>
    <t>WW0017786</t>
  </si>
  <si>
    <t>WW0017784</t>
  </si>
  <si>
    <t>WW0017103</t>
  </si>
  <si>
    <t>WW0018088</t>
  </si>
  <si>
    <t>WW0018089</t>
  </si>
  <si>
    <t>WW0018897</t>
  </si>
  <si>
    <t>WW0016802</t>
  </si>
  <si>
    <t>WW0017156</t>
  </si>
  <si>
    <t>WW0017160</t>
  </si>
  <si>
    <t>WW0017161</t>
  </si>
  <si>
    <t>WW0017099</t>
  </si>
  <si>
    <t>WW0017100</t>
  </si>
  <si>
    <t>WW0017101</t>
  </si>
  <si>
    <t>WW0017102</t>
  </si>
  <si>
    <t>常福园区</t>
    <phoneticPr fontId="3" type="noConversion"/>
  </si>
  <si>
    <t>16188</t>
    <phoneticPr fontId="3" type="noConversion"/>
  </si>
  <si>
    <t>0028652</t>
    <phoneticPr fontId="3" type="noConversion"/>
  </si>
  <si>
    <t>丁鹏</t>
    <phoneticPr fontId="3" type="noConversion"/>
  </si>
  <si>
    <t>14盘4袋</t>
    <phoneticPr fontId="3" type="noConversion"/>
  </si>
  <si>
    <t>19733</t>
    <phoneticPr fontId="3" type="noConversion"/>
  </si>
  <si>
    <t>0028573</t>
    <phoneticPr fontId="3" type="noConversion"/>
  </si>
  <si>
    <t>17279</t>
    <phoneticPr fontId="3" type="noConversion"/>
  </si>
  <si>
    <t>0029978</t>
    <phoneticPr fontId="3" type="noConversion"/>
  </si>
  <si>
    <t>鄂AZR876</t>
    <phoneticPr fontId="3" type="noConversion"/>
  </si>
  <si>
    <t>19735</t>
    <phoneticPr fontId="3" type="noConversion"/>
  </si>
  <si>
    <t>0028584</t>
    <phoneticPr fontId="3" type="noConversion"/>
  </si>
  <si>
    <t>16859</t>
    <phoneticPr fontId="3" type="noConversion"/>
  </si>
  <si>
    <t>0029883</t>
    <phoneticPr fontId="3" type="noConversion"/>
  </si>
  <si>
    <t>喻海涛</t>
    <phoneticPr fontId="3" type="noConversion"/>
  </si>
  <si>
    <t>18858</t>
    <phoneticPr fontId="3" type="noConversion"/>
  </si>
  <si>
    <t>0076739</t>
    <phoneticPr fontId="3" type="noConversion"/>
  </si>
  <si>
    <t>WW0018781</t>
    <phoneticPr fontId="3" type="noConversion"/>
  </si>
  <si>
    <t>17107</t>
    <phoneticPr fontId="3" type="noConversion"/>
  </si>
  <si>
    <t>0076634</t>
    <phoneticPr fontId="3" type="noConversion"/>
  </si>
  <si>
    <t>17109</t>
    <phoneticPr fontId="3" type="noConversion"/>
  </si>
  <si>
    <t>0076635</t>
    <phoneticPr fontId="3" type="noConversion"/>
  </si>
  <si>
    <t>17126</t>
    <phoneticPr fontId="3" type="noConversion"/>
  </si>
  <si>
    <t>0076755</t>
    <phoneticPr fontId="3" type="noConversion"/>
  </si>
  <si>
    <t>武汉亚一五号库</t>
    <phoneticPr fontId="3" type="noConversion"/>
  </si>
  <si>
    <t>17174</t>
    <phoneticPr fontId="3" type="noConversion"/>
  </si>
  <si>
    <t>0076753</t>
    <phoneticPr fontId="3" type="noConversion"/>
  </si>
  <si>
    <t>17172</t>
    <phoneticPr fontId="3" type="noConversion"/>
  </si>
  <si>
    <t>0076752</t>
    <phoneticPr fontId="3" type="noConversion"/>
  </si>
  <si>
    <t>17169</t>
    <phoneticPr fontId="3" type="noConversion"/>
  </si>
  <si>
    <t>0076750</t>
    <phoneticPr fontId="3" type="noConversion"/>
  </si>
  <si>
    <t>17167</t>
    <phoneticPr fontId="3" type="noConversion"/>
  </si>
  <si>
    <t>0076653</t>
    <phoneticPr fontId="3" type="noConversion"/>
  </si>
  <si>
    <t>17166</t>
    <phoneticPr fontId="3" type="noConversion"/>
  </si>
  <si>
    <t>0076652</t>
    <phoneticPr fontId="3" type="noConversion"/>
  </si>
  <si>
    <t>17351</t>
    <phoneticPr fontId="3" type="noConversion"/>
  </si>
  <si>
    <t>0076959</t>
    <phoneticPr fontId="3" type="noConversion"/>
  </si>
  <si>
    <t>17352</t>
    <phoneticPr fontId="3" type="noConversion"/>
  </si>
  <si>
    <t>0076960</t>
    <phoneticPr fontId="3" type="noConversion"/>
  </si>
  <si>
    <t>17354</t>
    <phoneticPr fontId="3" type="noConversion"/>
  </si>
  <si>
    <t>0076961</t>
    <phoneticPr fontId="3" type="noConversion"/>
  </si>
  <si>
    <t>17355</t>
    <phoneticPr fontId="3" type="noConversion"/>
  </si>
  <si>
    <t>0076962</t>
    <phoneticPr fontId="3" type="noConversion"/>
  </si>
  <si>
    <t>14板1箱京尊达</t>
    <phoneticPr fontId="3" type="noConversion"/>
  </si>
  <si>
    <t>17356</t>
    <phoneticPr fontId="3" type="noConversion"/>
  </si>
  <si>
    <t>0076963</t>
    <phoneticPr fontId="3" type="noConversion"/>
  </si>
  <si>
    <t>17357</t>
    <phoneticPr fontId="3" type="noConversion"/>
  </si>
  <si>
    <t>0076964</t>
    <phoneticPr fontId="3" type="noConversion"/>
  </si>
  <si>
    <t>17358</t>
    <phoneticPr fontId="3" type="noConversion"/>
  </si>
  <si>
    <t>0076965</t>
    <phoneticPr fontId="3" type="noConversion"/>
  </si>
  <si>
    <t>17360</t>
    <phoneticPr fontId="3" type="noConversion"/>
  </si>
  <si>
    <t>0076967</t>
    <phoneticPr fontId="3" type="noConversion"/>
  </si>
  <si>
    <t>4板一堆空板</t>
    <phoneticPr fontId="3" type="noConversion"/>
  </si>
  <si>
    <t>17361</t>
    <phoneticPr fontId="3" type="noConversion"/>
  </si>
  <si>
    <t>0076966</t>
    <phoneticPr fontId="3" type="noConversion"/>
  </si>
  <si>
    <t>17238</t>
    <phoneticPr fontId="3" type="noConversion"/>
  </si>
  <si>
    <t>0076656</t>
    <phoneticPr fontId="3" type="noConversion"/>
  </si>
  <si>
    <t>17173</t>
    <phoneticPr fontId="3" type="noConversion"/>
  </si>
  <si>
    <t>邓军</t>
    <phoneticPr fontId="3" type="noConversion"/>
  </si>
  <si>
    <t>17171</t>
    <phoneticPr fontId="3" type="noConversion"/>
  </si>
  <si>
    <t>0076754</t>
    <phoneticPr fontId="3" type="noConversion"/>
  </si>
  <si>
    <t>00767651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</si>
</sst>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205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[4月摆渡报表.xlsx]分析!数据透视表2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分析!$C$1:$C$2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2"/>
          <c:order val="2"/>
          <c:tx>
            <c:strRef>
              <c:f>分析!$D$1:$D$2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分析!$E$1:$E$2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</c:ser>
        <c:ser>
          <c:idx val="4"/>
          <c:order val="4"/>
          <c:tx>
            <c:strRef>
              <c:f>分析!$F$1:$F$2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</c:ser>
        <c:ser>
          <c:idx val="5"/>
          <c:order val="5"/>
          <c:tx>
            <c:strRef>
              <c:f>分析!$G$1:$G$2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分析!$H$1:$H$2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分析!$A$3:$A$5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分析!$H$3:$H$5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gapWidth val="219"/>
        <c:overlap val="-27"/>
        <c:axId val="84488960"/>
        <c:axId val="84490496"/>
      </c:barChart>
      <c:catAx>
        <c:axId val="844889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90496"/>
        <c:crosses val="autoZero"/>
        <c:auto val="1"/>
        <c:lblAlgn val="ctr"/>
        <c:lblOffset val="100"/>
      </c:catAx>
      <c:valAx>
        <c:axId val="84490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7" sqref="L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204" priority="2"/>
  </conditionalFormatting>
  <conditionalFormatting sqref="I19:I23">
    <cfRule type="duplicateValues" dxfId="20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0" zoomScale="78" zoomScaleNormal="78" workbookViewId="0">
      <selection activeCell="O1" sqref="O1:O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str">
        <f>VLOOKUP(Q8,ch!$A$1:$B$34,2,0)</f>
        <v>鄂ANH299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42" priority="14"/>
  </conditionalFormatting>
  <conditionalFormatting sqref="M2:M11 M15:M28">
    <cfRule type="duplicateValues" dxfId="141" priority="10"/>
  </conditionalFormatting>
  <conditionalFormatting sqref="I15:M28 I2:M11">
    <cfRule type="duplicateValues" dxfId="140" priority="9"/>
  </conditionalFormatting>
  <conditionalFormatting sqref="I2:J11 I15:J28">
    <cfRule type="duplicateValues" dxfId="139" priority="8"/>
  </conditionalFormatting>
  <conditionalFormatting sqref="M12:M14 M21:M33">
    <cfRule type="duplicateValues" dxfId="138" priority="7"/>
  </conditionalFormatting>
  <conditionalFormatting sqref="I12:M14 I21:M33">
    <cfRule type="duplicateValues" dxfId="137" priority="6"/>
  </conditionalFormatting>
  <conditionalFormatting sqref="I12:J14 I21:J33">
    <cfRule type="duplicateValues" dxfId="136" priority="5"/>
  </conditionalFormatting>
  <conditionalFormatting sqref="M29:M33">
    <cfRule type="duplicateValues" dxfId="135" priority="4"/>
  </conditionalFormatting>
  <conditionalFormatting sqref="I29:M33">
    <cfRule type="duplicateValues" dxfId="134" priority="3"/>
  </conditionalFormatting>
  <conditionalFormatting sqref="I29:J33">
    <cfRule type="duplicateValues" dxfId="133" priority="2"/>
  </conditionalFormatting>
  <conditionalFormatting sqref="L29:L31">
    <cfRule type="duplicateValues" dxfId="13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opLeftCell="G16" workbookViewId="0">
      <selection activeCell="K19" sqref="K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131" priority="1"/>
  </conditionalFormatting>
  <conditionalFormatting sqref="I1:M1048576">
    <cfRule type="duplicateValues" dxfId="130" priority="13"/>
  </conditionalFormatting>
  <conditionalFormatting sqref="M2:M64">
    <cfRule type="duplicateValues" dxfId="129" priority="16"/>
  </conditionalFormatting>
  <conditionalFormatting sqref="I2:M64">
    <cfRule type="duplicateValues" dxfId="128" priority="17"/>
  </conditionalFormatting>
  <conditionalFormatting sqref="I2:J64">
    <cfRule type="duplicateValues" dxfId="127" priority="18"/>
  </conditionalFormatting>
  <conditionalFormatting sqref="K2:K6">
    <cfRule type="duplicateValues" dxfId="126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G19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125" priority="27"/>
  </conditionalFormatting>
  <conditionalFormatting sqref="I33:M1048576 I1:M1">
    <cfRule type="duplicateValues" dxfId="124" priority="28"/>
  </conditionalFormatting>
  <conditionalFormatting sqref="M33:M38">
    <cfRule type="duplicateValues" dxfId="123" priority="29"/>
  </conditionalFormatting>
  <conditionalFormatting sqref="I33:M38">
    <cfRule type="duplicateValues" dxfId="122" priority="30"/>
  </conditionalFormatting>
  <conditionalFormatting sqref="I33:J38">
    <cfRule type="duplicateValues" dxfId="121" priority="31"/>
  </conditionalFormatting>
  <conditionalFormatting sqref="K10:K21 K23:K32">
    <cfRule type="duplicateValues" dxfId="120" priority="17"/>
  </conditionalFormatting>
  <conditionalFormatting sqref="J9:J13 I2:J9 L2:M9 I10:M21 I22 I23:M32">
    <cfRule type="duplicateValues" dxfId="119" priority="18"/>
  </conditionalFormatting>
  <conditionalFormatting sqref="M2:M21 M23:M32">
    <cfRule type="duplicateValues" dxfId="118" priority="19"/>
  </conditionalFormatting>
  <conditionalFormatting sqref="I10:M21 I22 I23:M32">
    <cfRule type="duplicateValues" dxfId="117" priority="20"/>
  </conditionalFormatting>
  <conditionalFormatting sqref="I2:J21 I22 I23:J32">
    <cfRule type="duplicateValues" dxfId="116" priority="21"/>
  </conditionalFormatting>
  <conditionalFormatting sqref="K2:K9">
    <cfRule type="duplicateValues" dxfId="115" priority="14"/>
  </conditionalFormatting>
  <conditionalFormatting sqref="K2:K9">
    <cfRule type="duplicateValues" dxfId="114" priority="15"/>
  </conditionalFormatting>
  <conditionalFormatting sqref="K2:K9">
    <cfRule type="duplicateValues" dxfId="113" priority="16"/>
  </conditionalFormatting>
  <conditionalFormatting sqref="J1:J21 J23:J1048576">
    <cfRule type="duplicateValues" dxfId="112" priority="13"/>
  </conditionalFormatting>
  <conditionalFormatting sqref="I22">
    <cfRule type="duplicateValues" dxfId="111" priority="11"/>
  </conditionalFormatting>
  <conditionalFormatting sqref="J22">
    <cfRule type="duplicateValues" dxfId="110" priority="5"/>
  </conditionalFormatting>
  <conditionalFormatting sqref="J22">
    <cfRule type="duplicateValues" dxfId="109" priority="6"/>
  </conditionalFormatting>
  <conditionalFormatting sqref="J22">
    <cfRule type="duplicateValues" dxfId="108" priority="7"/>
  </conditionalFormatting>
  <conditionalFormatting sqref="J22">
    <cfRule type="duplicateValues" dxfId="107" priority="4"/>
  </conditionalFormatting>
  <conditionalFormatting sqref="K22">
    <cfRule type="duplicateValues" dxfId="106" priority="3"/>
  </conditionalFormatting>
  <conditionalFormatting sqref="K22">
    <cfRule type="duplicateValues" dxfId="105" priority="2"/>
  </conditionalFormatting>
  <conditionalFormatting sqref="K22">
    <cfRule type="duplicateValues" dxfId="104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F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103" priority="44"/>
  </conditionalFormatting>
  <conditionalFormatting sqref="L6:L12">
    <cfRule type="duplicateValues" dxfId="102" priority="45"/>
  </conditionalFormatting>
  <conditionalFormatting sqref="I6:L12">
    <cfRule type="duplicateValues" dxfId="101" priority="46"/>
  </conditionalFormatting>
  <conditionalFormatting sqref="I6:J12">
    <cfRule type="duplicateValues" dxfId="100" priority="47"/>
  </conditionalFormatting>
  <conditionalFormatting sqref="J264:J1048576 J1 J6:J12">
    <cfRule type="duplicateValues" dxfId="99" priority="34"/>
  </conditionalFormatting>
  <conditionalFormatting sqref="J24:L24 I13:L23 I25:L263">
    <cfRule type="duplicateValues" dxfId="98" priority="22"/>
  </conditionalFormatting>
  <conditionalFormatting sqref="L13:L263">
    <cfRule type="duplicateValues" dxfId="97" priority="23"/>
  </conditionalFormatting>
  <conditionalFormatting sqref="K13:L263">
    <cfRule type="duplicateValues" dxfId="96" priority="24"/>
  </conditionalFormatting>
  <conditionalFormatting sqref="J24 I13:J23 I25:J263">
    <cfRule type="duplicateValues" dxfId="95" priority="25"/>
  </conditionalFormatting>
  <conditionalFormatting sqref="J13:J263">
    <cfRule type="duplicateValues" dxfId="94" priority="21"/>
  </conditionalFormatting>
  <conditionalFormatting sqref="I24">
    <cfRule type="duplicateValues" dxfId="93" priority="3"/>
    <cfRule type="duplicateValues" dxfId="92" priority="4"/>
    <cfRule type="duplicateValues" dxfId="91" priority="5"/>
  </conditionalFormatting>
  <conditionalFormatting sqref="I24">
    <cfRule type="duplicateValues" dxfId="90" priority="6"/>
  </conditionalFormatting>
  <conditionalFormatting sqref="I24">
    <cfRule type="duplicateValues" dxfId="89" priority="7"/>
    <cfRule type="duplicateValues" dxfId="88" priority="8"/>
  </conditionalFormatting>
  <conditionalFormatting sqref="I24">
    <cfRule type="duplicateValues" dxfId="87" priority="9"/>
    <cfRule type="duplicateValues" dxfId="86" priority="10"/>
  </conditionalFormatting>
  <conditionalFormatting sqref="I2:L5">
    <cfRule type="duplicateValues" dxfId="85" priority="200"/>
  </conditionalFormatting>
  <conditionalFormatting sqref="L2:L5">
    <cfRule type="duplicateValues" dxfId="84" priority="201"/>
  </conditionalFormatting>
  <conditionalFormatting sqref="I2:J5">
    <cfRule type="duplicateValues" dxfId="83" priority="202"/>
  </conditionalFormatting>
  <conditionalFormatting sqref="J2:J5">
    <cfRule type="duplicateValues" dxfId="82" priority="203"/>
  </conditionalFormatting>
  <conditionalFormatting sqref="I24">
    <cfRule type="duplicateValues" dxfId="81" priority="2"/>
  </conditionalFormatting>
  <conditionalFormatting sqref="I24">
    <cfRule type="duplicateValues" dxfId="80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0"/>
  <sheetViews>
    <sheetView topLeftCell="H1" workbookViewId="0">
      <selection activeCell="H2" sqref="A2:XFD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234</v>
      </c>
      <c r="C2" s="10">
        <v>1730</v>
      </c>
      <c r="D2" s="10">
        <v>1923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1492</v>
      </c>
      <c r="K2" s="10"/>
      <c r="L2" s="19" t="s">
        <v>1493</v>
      </c>
      <c r="M2" s="7" t="str">
        <f t="shared" ref="M2:M3" si="0">IF(A2&lt;&gt;"","武汉威伟机械","------")</f>
        <v>武汉威伟机械</v>
      </c>
      <c r="N2" s="26" t="str">
        <f>VLOOKUP(P2,ch!$A$1:$B$34,2,0)</f>
        <v>鄂ALU151</v>
      </c>
      <c r="O2" s="10" t="s">
        <v>178</v>
      </c>
      <c r="P2" s="29" t="s">
        <v>1494</v>
      </c>
      <c r="Q2" s="7" t="str">
        <f t="shared" ref="Q2" si="1">IF(A2&lt;&gt;"","9.6米","--")</f>
        <v>9.6米</v>
      </c>
      <c r="R2" s="14" t="s">
        <v>1495</v>
      </c>
      <c r="S2" s="14">
        <v>0</v>
      </c>
      <c r="T2" s="14">
        <f t="shared" ref="T2" si="2">SUM(R2:S2)</f>
        <v>0</v>
      </c>
      <c r="U2" s="7" t="str">
        <f t="shared" ref="U2" si="3">IF(A2&lt;&gt;"","分拣摆渡","----")</f>
        <v>分拣摆渡</v>
      </c>
    </row>
    <row r="3" spans="1:63" s="35" customFormat="1" ht="18.75">
      <c r="A3" s="8">
        <v>43204</v>
      </c>
      <c r="B3" s="10" t="s">
        <v>243</v>
      </c>
      <c r="C3" s="10">
        <v>1825</v>
      </c>
      <c r="D3" s="10">
        <v>2014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1496</v>
      </c>
      <c r="K3" s="10"/>
      <c r="L3" s="19" t="s">
        <v>1497</v>
      </c>
      <c r="M3" s="7" t="str">
        <f t="shared" si="0"/>
        <v>武汉威伟机械</v>
      </c>
      <c r="N3" s="26" t="str">
        <f>VLOOKUP(P3,ch!$A$1:$B$34,2,0)</f>
        <v>鄂ALU291</v>
      </c>
      <c r="O3" s="10" t="s">
        <v>181</v>
      </c>
      <c r="P3" s="29" t="s">
        <v>197</v>
      </c>
      <c r="Q3" s="7" t="str">
        <f t="shared" ref="Q3" si="4">IF(A3&lt;&gt;"","9.6米","--")</f>
        <v>9.6米</v>
      </c>
      <c r="R3" s="14">
        <v>14</v>
      </c>
      <c r="S3" s="14">
        <v>0</v>
      </c>
      <c r="T3" s="14">
        <f t="shared" ref="T3" si="5">SUM(R3:S3)</f>
        <v>14</v>
      </c>
      <c r="U3" s="7" t="str">
        <f t="shared" ref="U3" si="6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1920</v>
      </c>
      <c r="D4" s="10">
        <v>2100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1498</v>
      </c>
      <c r="K4" s="10"/>
      <c r="L4" s="19" t="s">
        <v>1499</v>
      </c>
      <c r="M4" s="7" t="str">
        <f t="shared" ref="M4:M5" si="7">IF(A4&lt;&gt;"","武汉威伟机械","------")</f>
        <v>武汉威伟机械</v>
      </c>
      <c r="N4" s="26" t="str">
        <f>VLOOKUP(P4,ch!$A$1:$B$34,2,0)</f>
        <v>粤BES791</v>
      </c>
      <c r="O4" s="10" t="s">
        <v>1135</v>
      </c>
      <c r="P4" s="29" t="s">
        <v>1097</v>
      </c>
      <c r="Q4" s="7" t="str">
        <f t="shared" ref="Q4:Q5" si="8">IF(A4&lt;&gt;"","9.6米","--")</f>
        <v>9.6米</v>
      </c>
      <c r="R4" s="14">
        <v>14</v>
      </c>
      <c r="S4" s="14">
        <v>0</v>
      </c>
      <c r="T4" s="14">
        <f t="shared" ref="T4:T5" si="9">SUM(R4:S4)</f>
        <v>14</v>
      </c>
      <c r="U4" s="7" t="str">
        <f t="shared" ref="U4:U5" si="10">IF(A4&lt;&gt;"","分拣摆渡","----")</f>
        <v>分拣摆渡</v>
      </c>
    </row>
    <row r="5" spans="1:63" s="35" customFormat="1" ht="18.75">
      <c r="A5" s="8">
        <v>43204</v>
      </c>
      <c r="B5" s="10" t="s">
        <v>500</v>
      </c>
      <c r="C5" s="10">
        <v>1929</v>
      </c>
      <c r="D5" s="10">
        <v>2113</v>
      </c>
      <c r="E5" s="11" t="s">
        <v>201</v>
      </c>
      <c r="F5" s="11" t="s">
        <v>501</v>
      </c>
      <c r="G5" s="11" t="s">
        <v>203</v>
      </c>
      <c r="H5" s="11" t="s">
        <v>430</v>
      </c>
      <c r="I5" s="39"/>
      <c r="J5" s="39" t="s">
        <v>1520</v>
      </c>
      <c r="K5" s="10"/>
      <c r="L5" s="19" t="s">
        <v>1521</v>
      </c>
      <c r="M5" s="7" t="str">
        <f t="shared" si="7"/>
        <v>武汉威伟机械</v>
      </c>
      <c r="N5" s="26" t="str">
        <f>VLOOKUP(P5,ch!$A$1:$B$34,2,0)</f>
        <v>鄂AQQ353</v>
      </c>
      <c r="O5" s="10" t="s">
        <v>180</v>
      </c>
      <c r="P5" s="29" t="s">
        <v>196</v>
      </c>
      <c r="Q5" s="7" t="str">
        <f t="shared" si="8"/>
        <v>9.6米</v>
      </c>
      <c r="R5" s="14">
        <v>9</v>
      </c>
      <c r="S5" s="14">
        <v>0</v>
      </c>
      <c r="T5" s="14">
        <f t="shared" si="9"/>
        <v>9</v>
      </c>
      <c r="U5" s="7" t="str">
        <f t="shared" si="10"/>
        <v>分拣摆渡</v>
      </c>
    </row>
    <row r="6" spans="1:63" s="35" customFormat="1" ht="18.75">
      <c r="A6" s="8">
        <v>43204</v>
      </c>
      <c r="B6" s="10" t="s">
        <v>1489</v>
      </c>
      <c r="C6" s="10">
        <v>1615</v>
      </c>
      <c r="D6" s="10">
        <v>1630</v>
      </c>
      <c r="E6" s="11" t="s">
        <v>209</v>
      </c>
      <c r="F6" s="11" t="s">
        <v>517</v>
      </c>
      <c r="G6" s="11" t="s">
        <v>203</v>
      </c>
      <c r="H6" s="11" t="s">
        <v>430</v>
      </c>
      <c r="I6" s="39"/>
      <c r="J6" s="39" t="s">
        <v>1490</v>
      </c>
      <c r="K6" s="10"/>
      <c r="L6" s="19" t="s">
        <v>1491</v>
      </c>
      <c r="M6" s="7" t="str">
        <f t="shared" ref="M6:M8" si="11">IF(A6&lt;&gt;"","武汉威伟机械","------")</f>
        <v>武汉威伟机械</v>
      </c>
      <c r="N6" s="26" t="str">
        <f>VLOOKUP(P6,ch!$A$1:$B$34,2,0)</f>
        <v>鄂AHB101</v>
      </c>
      <c r="O6" s="10" t="s">
        <v>168</v>
      </c>
      <c r="P6" s="29" t="s">
        <v>275</v>
      </c>
      <c r="Q6" s="7" t="str">
        <f t="shared" ref="Q6:Q8" si="12">IF(A6&lt;&gt;"","9.6米","--")</f>
        <v>9.6米</v>
      </c>
      <c r="R6" s="14">
        <v>13</v>
      </c>
      <c r="S6" s="14">
        <v>0</v>
      </c>
      <c r="T6" s="14">
        <f t="shared" ref="T6:T8" si="13">SUM(R6:S6)</f>
        <v>13</v>
      </c>
      <c r="U6" s="7" t="str">
        <f t="shared" ref="U6:U8" si="14">IF(A6&lt;&gt;"","分拣摆渡","----")</f>
        <v>分拣摆渡</v>
      </c>
    </row>
    <row r="7" spans="1:63" s="35" customFormat="1" ht="18.75">
      <c r="A7" s="8">
        <v>43204</v>
      </c>
      <c r="B7" s="10" t="s">
        <v>1500</v>
      </c>
      <c r="C7" s="10">
        <v>1810</v>
      </c>
      <c r="D7" s="10">
        <v>1816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1501</v>
      </c>
      <c r="K7" s="10"/>
      <c r="L7" s="19" t="s">
        <v>1502</v>
      </c>
      <c r="M7" s="7" t="str">
        <f t="shared" si="11"/>
        <v>武汉威伟机械</v>
      </c>
      <c r="N7" s="26" t="str">
        <f>VLOOKUP(P7,ch!$A$1:$B$34,2,0)</f>
        <v>鄂ABY256</v>
      </c>
      <c r="O7" s="10" t="s">
        <v>166</v>
      </c>
      <c r="P7" s="29" t="s">
        <v>250</v>
      </c>
      <c r="Q7" s="7" t="str">
        <f t="shared" si="12"/>
        <v>9.6米</v>
      </c>
      <c r="R7" s="14">
        <v>14</v>
      </c>
      <c r="S7" s="14">
        <v>0</v>
      </c>
      <c r="T7" s="14">
        <f t="shared" si="13"/>
        <v>14</v>
      </c>
      <c r="U7" s="7" t="str">
        <f t="shared" si="14"/>
        <v>分拣摆渡</v>
      </c>
    </row>
    <row r="8" spans="1:63" s="35" customFormat="1" ht="18.75">
      <c r="A8" s="8">
        <v>43204</v>
      </c>
      <c r="B8" s="10" t="s">
        <v>1503</v>
      </c>
      <c r="C8" s="10">
        <v>1930</v>
      </c>
      <c r="D8" s="10">
        <v>1955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1504</v>
      </c>
      <c r="K8" s="10"/>
      <c r="L8" s="19" t="s">
        <v>1505</v>
      </c>
      <c r="M8" s="7" t="str">
        <f t="shared" si="11"/>
        <v>武汉威伟机械</v>
      </c>
      <c r="N8" s="26" t="str">
        <f>VLOOKUP(P8,ch!$A$1:$B$34,2,0)</f>
        <v>鄂ABY256</v>
      </c>
      <c r="O8" s="10" t="s">
        <v>166</v>
      </c>
      <c r="P8" s="29" t="s">
        <v>250</v>
      </c>
      <c r="Q8" s="7" t="str">
        <f t="shared" si="12"/>
        <v>9.6米</v>
      </c>
      <c r="R8" s="14">
        <v>14</v>
      </c>
      <c r="S8" s="14">
        <v>0</v>
      </c>
      <c r="T8" s="14">
        <f t="shared" si="13"/>
        <v>14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1506</v>
      </c>
      <c r="C9" s="10">
        <v>1152</v>
      </c>
      <c r="D9" s="10">
        <v>1211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1507</v>
      </c>
      <c r="K9" s="10"/>
      <c r="L9" s="19" t="s">
        <v>1508</v>
      </c>
      <c r="M9" s="7" t="str">
        <f t="shared" ref="M9" si="15">IF(A9&lt;&gt;"","武汉威伟机械","------")</f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ref="Q9" si="16">IF(A9&lt;&gt;"","9.6米","--")</f>
        <v>9.6米</v>
      </c>
      <c r="R9" s="14">
        <v>12</v>
      </c>
      <c r="S9" s="14">
        <v>0</v>
      </c>
      <c r="T9" s="14">
        <f t="shared" ref="T9" si="17">SUM(R9:S9)</f>
        <v>12</v>
      </c>
      <c r="U9" s="7" t="str">
        <f t="shared" ref="U9" si="18">IF(A9&lt;&gt;"","分拣摆渡","----")</f>
        <v>分拣摆渡</v>
      </c>
    </row>
    <row r="10" spans="1:63" s="35" customFormat="1" ht="18.75">
      <c r="A10" s="8">
        <v>43204</v>
      </c>
      <c r="B10" s="10" t="s">
        <v>1500</v>
      </c>
      <c r="C10" s="10">
        <v>1630</v>
      </c>
      <c r="D10" s="10">
        <v>1643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1509</v>
      </c>
      <c r="K10" s="10"/>
      <c r="L10" s="19" t="s">
        <v>1510</v>
      </c>
      <c r="M10" s="7" t="str">
        <f t="shared" ref="M10" si="19">IF(A10&lt;&gt;"","武汉威伟机械","------")</f>
        <v>武汉威伟机械</v>
      </c>
      <c r="N10" s="26" t="str">
        <f>VLOOKUP(P10,ch!$A$1:$B$34,2,0)</f>
        <v>鄂AZR992</v>
      </c>
      <c r="O10" s="10" t="s">
        <v>183</v>
      </c>
      <c r="P10" s="29" t="s">
        <v>107</v>
      </c>
      <c r="Q10" s="7" t="str">
        <f t="shared" ref="Q10" si="20">IF(A10&lt;&gt;"","9.6米","--")</f>
        <v>9.6米</v>
      </c>
      <c r="R10" s="14">
        <v>13</v>
      </c>
      <c r="S10" s="14">
        <v>0</v>
      </c>
      <c r="T10" s="14">
        <f t="shared" ref="T10:T16" si="21">SUM(R10:S10)</f>
        <v>13</v>
      </c>
      <c r="U10" s="7" t="str">
        <f t="shared" ref="U10" si="22">IF(A10&lt;&gt;"","分拣摆渡","----")</f>
        <v>分拣摆渡</v>
      </c>
    </row>
    <row r="11" spans="1:63" s="35" customFormat="1" ht="18.75">
      <c r="A11" s="8">
        <v>43204</v>
      </c>
      <c r="B11" s="10" t="s">
        <v>1181</v>
      </c>
      <c r="C11" s="10">
        <v>3</v>
      </c>
      <c r="D11" s="10">
        <v>15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1511</v>
      </c>
      <c r="K11" s="10"/>
      <c r="L11" s="19" t="s">
        <v>1512</v>
      </c>
      <c r="M11" s="7" t="str">
        <f t="shared" ref="M11" si="23">IF(A11&lt;&gt;"","武汉威伟机械","------")</f>
        <v>武汉威伟机械</v>
      </c>
      <c r="N11" s="26" t="str">
        <f>VLOOKUP(P11,ch!$A$1:$B$34,2,0)</f>
        <v>鄂AZR992</v>
      </c>
      <c r="O11" s="10" t="s">
        <v>183</v>
      </c>
      <c r="P11" s="29" t="s">
        <v>107</v>
      </c>
      <c r="Q11" s="7" t="str">
        <f t="shared" ref="Q11" si="24">IF(A11&lt;&gt;"","9.6米","--")</f>
        <v>9.6米</v>
      </c>
      <c r="R11" s="14" t="s">
        <v>1513</v>
      </c>
      <c r="S11" s="14">
        <v>0</v>
      </c>
      <c r="T11" s="14">
        <v>8</v>
      </c>
      <c r="U11" s="7" t="str">
        <f t="shared" ref="U11" si="25">IF(A11&lt;&gt;"","分拣摆渡","----")</f>
        <v>分拣摆渡</v>
      </c>
    </row>
    <row r="12" spans="1:63" s="35" customFormat="1" ht="18.75">
      <c r="A12" s="8">
        <v>43204</v>
      </c>
      <c r="B12" s="10" t="s">
        <v>1514</v>
      </c>
      <c r="C12" s="10">
        <v>2223</v>
      </c>
      <c r="D12" s="10">
        <v>2242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1515</v>
      </c>
      <c r="K12" s="10"/>
      <c r="L12" s="19" t="s">
        <v>1516</v>
      </c>
      <c r="M12" s="7" t="str">
        <f t="shared" ref="M12:M16" si="26">IF(A12&lt;&gt;"","武汉威伟机械","------")</f>
        <v>武汉威伟机械</v>
      </c>
      <c r="N12" s="26" t="str">
        <f>VLOOKUP(P12,ch!$A$1:$B$34,2,0)</f>
        <v>鄂FJU350</v>
      </c>
      <c r="O12" s="10" t="s">
        <v>24</v>
      </c>
      <c r="P12" s="29" t="s">
        <v>1517</v>
      </c>
      <c r="Q12" s="7" t="str">
        <f t="shared" ref="Q12:Q16" si="27">IF(A12&lt;&gt;"","9.6米","--")</f>
        <v>9.6米</v>
      </c>
      <c r="R12" s="14">
        <v>4</v>
      </c>
      <c r="S12" s="14">
        <v>0</v>
      </c>
      <c r="T12" s="14">
        <f t="shared" si="21"/>
        <v>4</v>
      </c>
      <c r="U12" s="7" t="str">
        <f t="shared" ref="U12:U16" si="28">IF(A12&lt;&gt;"","分拣摆渡","----")</f>
        <v>分拣摆渡</v>
      </c>
    </row>
    <row r="13" spans="1:63" s="35" customFormat="1" ht="18.75">
      <c r="A13" s="8">
        <v>43204</v>
      </c>
      <c r="B13" s="10" t="s">
        <v>1514</v>
      </c>
      <c r="C13" s="10">
        <v>1955</v>
      </c>
      <c r="D13" s="10">
        <v>2035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515</v>
      </c>
      <c r="K13" s="10"/>
      <c r="L13" s="19" t="s">
        <v>1518</v>
      </c>
      <c r="M13" s="7" t="str">
        <f t="shared" si="26"/>
        <v>武汉威伟机械</v>
      </c>
      <c r="N13" s="26" t="str">
        <f>VLOOKUP(P13,ch!$A$1:$B$34,2,0)</f>
        <v>鄂ABY277</v>
      </c>
      <c r="O13" s="10" t="s">
        <v>167</v>
      </c>
      <c r="P13" s="29" t="s">
        <v>1519</v>
      </c>
      <c r="Q13" s="7" t="str">
        <f t="shared" si="27"/>
        <v>9.6米</v>
      </c>
      <c r="R13" s="14">
        <v>12</v>
      </c>
      <c r="S13" s="14">
        <v>0</v>
      </c>
      <c r="T13" s="14">
        <f t="shared" si="21"/>
        <v>12</v>
      </c>
      <c r="U13" s="7" t="str">
        <f t="shared" si="28"/>
        <v>分拣摆渡</v>
      </c>
    </row>
    <row r="14" spans="1:63" s="35" customFormat="1" ht="18.75">
      <c r="A14" s="8">
        <v>43204</v>
      </c>
      <c r="B14" s="10" t="s">
        <v>1184</v>
      </c>
      <c r="C14" s="10">
        <v>1203</v>
      </c>
      <c r="D14" s="10">
        <v>1213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1484</v>
      </c>
      <c r="K14" s="10"/>
      <c r="L14" s="19" t="s">
        <v>1485</v>
      </c>
      <c r="M14" s="7" t="str">
        <f>IF(A14&lt;&gt;"","武汉威伟机械","------")</f>
        <v>武汉威伟机械</v>
      </c>
      <c r="N14" s="26" t="str">
        <f>VLOOKUP(P14,ch!$A$1:$B$34,2,0)</f>
        <v>鄂AZV377</v>
      </c>
      <c r="O14" s="10" t="s">
        <v>175</v>
      </c>
      <c r="P14" s="29" t="s">
        <v>239</v>
      </c>
      <c r="Q14" s="7" t="str">
        <f>IF(A14&lt;&gt;"","9.6米","--")</f>
        <v>9.6米</v>
      </c>
      <c r="R14" s="14">
        <v>4</v>
      </c>
      <c r="S14" s="14">
        <v>0</v>
      </c>
      <c r="T14" s="14">
        <f>SUM(R14:S14)</f>
        <v>4</v>
      </c>
      <c r="U14" s="7" t="str">
        <f>IF(A14&lt;&gt;"","分拣摆渡","----")</f>
        <v>分拣摆渡</v>
      </c>
    </row>
    <row r="15" spans="1:63" s="35" customFormat="1" ht="18.75">
      <c r="A15" s="8">
        <v>43204</v>
      </c>
      <c r="B15" s="10" t="s">
        <v>1086</v>
      </c>
      <c r="C15" s="10">
        <v>41</v>
      </c>
      <c r="D15" s="10">
        <v>51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1486</v>
      </c>
      <c r="K15" s="10"/>
      <c r="L15" s="19" t="s">
        <v>1487</v>
      </c>
      <c r="M15" s="7" t="str">
        <f>IF(A15&lt;&gt;"","武汉威伟机械","------")</f>
        <v>武汉威伟机械</v>
      </c>
      <c r="N15" s="26" t="str">
        <f>VLOOKUP(P15,ch!$A$1:$B$34,2,0)</f>
        <v>鄂ABY256</v>
      </c>
      <c r="O15" s="10" t="s">
        <v>166</v>
      </c>
      <c r="P15" s="29" t="s">
        <v>998</v>
      </c>
      <c r="Q15" s="7" t="str">
        <f>IF(A15&lt;&gt;"","9.6米","--")</f>
        <v>9.6米</v>
      </c>
      <c r="R15" s="14">
        <v>10</v>
      </c>
      <c r="S15" s="14">
        <v>0</v>
      </c>
      <c r="T15" s="14">
        <f>SUM(R15:S15)</f>
        <v>10</v>
      </c>
      <c r="U15" s="7" t="str">
        <f>IF(A15&lt;&gt;"","分拣摆渡","----")</f>
        <v>分拣摆渡</v>
      </c>
    </row>
    <row r="16" spans="1:63" s="35" customFormat="1" ht="18.75">
      <c r="A16" s="8">
        <v>43204</v>
      </c>
      <c r="B16" s="10" t="s">
        <v>1522</v>
      </c>
      <c r="C16" s="10">
        <v>2235</v>
      </c>
      <c r="D16" s="10">
        <v>2245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1523</v>
      </c>
      <c r="K16" s="10"/>
      <c r="L16" s="19" t="s">
        <v>1524</v>
      </c>
      <c r="M16" s="7" t="str">
        <f t="shared" si="26"/>
        <v>武汉威伟机械</v>
      </c>
      <c r="N16" s="26" t="str">
        <f>VLOOKUP(P16,ch!$A$1:$B$34,2,0)</f>
        <v>鄂AMT870</v>
      </c>
      <c r="O16" s="10" t="s">
        <v>163</v>
      </c>
      <c r="P16" s="29" t="s">
        <v>1525</v>
      </c>
      <c r="Q16" s="7" t="str">
        <f t="shared" si="27"/>
        <v>9.6米</v>
      </c>
      <c r="R16" s="14">
        <v>13</v>
      </c>
      <c r="S16" s="14">
        <v>0</v>
      </c>
      <c r="T16" s="14">
        <f t="shared" si="21"/>
        <v>13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1522</v>
      </c>
      <c r="C17" s="10">
        <v>2030</v>
      </c>
      <c r="D17" s="10">
        <v>2040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1526</v>
      </c>
      <c r="K17" s="10"/>
      <c r="L17" s="19" t="s">
        <v>1527</v>
      </c>
      <c r="M17" s="7" t="str">
        <f t="shared" ref="M17" si="29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1525</v>
      </c>
      <c r="Q17" s="7" t="str">
        <f t="shared" ref="Q17" si="30">IF(A17&lt;&gt;"","9.6米","--")</f>
        <v>9.6米</v>
      </c>
      <c r="R17" s="14">
        <v>14</v>
      </c>
      <c r="S17" s="14">
        <v>0</v>
      </c>
      <c r="T17" s="14">
        <f t="shared" ref="T17" si="31">SUM(R17:S17)</f>
        <v>14</v>
      </c>
      <c r="U17" s="7" t="str">
        <f t="shared" ref="U17" si="32">IF(A17&lt;&gt;"","分拣摆渡","----")</f>
        <v>分拣摆渡</v>
      </c>
    </row>
    <row r="18" spans="1:21" s="35" customFormat="1" ht="18.75">
      <c r="A18" s="8">
        <v>43204</v>
      </c>
      <c r="B18" s="10" t="s">
        <v>1528</v>
      </c>
      <c r="C18" s="10">
        <v>1752</v>
      </c>
      <c r="D18" s="10">
        <v>1758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1529</v>
      </c>
      <c r="K18" s="10"/>
      <c r="L18" s="19" t="s">
        <v>1530</v>
      </c>
      <c r="M18" s="7" t="str">
        <f t="shared" ref="M18" si="33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1525</v>
      </c>
      <c r="Q18" s="7" t="str">
        <f t="shared" ref="Q18" si="34">IF(A18&lt;&gt;"","9.6米","--")</f>
        <v>9.6米</v>
      </c>
      <c r="R18" s="14">
        <v>10</v>
      </c>
      <c r="S18" s="14">
        <v>0</v>
      </c>
      <c r="T18" s="14">
        <f t="shared" ref="T18" si="35">SUM(R18:S18)</f>
        <v>10</v>
      </c>
      <c r="U18" s="7" t="str">
        <f t="shared" ref="U18" si="36">IF(A18&lt;&gt;"","分拣摆渡","----")</f>
        <v>分拣摆渡</v>
      </c>
    </row>
    <row r="19" spans="1:21" s="35" customFormat="1" ht="18.75">
      <c r="A19" s="8">
        <v>43204</v>
      </c>
      <c r="B19" s="10" t="s">
        <v>1528</v>
      </c>
      <c r="C19" s="10">
        <v>1636</v>
      </c>
      <c r="D19" s="10">
        <v>1646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1531</v>
      </c>
      <c r="K19" s="10"/>
      <c r="L19" s="19" t="s">
        <v>1532</v>
      </c>
      <c r="M19" s="7" t="str">
        <f t="shared" ref="M19" si="37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1525</v>
      </c>
      <c r="Q19" s="7" t="str">
        <f t="shared" ref="Q19" si="38">IF(A19&lt;&gt;"","9.6米","--")</f>
        <v>9.6米</v>
      </c>
      <c r="R19" s="14">
        <v>14</v>
      </c>
      <c r="S19" s="14">
        <v>0</v>
      </c>
      <c r="T19" s="14">
        <f t="shared" ref="T19" si="39">SUM(R19:S19)</f>
        <v>14</v>
      </c>
      <c r="U19" s="7" t="str">
        <f t="shared" ref="U19" si="40">IF(A19&lt;&gt;"","分拣摆渡","----")</f>
        <v>分拣摆渡</v>
      </c>
    </row>
    <row r="20" spans="1:21" s="35" customFormat="1" ht="18.75">
      <c r="A20" s="8">
        <v>43204</v>
      </c>
      <c r="B20" s="10" t="s">
        <v>1528</v>
      </c>
      <c r="C20" s="10">
        <v>1123</v>
      </c>
      <c r="D20" s="10">
        <v>1133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1533</v>
      </c>
      <c r="K20" s="10"/>
      <c r="L20" s="19" t="s">
        <v>1534</v>
      </c>
      <c r="M20" s="7" t="str">
        <f t="shared" ref="M20" si="41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1525</v>
      </c>
      <c r="Q20" s="7" t="str">
        <f t="shared" ref="Q20" si="42">IF(A20&lt;&gt;"","9.6米","--")</f>
        <v>9.6米</v>
      </c>
      <c r="R20" s="14">
        <v>14</v>
      </c>
      <c r="S20" s="14">
        <v>0</v>
      </c>
      <c r="T20" s="14">
        <f t="shared" ref="T20" si="43">SUM(R20:S20)</f>
        <v>14</v>
      </c>
      <c r="U20" s="7" t="str">
        <f t="shared" ref="U20" si="44">IF(A20&lt;&gt;"","分拣摆渡","----")</f>
        <v>分拣摆渡</v>
      </c>
    </row>
    <row r="21" spans="1:21" s="35" customFormat="1" ht="18.75">
      <c r="A21" s="8">
        <v>43204</v>
      </c>
      <c r="B21" s="10" t="s">
        <v>1528</v>
      </c>
      <c r="C21" s="10">
        <v>1025</v>
      </c>
      <c r="D21" s="10">
        <v>1035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1535</v>
      </c>
      <c r="K21" s="10"/>
      <c r="L21" s="19" t="s">
        <v>1536</v>
      </c>
      <c r="M21" s="7" t="str">
        <f t="shared" ref="M21" si="45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1525</v>
      </c>
      <c r="Q21" s="7" t="str">
        <f t="shared" ref="Q21" si="46">IF(A21&lt;&gt;"","9.6米","--")</f>
        <v>9.6米</v>
      </c>
      <c r="R21" s="14">
        <v>14</v>
      </c>
      <c r="S21" s="14">
        <v>0</v>
      </c>
      <c r="T21" s="14">
        <f t="shared" ref="T21" si="47">SUM(R21:S21)</f>
        <v>14</v>
      </c>
      <c r="U21" s="7" t="str">
        <f t="shared" ref="U21" si="48">IF(A21&lt;&gt;"","分拣摆渡","----")</f>
        <v>分拣摆渡</v>
      </c>
    </row>
    <row r="22" spans="1:21" s="35" customFormat="1" ht="18.75">
      <c r="A22" s="8">
        <v>43204</v>
      </c>
      <c r="B22" s="10" t="s">
        <v>1522</v>
      </c>
      <c r="C22" s="10">
        <v>2400</v>
      </c>
      <c r="D22" s="10">
        <v>10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1537</v>
      </c>
      <c r="K22" s="10"/>
      <c r="L22" s="19" t="s">
        <v>1538</v>
      </c>
      <c r="M22" s="7" t="str">
        <f t="shared" ref="M22:M23" si="49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1525</v>
      </c>
      <c r="Q22" s="7" t="str">
        <f t="shared" ref="Q22:Q23" si="50">IF(A22&lt;&gt;"","9.6米","--")</f>
        <v>9.6米</v>
      </c>
      <c r="R22" s="14">
        <v>9</v>
      </c>
      <c r="S22" s="14">
        <v>0</v>
      </c>
      <c r="T22" s="14">
        <f t="shared" ref="T22:T23" si="51">SUM(R22:S22)</f>
        <v>9</v>
      </c>
      <c r="U22" s="7" t="str">
        <f t="shared" ref="U22:U24" si="52">IF(A22&lt;&gt;"","分拣摆渡","----")</f>
        <v>分拣摆渡</v>
      </c>
    </row>
    <row r="23" spans="1:21" s="35" customFormat="1" ht="18.75">
      <c r="A23" s="8">
        <v>43204</v>
      </c>
      <c r="B23" s="10" t="s">
        <v>1539</v>
      </c>
      <c r="C23" s="10">
        <v>2353</v>
      </c>
      <c r="D23" s="10">
        <v>3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1540</v>
      </c>
      <c r="K23" s="10"/>
      <c r="L23" s="19" t="s">
        <v>1541</v>
      </c>
      <c r="M23" s="7" t="str">
        <f t="shared" si="49"/>
        <v>武汉威伟机械</v>
      </c>
      <c r="N23" s="26" t="str">
        <f>VLOOKUP(P23,ch!$A$1:$B$34,2,0)</f>
        <v>鄂AF1588</v>
      </c>
      <c r="O23" s="10" t="s">
        <v>162</v>
      </c>
      <c r="P23" s="29" t="s">
        <v>1542</v>
      </c>
      <c r="Q23" s="7" t="str">
        <f t="shared" si="50"/>
        <v>9.6米</v>
      </c>
      <c r="R23" s="14">
        <v>14</v>
      </c>
      <c r="S23" s="14">
        <v>0</v>
      </c>
      <c r="T23" s="14">
        <f t="shared" si="51"/>
        <v>14</v>
      </c>
      <c r="U23" s="7" t="str">
        <f t="shared" si="52"/>
        <v>分拣摆渡</v>
      </c>
    </row>
    <row r="24" spans="1:21" s="35" customFormat="1" ht="18.75">
      <c r="A24" s="8">
        <v>43204</v>
      </c>
      <c r="B24" s="10" t="s">
        <v>1539</v>
      </c>
      <c r="C24" s="10">
        <v>2200</v>
      </c>
      <c r="D24" s="10">
        <v>2210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1543</v>
      </c>
      <c r="K24" s="10"/>
      <c r="L24" s="19" t="s">
        <v>1544</v>
      </c>
      <c r="M24" s="7" t="str">
        <f t="shared" ref="M24" si="53">IF(A24&lt;&gt;"","武汉威伟机械","------")</f>
        <v>武汉威伟机械</v>
      </c>
      <c r="N24" s="26" t="str">
        <f>VLOOKUP(P24,ch!$A$1:$B$34,2,0)</f>
        <v>鄂AF1588</v>
      </c>
      <c r="O24" s="10" t="s">
        <v>162</v>
      </c>
      <c r="P24" s="29" t="s">
        <v>1542</v>
      </c>
      <c r="Q24" s="7" t="str">
        <f t="shared" ref="Q24" si="54">IF(A24&lt;&gt;"","9.6米","--")</f>
        <v>9.6米</v>
      </c>
      <c r="R24" s="14">
        <v>13</v>
      </c>
      <c r="S24" s="14">
        <v>0</v>
      </c>
      <c r="T24" s="14">
        <f t="shared" ref="T24" si="55">SUM(R24:S24)</f>
        <v>13</v>
      </c>
      <c r="U24" s="7" t="str">
        <f t="shared" si="52"/>
        <v>分拣摆渡</v>
      </c>
    </row>
    <row r="25" spans="1:21" s="35" customFormat="1" ht="18.75">
      <c r="A25" s="8">
        <v>43204</v>
      </c>
      <c r="B25" s="10" t="s">
        <v>1539</v>
      </c>
      <c r="C25" s="10">
        <v>1915</v>
      </c>
      <c r="D25" s="10">
        <v>1925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1545</v>
      </c>
      <c r="K25" s="10"/>
      <c r="L25" s="19" t="s">
        <v>1546</v>
      </c>
      <c r="M25" s="7" t="str">
        <f t="shared" ref="M25" si="56">IF(A25&lt;&gt;"","武汉威伟机械","------")</f>
        <v>武汉威伟机械</v>
      </c>
      <c r="N25" s="26" t="str">
        <f>VLOOKUP(P25,ch!$A$1:$B$34,2,0)</f>
        <v>鄂AF1588</v>
      </c>
      <c r="O25" s="10" t="s">
        <v>162</v>
      </c>
      <c r="P25" s="29" t="s">
        <v>1542</v>
      </c>
      <c r="Q25" s="7" t="str">
        <f t="shared" ref="Q25" si="57">IF(A25&lt;&gt;"","9.6米","--")</f>
        <v>9.6米</v>
      </c>
      <c r="R25" s="14">
        <v>13</v>
      </c>
      <c r="S25" s="14">
        <v>0</v>
      </c>
      <c r="T25" s="14">
        <f t="shared" ref="T25" si="58">SUM(R25:S25)</f>
        <v>13</v>
      </c>
      <c r="U25" s="7" t="str">
        <f t="shared" ref="U25" si="59">IF(A25&lt;&gt;"","分拣摆渡","----")</f>
        <v>分拣摆渡</v>
      </c>
    </row>
    <row r="26" spans="1:21" s="35" customFormat="1" ht="18.75">
      <c r="A26" s="8">
        <v>43204</v>
      </c>
      <c r="B26" s="10" t="s">
        <v>288</v>
      </c>
      <c r="C26" s="10">
        <v>1546</v>
      </c>
      <c r="D26" s="10">
        <v>1556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1547</v>
      </c>
      <c r="K26" s="10"/>
      <c r="L26" s="19" t="s">
        <v>1548</v>
      </c>
      <c r="M26" s="7" t="str">
        <f t="shared" ref="M26" si="60">IF(A26&lt;&gt;"","武汉威伟机械","------")</f>
        <v>武汉威伟机械</v>
      </c>
      <c r="N26" s="26" t="str">
        <f>VLOOKUP(P26,ch!$A$1:$B$34,2,0)</f>
        <v>鄂AF1588</v>
      </c>
      <c r="O26" s="10" t="s">
        <v>162</v>
      </c>
      <c r="P26" s="29" t="s">
        <v>1542</v>
      </c>
      <c r="Q26" s="7" t="str">
        <f t="shared" ref="Q26" si="61">IF(A26&lt;&gt;"","9.6米","--")</f>
        <v>9.6米</v>
      </c>
      <c r="R26" s="14">
        <v>14</v>
      </c>
      <c r="S26" s="14">
        <v>0</v>
      </c>
      <c r="T26" s="14">
        <f t="shared" ref="T26" si="62">SUM(R26:S26)</f>
        <v>14</v>
      </c>
      <c r="U26" s="7" t="str">
        <f t="shared" ref="U26" si="63">IF(A26&lt;&gt;"","分拣摆渡","----")</f>
        <v>分拣摆渡</v>
      </c>
    </row>
    <row r="27" spans="1:21" s="35" customFormat="1" ht="18.75">
      <c r="A27" s="8">
        <v>43204</v>
      </c>
      <c r="B27" s="10" t="s">
        <v>288</v>
      </c>
      <c r="C27" s="10">
        <v>1148</v>
      </c>
      <c r="D27" s="10">
        <v>1158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1549</v>
      </c>
      <c r="K27" s="10"/>
      <c r="L27" s="19" t="s">
        <v>1550</v>
      </c>
      <c r="M27" s="7" t="str">
        <f t="shared" ref="M27" si="64">IF(A27&lt;&gt;"","武汉威伟机械","------")</f>
        <v>武汉威伟机械</v>
      </c>
      <c r="N27" s="26" t="str">
        <f>VLOOKUP(P27,ch!$A$1:$B$34,2,0)</f>
        <v>鄂AF1588</v>
      </c>
      <c r="O27" s="10" t="s">
        <v>162</v>
      </c>
      <c r="P27" s="29" t="s">
        <v>1542</v>
      </c>
      <c r="Q27" s="7" t="str">
        <f t="shared" ref="Q27" si="65">IF(A27&lt;&gt;"","9.6米","--")</f>
        <v>9.6米</v>
      </c>
      <c r="R27" s="14">
        <v>14</v>
      </c>
      <c r="S27" s="14">
        <v>0</v>
      </c>
      <c r="T27" s="14">
        <f t="shared" ref="T27" si="66">SUM(R27:S27)</f>
        <v>14</v>
      </c>
      <c r="U27" s="7" t="str">
        <f t="shared" ref="U27" si="67">IF(A27&lt;&gt;"","分拣摆渡","----")</f>
        <v>分拣摆渡</v>
      </c>
    </row>
    <row r="28" spans="1:21" s="35" customFormat="1" ht="18.75">
      <c r="A28" s="8">
        <v>43204</v>
      </c>
      <c r="B28" s="10" t="s">
        <v>288</v>
      </c>
      <c r="C28" s="10">
        <v>1104</v>
      </c>
      <c r="D28" s="10">
        <v>1114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1551</v>
      </c>
      <c r="K28" s="10"/>
      <c r="L28" s="19" t="s">
        <v>1552</v>
      </c>
      <c r="M28" s="7" t="str">
        <f t="shared" ref="M28" si="68">IF(A28&lt;&gt;"","武汉威伟机械","------")</f>
        <v>武汉威伟机械</v>
      </c>
      <c r="N28" s="26" t="str">
        <f>VLOOKUP(P28,ch!$A$1:$B$34,2,0)</f>
        <v>鄂AF1588</v>
      </c>
      <c r="O28" s="10" t="s">
        <v>162</v>
      </c>
      <c r="P28" s="29" t="s">
        <v>1542</v>
      </c>
      <c r="Q28" s="7" t="str">
        <f t="shared" ref="Q28" si="69">IF(A28&lt;&gt;"","9.6米","--")</f>
        <v>9.6米</v>
      </c>
      <c r="R28" s="14">
        <v>14</v>
      </c>
      <c r="S28" s="14">
        <v>0</v>
      </c>
      <c r="T28" s="14">
        <f t="shared" ref="T28" si="70">SUM(R28:S28)</f>
        <v>14</v>
      </c>
      <c r="U28" s="7" t="str">
        <f t="shared" ref="U28" si="71">IF(A28&lt;&gt;"","分拣摆渡","----")</f>
        <v>分拣摆渡</v>
      </c>
    </row>
    <row r="29" spans="1:21" s="35" customFormat="1" ht="18.75">
      <c r="A29" s="8">
        <v>43204</v>
      </c>
      <c r="B29" s="10" t="s">
        <v>288</v>
      </c>
      <c r="C29" s="10">
        <v>943</v>
      </c>
      <c r="D29" s="10">
        <v>953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1553</v>
      </c>
      <c r="K29" s="10"/>
      <c r="L29" s="19" t="s">
        <v>1554</v>
      </c>
      <c r="M29" s="7" t="str">
        <f t="shared" ref="M29" si="72">IF(A29&lt;&gt;"","武汉威伟机械","------")</f>
        <v>武汉威伟机械</v>
      </c>
      <c r="N29" s="26" t="str">
        <f>VLOOKUP(P29,ch!$A$1:$B$34,2,0)</f>
        <v>鄂AF1588</v>
      </c>
      <c r="O29" s="10" t="s">
        <v>162</v>
      </c>
      <c r="P29" s="29" t="s">
        <v>1542</v>
      </c>
      <c r="Q29" s="7" t="str">
        <f t="shared" ref="Q29" si="73">IF(A29&lt;&gt;"","9.6米","--")</f>
        <v>9.6米</v>
      </c>
      <c r="R29" s="14">
        <v>14</v>
      </c>
      <c r="S29" s="14">
        <v>0</v>
      </c>
      <c r="T29" s="14">
        <f t="shared" ref="T29" si="74">SUM(R29:S29)</f>
        <v>14</v>
      </c>
      <c r="U29" s="7" t="str">
        <f t="shared" ref="U29" si="75"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</sheetData>
  <phoneticPr fontId="3" type="noConversion"/>
  <conditionalFormatting sqref="I231:L1048576 I1:L1">
    <cfRule type="duplicateValues" dxfId="79" priority="24"/>
  </conditionalFormatting>
  <conditionalFormatting sqref="J231:J1048576 J1">
    <cfRule type="duplicateValues" dxfId="78" priority="20"/>
  </conditionalFormatting>
  <conditionalFormatting sqref="I2:L230">
    <cfRule type="duplicateValues" dxfId="77" priority="41"/>
  </conditionalFormatting>
  <conditionalFormatting sqref="L2:L230">
    <cfRule type="duplicateValues" dxfId="76" priority="43"/>
  </conditionalFormatting>
  <conditionalFormatting sqref="K2:L230">
    <cfRule type="duplicateValues" dxfId="75" priority="45"/>
  </conditionalFormatting>
  <conditionalFormatting sqref="I2:J230">
    <cfRule type="duplicateValues" dxfId="74" priority="47"/>
  </conditionalFormatting>
  <conditionalFormatting sqref="J2:J230">
    <cfRule type="duplicateValues" dxfId="73" priority="4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41"/>
  <sheetViews>
    <sheetView workbookViewId="0">
      <selection sqref="A1:XFD1048576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43205</v>
      </c>
      <c r="B2" s="10" t="s">
        <v>243</v>
      </c>
      <c r="C2" s="10">
        <v>1920</v>
      </c>
      <c r="D2" s="10">
        <v>2117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40" t="s">
        <v>1591</v>
      </c>
      <c r="K2" s="10"/>
      <c r="L2" s="19" t="s">
        <v>1555</v>
      </c>
      <c r="M2" s="7" t="str">
        <f t="shared" ref="M2:M17" si="0">IF(A2&lt;&gt;"","武汉威伟机械","------")</f>
        <v>武汉威伟机械</v>
      </c>
      <c r="N2" s="26" t="str">
        <f>VLOOKUP(P2,ch!$A$1:$B$34,2,0)</f>
        <v>鄂AZV377</v>
      </c>
      <c r="O2" s="10" t="s">
        <v>175</v>
      </c>
      <c r="P2" s="29" t="s">
        <v>239</v>
      </c>
      <c r="Q2" s="7" t="str">
        <f t="shared" ref="Q2:Q17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7" si="2">IF(A2&lt;&gt;"","分拣摆渡","----")</f>
        <v>分拣摆渡</v>
      </c>
    </row>
    <row r="3" spans="1:63" s="35" customFormat="1" ht="18.75">
      <c r="A3" s="8">
        <v>43205</v>
      </c>
      <c r="B3" s="10" t="s">
        <v>500</v>
      </c>
      <c r="C3" s="10">
        <v>1930</v>
      </c>
      <c r="D3" s="10">
        <v>2057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40" t="s">
        <v>1592</v>
      </c>
      <c r="K3" s="10"/>
      <c r="L3" s="19" t="s">
        <v>1556</v>
      </c>
      <c r="M3" s="7" t="str">
        <f t="shared" si="0"/>
        <v>武汉威伟机械</v>
      </c>
      <c r="N3" s="26" t="str">
        <f>VLOOKUP(P3,ch!$A$1:$B$34,2,0)</f>
        <v>鄂AHB101</v>
      </c>
      <c r="O3" s="10" t="s">
        <v>168</v>
      </c>
      <c r="P3" s="29" t="s">
        <v>275</v>
      </c>
      <c r="Q3" s="7" t="str">
        <f t="shared" si="1"/>
        <v>9.6米</v>
      </c>
      <c r="R3" s="14">
        <v>6</v>
      </c>
      <c r="S3" s="14">
        <v>0</v>
      </c>
      <c r="T3" s="14">
        <f>SUM(R3:S3)</f>
        <v>6</v>
      </c>
      <c r="U3" s="7" t="str">
        <f t="shared" si="2"/>
        <v>分拣摆渡</v>
      </c>
    </row>
    <row r="4" spans="1:63" s="35" customFormat="1" ht="18.75">
      <c r="A4" s="8">
        <v>43205</v>
      </c>
      <c r="B4" s="10" t="s">
        <v>234</v>
      </c>
      <c r="C4" s="10">
        <v>1745</v>
      </c>
      <c r="D4" s="10">
        <v>1950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40" t="s">
        <v>1593</v>
      </c>
      <c r="K4" s="10"/>
      <c r="L4" s="19" t="s">
        <v>1557</v>
      </c>
      <c r="M4" s="7" t="str">
        <f t="shared" si="0"/>
        <v>武汉威伟机械</v>
      </c>
      <c r="N4" s="26" t="str">
        <f>VLOOKUP(P4,ch!$A$1:$B$34,2,0)</f>
        <v>鄂ABY256</v>
      </c>
      <c r="O4" s="10" t="s">
        <v>166</v>
      </c>
      <c r="P4" s="29" t="s">
        <v>250</v>
      </c>
      <c r="Q4" s="7" t="str">
        <f t="shared" si="1"/>
        <v>9.6米</v>
      </c>
      <c r="R4" s="14" t="s">
        <v>1558</v>
      </c>
      <c r="S4" s="14">
        <v>0</v>
      </c>
      <c r="T4" s="14" t="s">
        <v>1558</v>
      </c>
      <c r="U4" s="7" t="str">
        <f t="shared" si="2"/>
        <v>分拣摆渡</v>
      </c>
    </row>
    <row r="5" spans="1:63" s="35" customFormat="1" ht="18.75">
      <c r="A5" s="8">
        <v>43205</v>
      </c>
      <c r="B5" s="10" t="s">
        <v>243</v>
      </c>
      <c r="C5" s="10">
        <v>1820</v>
      </c>
      <c r="D5" s="10">
        <v>1952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40" t="s">
        <v>1594</v>
      </c>
      <c r="K5" s="10"/>
      <c r="L5" s="19" t="s">
        <v>1570</v>
      </c>
      <c r="M5" s="7" t="str">
        <f t="shared" si="0"/>
        <v>武汉威伟机械</v>
      </c>
      <c r="N5" s="26" t="str">
        <f>VLOOKUP(P5,ch!$A$1:$B$34,2,0)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43205</v>
      </c>
      <c r="B6" s="10" t="s">
        <v>234</v>
      </c>
      <c r="C6" s="10">
        <v>1459</v>
      </c>
      <c r="D6" s="10">
        <v>1703</v>
      </c>
      <c r="E6" s="11" t="s">
        <v>235</v>
      </c>
      <c r="F6" s="11" t="s">
        <v>251</v>
      </c>
      <c r="G6" s="11" t="s">
        <v>203</v>
      </c>
      <c r="H6" s="11" t="s">
        <v>430</v>
      </c>
      <c r="I6" s="39"/>
      <c r="J6" s="40" t="s">
        <v>1595</v>
      </c>
      <c r="K6" s="10"/>
      <c r="L6" s="19" t="s">
        <v>1572</v>
      </c>
      <c r="M6" s="7" t="str">
        <f t="shared" si="0"/>
        <v>武汉威伟机械</v>
      </c>
      <c r="N6" s="26" t="str">
        <f>VLOOKUP(P6,ch!$A$1:$B$34,2,0)</f>
        <v>鄂AMR731</v>
      </c>
      <c r="O6" s="10" t="s">
        <v>1134</v>
      </c>
      <c r="P6" s="29" t="s">
        <v>1091</v>
      </c>
      <c r="Q6" s="7" t="str">
        <f t="shared" si="1"/>
        <v>9.6米</v>
      </c>
      <c r="R6" s="14" t="s">
        <v>1573</v>
      </c>
      <c r="S6" s="14">
        <v>0</v>
      </c>
      <c r="T6" s="14" t="s">
        <v>1573</v>
      </c>
      <c r="U6" s="7" t="str">
        <f t="shared" si="2"/>
        <v>分拣摆渡</v>
      </c>
    </row>
    <row r="7" spans="1:63" s="35" customFormat="1" ht="18.75">
      <c r="A7" s="8">
        <v>43205</v>
      </c>
      <c r="B7" s="10" t="s">
        <v>288</v>
      </c>
      <c r="C7" s="10">
        <v>1913</v>
      </c>
      <c r="D7" s="10">
        <v>1920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40" t="s">
        <v>1596</v>
      </c>
      <c r="K7" s="10"/>
      <c r="L7" s="19" t="s">
        <v>1559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ref="T7:T17" si="3">SUM(R7:S7)</f>
        <v>14</v>
      </c>
      <c r="U7" s="7" t="str">
        <f t="shared" si="2"/>
        <v>分拣摆渡</v>
      </c>
    </row>
    <row r="8" spans="1:63" s="35" customFormat="1" ht="18.75">
      <c r="A8" s="8">
        <v>43205</v>
      </c>
      <c r="B8" s="10" t="s">
        <v>288</v>
      </c>
      <c r="C8" s="10">
        <v>1509</v>
      </c>
      <c r="D8" s="10">
        <v>1519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40" t="s">
        <v>1597</v>
      </c>
      <c r="K8" s="10"/>
      <c r="L8" s="19" t="s">
        <v>1560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15</v>
      </c>
      <c r="S8" s="14">
        <v>0</v>
      </c>
      <c r="T8" s="14">
        <f t="shared" si="3"/>
        <v>15</v>
      </c>
      <c r="U8" s="7" t="str">
        <f t="shared" si="2"/>
        <v>分拣摆渡</v>
      </c>
    </row>
    <row r="9" spans="1:63" s="35" customFormat="1" ht="18.75">
      <c r="A9" s="8">
        <v>43205</v>
      </c>
      <c r="B9" s="10" t="s">
        <v>288</v>
      </c>
      <c r="C9" s="10">
        <v>1210</v>
      </c>
      <c r="D9" s="10">
        <v>1217</v>
      </c>
      <c r="E9" s="11" t="s">
        <v>203</v>
      </c>
      <c r="F9" s="11" t="s">
        <v>430</v>
      </c>
      <c r="G9" s="11" t="s">
        <v>209</v>
      </c>
      <c r="H9" s="11" t="s">
        <v>467</v>
      </c>
      <c r="I9" s="39"/>
      <c r="J9" s="40" t="s">
        <v>1598</v>
      </c>
      <c r="K9" s="10"/>
      <c r="L9" s="19" t="s">
        <v>1561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13</v>
      </c>
      <c r="S9" s="14">
        <v>0</v>
      </c>
      <c r="T9" s="14">
        <f t="shared" si="3"/>
        <v>13</v>
      </c>
      <c r="U9" s="7" t="str">
        <f t="shared" si="2"/>
        <v>分拣摆渡</v>
      </c>
    </row>
    <row r="10" spans="1:63" s="35" customFormat="1" ht="18.75">
      <c r="A10" s="8">
        <v>43205</v>
      </c>
      <c r="B10" s="10" t="s">
        <v>288</v>
      </c>
      <c r="C10" s="10">
        <v>1114</v>
      </c>
      <c r="D10" s="10">
        <v>1124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40" t="s">
        <v>1599</v>
      </c>
      <c r="K10" s="10"/>
      <c r="L10" s="19" t="s">
        <v>1562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3"/>
        <v>14</v>
      </c>
      <c r="U10" s="7" t="str">
        <f t="shared" si="2"/>
        <v>分拣摆渡</v>
      </c>
    </row>
    <row r="11" spans="1:63" s="35" customFormat="1" ht="18.75">
      <c r="A11" s="8">
        <v>43205</v>
      </c>
      <c r="B11" s="10" t="s">
        <v>288</v>
      </c>
      <c r="C11" s="10">
        <v>958</v>
      </c>
      <c r="D11" s="10">
        <v>1008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40" t="s">
        <v>1600</v>
      </c>
      <c r="K11" s="10"/>
      <c r="L11" s="19" t="s">
        <v>1563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3"/>
        <v>14</v>
      </c>
      <c r="U11" s="7" t="str">
        <f t="shared" si="2"/>
        <v>分拣摆渡</v>
      </c>
    </row>
    <row r="12" spans="1:63" s="35" customFormat="1" ht="18.75">
      <c r="A12" s="8">
        <v>43205</v>
      </c>
      <c r="B12" s="10" t="s">
        <v>1086</v>
      </c>
      <c r="C12" s="10">
        <v>109</v>
      </c>
      <c r="D12" s="10">
        <v>119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40" t="s">
        <v>1601</v>
      </c>
      <c r="K12" s="10"/>
      <c r="L12" s="19" t="s">
        <v>1564</v>
      </c>
      <c r="M12" s="7" t="str">
        <f t="shared" si="0"/>
        <v>武汉威伟机械</v>
      </c>
      <c r="N12" s="26" t="str">
        <f>VLOOKUP(P12,ch!$A$1:$B$34,2,0)</f>
        <v>鄂AF1588</v>
      </c>
      <c r="O12" s="10" t="s">
        <v>162</v>
      </c>
      <c r="P12" s="29" t="s">
        <v>117</v>
      </c>
      <c r="Q12" s="7" t="str">
        <f t="shared" si="1"/>
        <v>9.6米</v>
      </c>
      <c r="R12" s="14">
        <v>12</v>
      </c>
      <c r="S12" s="14">
        <v>0</v>
      </c>
      <c r="T12" s="14">
        <f t="shared" si="3"/>
        <v>12</v>
      </c>
      <c r="U12" s="7" t="str">
        <f t="shared" si="2"/>
        <v>分拣摆渡</v>
      </c>
    </row>
    <row r="13" spans="1:63" s="35" customFormat="1" ht="18.75">
      <c r="A13" s="8">
        <v>43205</v>
      </c>
      <c r="B13" s="10" t="s">
        <v>288</v>
      </c>
      <c r="C13" s="10">
        <v>901</v>
      </c>
      <c r="D13" s="10">
        <v>911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40" t="s">
        <v>1602</v>
      </c>
      <c r="K13" s="10"/>
      <c r="L13" s="19" t="s">
        <v>1565</v>
      </c>
      <c r="M13" s="7" t="str">
        <f t="shared" si="0"/>
        <v>武汉威伟机械</v>
      </c>
      <c r="N13" s="26" t="str">
        <f>VLOOKUP(P13,ch!$A$1:$B$34,2,0)</f>
        <v>鄂AMT870</v>
      </c>
      <c r="O13" s="10" t="s">
        <v>163</v>
      </c>
      <c r="P13" s="29" t="s">
        <v>285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si="2"/>
        <v>分拣摆渡</v>
      </c>
    </row>
    <row r="14" spans="1:63" s="35" customFormat="1" ht="18.75">
      <c r="A14" s="8">
        <v>43205</v>
      </c>
      <c r="B14" s="10" t="s">
        <v>258</v>
      </c>
      <c r="C14" s="10">
        <v>1804</v>
      </c>
      <c r="D14" s="10">
        <v>1814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40" t="s">
        <v>1603</v>
      </c>
      <c r="K14" s="10"/>
      <c r="L14" s="19" t="s">
        <v>1566</v>
      </c>
      <c r="M14" s="7" t="str">
        <f t="shared" si="0"/>
        <v>武汉威伟机械</v>
      </c>
      <c r="N14" s="26" t="str">
        <f>VLOOKUP(P14,ch!$A$1:$B$34,2,0)</f>
        <v>鄂AMT870</v>
      </c>
      <c r="O14" s="10" t="s">
        <v>163</v>
      </c>
      <c r="P14" s="29" t="s">
        <v>285</v>
      </c>
      <c r="Q14" s="7" t="str">
        <f t="shared" si="1"/>
        <v>9.6米</v>
      </c>
      <c r="R14" s="14">
        <v>12</v>
      </c>
      <c r="S14" s="14">
        <v>0</v>
      </c>
      <c r="T14" s="14">
        <f t="shared" si="3"/>
        <v>12</v>
      </c>
      <c r="U14" s="7" t="str">
        <f t="shared" si="2"/>
        <v>分拣摆渡</v>
      </c>
    </row>
    <row r="15" spans="1:63" s="35" customFormat="1" ht="18.75">
      <c r="A15" s="8">
        <v>43205</v>
      </c>
      <c r="B15" s="10" t="s">
        <v>288</v>
      </c>
      <c r="C15" s="10">
        <v>1152</v>
      </c>
      <c r="D15" s="10">
        <v>1202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40" t="s">
        <v>1604</v>
      </c>
      <c r="K15" s="10"/>
      <c r="L15" s="19" t="s">
        <v>1567</v>
      </c>
      <c r="M15" s="7" t="str">
        <f t="shared" si="0"/>
        <v>武汉威伟机械</v>
      </c>
      <c r="N15" s="26" t="str">
        <f>VLOOKUP(P15,ch!$A$1:$B$34,2,0)</f>
        <v>鄂AMT870</v>
      </c>
      <c r="O15" s="10" t="s">
        <v>163</v>
      </c>
      <c r="P15" s="29" t="s">
        <v>285</v>
      </c>
      <c r="Q15" s="7" t="str">
        <f t="shared" si="1"/>
        <v>9.6米</v>
      </c>
      <c r="R15" s="14">
        <v>14</v>
      </c>
      <c r="S15" s="14">
        <v>0</v>
      </c>
      <c r="T15" s="14">
        <f t="shared" si="3"/>
        <v>14</v>
      </c>
      <c r="U15" s="7" t="str">
        <f t="shared" si="2"/>
        <v>分拣摆渡</v>
      </c>
    </row>
    <row r="16" spans="1:63" s="35" customFormat="1" ht="18.75">
      <c r="A16" s="8">
        <v>43205</v>
      </c>
      <c r="B16" s="10" t="s">
        <v>288</v>
      </c>
      <c r="C16" s="10">
        <v>1044</v>
      </c>
      <c r="D16" s="10">
        <v>1054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40" t="s">
        <v>1605</v>
      </c>
      <c r="K16" s="10"/>
      <c r="L16" s="19" t="s">
        <v>1568</v>
      </c>
      <c r="M16" s="7" t="str">
        <f t="shared" si="0"/>
        <v>武汉威伟机械</v>
      </c>
      <c r="N16" s="26" t="str">
        <f>VLOOKUP(P16,ch!$A$1:$B$34,2,0)</f>
        <v>鄂AMT870</v>
      </c>
      <c r="O16" s="10" t="s">
        <v>163</v>
      </c>
      <c r="P16" s="29" t="s">
        <v>285</v>
      </c>
      <c r="Q16" s="7" t="str">
        <f t="shared" si="1"/>
        <v>9.6米</v>
      </c>
      <c r="R16" s="14">
        <v>14</v>
      </c>
      <c r="S16" s="14">
        <v>0</v>
      </c>
      <c r="T16" s="14">
        <f t="shared" si="3"/>
        <v>14</v>
      </c>
      <c r="U16" s="7" t="str">
        <f t="shared" si="2"/>
        <v>分拣摆渡</v>
      </c>
    </row>
    <row r="17" spans="1:21" s="35" customFormat="1" ht="18.75">
      <c r="A17" s="8">
        <v>43205</v>
      </c>
      <c r="B17" s="10" t="s">
        <v>258</v>
      </c>
      <c r="C17" s="10">
        <v>2308</v>
      </c>
      <c r="D17" s="10">
        <v>2318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40" t="s">
        <v>1606</v>
      </c>
      <c r="K17" s="10"/>
      <c r="L17" s="19" t="s">
        <v>1590</v>
      </c>
      <c r="M17" s="7" t="str">
        <f t="shared" si="0"/>
        <v>武汉威伟机械</v>
      </c>
      <c r="N17" s="26" t="str">
        <f>VLOOKUP(P17,ch!$A$1:$B$34,2,0)</f>
        <v>鄂AZR992</v>
      </c>
      <c r="O17" s="10" t="s">
        <v>183</v>
      </c>
      <c r="P17" s="29" t="s">
        <v>107</v>
      </c>
      <c r="Q17" s="7" t="str">
        <f t="shared" si="1"/>
        <v>9.6米</v>
      </c>
      <c r="R17" s="14">
        <v>14</v>
      </c>
      <c r="S17" s="14">
        <v>0</v>
      </c>
      <c r="T17" s="14">
        <f t="shared" si="3"/>
        <v>14</v>
      </c>
      <c r="U17" s="7" t="str">
        <f t="shared" si="2"/>
        <v>分拣摆渡</v>
      </c>
    </row>
    <row r="18" spans="1:21" s="35" customFormat="1" ht="18.75">
      <c r="A18" s="8">
        <v>43205</v>
      </c>
      <c r="B18" s="10" t="s">
        <v>258</v>
      </c>
      <c r="C18" s="10">
        <v>1948</v>
      </c>
      <c r="D18" s="10">
        <v>1958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40" t="s">
        <v>1607</v>
      </c>
      <c r="K18" s="10"/>
      <c r="L18" s="19" t="s">
        <v>1582</v>
      </c>
      <c r="M18" s="7" t="str">
        <f t="shared" ref="M18" si="4">IF(A18&lt;&gt;"","武汉威伟机械","------")</f>
        <v>武汉威伟机械</v>
      </c>
      <c r="N18" s="26" t="str">
        <f>VLOOKUP(P18,ch!$A$1:$B$34,2,0)</f>
        <v>鄂AAW309</v>
      </c>
      <c r="O18" s="10" t="s">
        <v>165</v>
      </c>
      <c r="P18" s="29" t="s">
        <v>1579</v>
      </c>
      <c r="Q18" s="7" t="str">
        <f t="shared" ref="Q18" si="5">IF(A18&lt;&gt;"","9.6米","--")</f>
        <v>9.6米</v>
      </c>
      <c r="R18" s="14">
        <v>14</v>
      </c>
      <c r="S18" s="14">
        <v>0</v>
      </c>
      <c r="T18" s="14">
        <f t="shared" ref="T18" si="6">SUM(R18:S18)</f>
        <v>14</v>
      </c>
      <c r="U18" s="7" t="str">
        <f t="shared" ref="U18" si="7">IF(A18&lt;&gt;"","分拣摆渡","----")</f>
        <v>分拣摆渡</v>
      </c>
    </row>
    <row r="19" spans="1:21" s="35" customFormat="1" ht="18.75">
      <c r="A19" s="8">
        <v>43205</v>
      </c>
      <c r="B19" s="10" t="s">
        <v>258</v>
      </c>
      <c r="C19" s="10">
        <v>2125</v>
      </c>
      <c r="D19" s="10">
        <v>2135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40" t="s">
        <v>1608</v>
      </c>
      <c r="K19" s="10"/>
      <c r="L19" s="19" t="s">
        <v>1583</v>
      </c>
      <c r="M19" s="7" t="str">
        <f t="shared" ref="M19" si="8">IF(A19&lt;&gt;"","武汉威伟机械","------")</f>
        <v>武汉威伟机械</v>
      </c>
      <c r="N19" s="26" t="str">
        <f>VLOOKUP(P19,ch!$A$1:$B$34,2,0)</f>
        <v>鄂AAW309</v>
      </c>
      <c r="O19" s="10" t="s">
        <v>165</v>
      </c>
      <c r="P19" s="29" t="s">
        <v>1579</v>
      </c>
      <c r="Q19" s="7" t="str">
        <f t="shared" ref="Q19" si="9">IF(A19&lt;&gt;"","9.6米","--")</f>
        <v>9.6米</v>
      </c>
      <c r="R19" s="14">
        <v>14</v>
      </c>
      <c r="S19" s="14">
        <v>0</v>
      </c>
      <c r="T19" s="14">
        <f t="shared" ref="T19" si="10">SUM(R19:S19)</f>
        <v>14</v>
      </c>
      <c r="U19" s="7" t="str">
        <f t="shared" ref="U19" si="11">IF(A19&lt;&gt;"","分拣摆渡","----")</f>
        <v>分拣摆渡</v>
      </c>
    </row>
    <row r="20" spans="1:21" s="35" customFormat="1" ht="18.75">
      <c r="A20" s="8">
        <v>43205</v>
      </c>
      <c r="B20" s="10" t="s">
        <v>530</v>
      </c>
      <c r="C20" s="10">
        <v>12</v>
      </c>
      <c r="D20" s="10">
        <v>32</v>
      </c>
      <c r="E20" s="11" t="s">
        <v>209</v>
      </c>
      <c r="F20" s="11" t="s">
        <v>517</v>
      </c>
      <c r="G20" s="11" t="s">
        <v>203</v>
      </c>
      <c r="H20" s="11" t="s">
        <v>430</v>
      </c>
      <c r="I20" s="39"/>
      <c r="J20" s="40" t="s">
        <v>1609</v>
      </c>
      <c r="K20" s="10"/>
      <c r="L20" s="19" t="s">
        <v>1569</v>
      </c>
      <c r="M20" s="7" t="str">
        <f t="shared" ref="M20" si="12">IF(A20&lt;&gt;"","武汉威伟机械","------")</f>
        <v>武汉威伟机械</v>
      </c>
      <c r="N20" s="26" t="str">
        <f>VLOOKUP(P20,ch!$A$1:$B$34,2,0)</f>
        <v>鄂FJU350</v>
      </c>
      <c r="O20" s="10" t="s">
        <v>24</v>
      </c>
      <c r="P20" s="29" t="s">
        <v>48</v>
      </c>
      <c r="Q20" s="7" t="str">
        <f t="shared" ref="Q20" si="13">IF(A20&lt;&gt;"","9.6米","--")</f>
        <v>9.6米</v>
      </c>
      <c r="R20" s="14">
        <v>14</v>
      </c>
      <c r="S20" s="14">
        <v>0</v>
      </c>
      <c r="T20" s="14">
        <f t="shared" ref="T20" si="14">SUM(R20:S20)</f>
        <v>14</v>
      </c>
      <c r="U20" s="7" t="str">
        <f t="shared" ref="U20" si="15">IF(A20&lt;&gt;"","分拣摆渡","----")</f>
        <v>分拣摆渡</v>
      </c>
    </row>
    <row r="21" spans="1:21" s="35" customFormat="1" ht="18.75">
      <c r="A21" s="8">
        <v>43205</v>
      </c>
      <c r="B21" s="10" t="s">
        <v>530</v>
      </c>
      <c r="C21" s="10">
        <v>1718</v>
      </c>
      <c r="D21" s="10">
        <v>1750</v>
      </c>
      <c r="E21" s="11" t="s">
        <v>209</v>
      </c>
      <c r="F21" s="11" t="s">
        <v>517</v>
      </c>
      <c r="G21" s="11" t="s">
        <v>203</v>
      </c>
      <c r="H21" s="11" t="s">
        <v>430</v>
      </c>
      <c r="I21" s="39"/>
      <c r="J21" s="40" t="s">
        <v>1610</v>
      </c>
      <c r="K21" s="10"/>
      <c r="L21" s="19" t="s">
        <v>1571</v>
      </c>
      <c r="M21" s="7" t="str">
        <f t="shared" ref="M21" si="16">IF(A21&lt;&gt;"","武汉威伟机械","------")</f>
        <v>武汉威伟机械</v>
      </c>
      <c r="N21" s="26" t="str">
        <f>VLOOKUP(P21,ch!$A$1:$B$34,2,0)</f>
        <v>鄂FJU350</v>
      </c>
      <c r="O21" s="10" t="s">
        <v>24</v>
      </c>
      <c r="P21" s="29" t="s">
        <v>48</v>
      </c>
      <c r="Q21" s="7" t="str">
        <f t="shared" ref="Q21" si="17">IF(A21&lt;&gt;"","9.6米","--")</f>
        <v>9.6米</v>
      </c>
      <c r="R21" s="14">
        <v>14</v>
      </c>
      <c r="S21" s="14">
        <v>0</v>
      </c>
      <c r="T21" s="14">
        <f t="shared" ref="T21" si="18">SUM(R21:S21)</f>
        <v>14</v>
      </c>
      <c r="U21" s="7" t="str">
        <f t="shared" ref="U21" si="19">IF(A21&lt;&gt;"","分拣摆渡","----")</f>
        <v>分拣摆渡</v>
      </c>
    </row>
    <row r="22" spans="1:21" s="35" customFormat="1" ht="18.75">
      <c r="A22" s="8">
        <v>43205</v>
      </c>
      <c r="B22" s="10" t="s">
        <v>111</v>
      </c>
      <c r="C22" s="10">
        <v>952</v>
      </c>
      <c r="D22" s="10">
        <v>1018</v>
      </c>
      <c r="E22" s="11" t="s">
        <v>209</v>
      </c>
      <c r="F22" s="11" t="s">
        <v>517</v>
      </c>
      <c r="G22" s="11" t="s">
        <v>203</v>
      </c>
      <c r="H22" s="11" t="s">
        <v>430</v>
      </c>
      <c r="I22" s="39"/>
      <c r="J22" s="40" t="s">
        <v>1611</v>
      </c>
      <c r="K22" s="10"/>
      <c r="L22" s="19" t="s">
        <v>1574</v>
      </c>
      <c r="M22" s="7" t="str">
        <f t="shared" ref="M22:M23" si="20">IF(A22&lt;&gt;"","武汉威伟机械","------")</f>
        <v>武汉威伟机械</v>
      </c>
      <c r="N22" s="26" t="str">
        <f>VLOOKUP(P22,ch!$A$1:$B$34,2,0)</f>
        <v>鄂ABY277</v>
      </c>
      <c r="O22" s="10" t="s">
        <v>167</v>
      </c>
      <c r="P22" s="29" t="s">
        <v>191</v>
      </c>
      <c r="Q22" s="7" t="str">
        <f t="shared" ref="Q22:Q23" si="21">IF(A22&lt;&gt;"","9.6米","--")</f>
        <v>9.6米</v>
      </c>
      <c r="R22" s="14">
        <v>12</v>
      </c>
      <c r="S22" s="14">
        <v>0</v>
      </c>
      <c r="T22" s="14">
        <f t="shared" ref="T22" si="22">SUM(R22:S22)</f>
        <v>12</v>
      </c>
      <c r="U22" s="7" t="str">
        <f t="shared" ref="U22" si="23">IF(A22&lt;&gt;"","分拣摆渡","----")</f>
        <v>分拣摆渡</v>
      </c>
    </row>
    <row r="23" spans="1:21" s="35" customFormat="1" ht="18.75">
      <c r="A23" s="8">
        <v>43205</v>
      </c>
      <c r="B23" s="10" t="s">
        <v>1575</v>
      </c>
      <c r="C23" s="10">
        <v>2200</v>
      </c>
      <c r="D23" s="10">
        <v>2215</v>
      </c>
      <c r="E23" s="11" t="s">
        <v>209</v>
      </c>
      <c r="F23" s="11" t="s">
        <v>517</v>
      </c>
      <c r="G23" s="11" t="s">
        <v>203</v>
      </c>
      <c r="H23" s="11" t="s">
        <v>430</v>
      </c>
      <c r="I23" s="39"/>
      <c r="J23" s="40" t="s">
        <v>1612</v>
      </c>
      <c r="K23" s="10"/>
      <c r="L23" s="19" t="s">
        <v>1576</v>
      </c>
      <c r="M23" s="7" t="str">
        <f t="shared" si="20"/>
        <v>武汉威伟机械</v>
      </c>
      <c r="N23" s="26" t="str">
        <f>VLOOKUP(P23,ch!$A$1:$B$34,2,0)</f>
        <v>鄂ABY277</v>
      </c>
      <c r="O23" s="10" t="s">
        <v>167</v>
      </c>
      <c r="P23" s="29" t="s">
        <v>191</v>
      </c>
      <c r="Q23" s="7" t="str">
        <f t="shared" si="21"/>
        <v>9.6米</v>
      </c>
      <c r="R23" s="14">
        <v>12</v>
      </c>
      <c r="S23" s="14">
        <v>0</v>
      </c>
      <c r="T23" s="14">
        <f t="shared" ref="T23" si="24">SUM(R23:S23)</f>
        <v>12</v>
      </c>
      <c r="U23" s="7" t="str">
        <f t="shared" ref="U23" si="25">IF(A23&lt;&gt;"","分拣摆渡","----")</f>
        <v>分拣摆渡</v>
      </c>
    </row>
    <row r="24" spans="1:21" s="35" customFormat="1" ht="18.75">
      <c r="A24" s="8">
        <v>43205</v>
      </c>
      <c r="B24" s="10" t="s">
        <v>530</v>
      </c>
      <c r="C24" s="10">
        <v>2345</v>
      </c>
      <c r="D24" s="10">
        <v>2358</v>
      </c>
      <c r="E24" s="11" t="s">
        <v>209</v>
      </c>
      <c r="F24" s="11" t="s">
        <v>1584</v>
      </c>
      <c r="G24" s="11" t="s">
        <v>203</v>
      </c>
      <c r="H24" s="11" t="s">
        <v>430</v>
      </c>
      <c r="I24" s="39"/>
      <c r="J24" s="40" t="s">
        <v>1613</v>
      </c>
      <c r="K24" s="10"/>
      <c r="L24" s="19" t="s">
        <v>1585</v>
      </c>
      <c r="M24" s="7" t="str">
        <f t="shared" ref="M24" si="26">IF(A24&lt;&gt;"","武汉威伟机械","------")</f>
        <v>武汉威伟机械</v>
      </c>
      <c r="N24" s="26" t="str">
        <f>VLOOKUP(P24,ch!$A$1:$B$34,2,0)</f>
        <v>鄂ABY277</v>
      </c>
      <c r="O24" s="10" t="s">
        <v>167</v>
      </c>
      <c r="P24" s="29" t="s">
        <v>191</v>
      </c>
      <c r="Q24" s="7" t="str">
        <f t="shared" ref="Q24" si="27">IF(A24&lt;&gt;"","9.6米","--")</f>
        <v>9.6米</v>
      </c>
      <c r="R24" s="14">
        <v>4</v>
      </c>
      <c r="S24" s="14">
        <v>0</v>
      </c>
      <c r="T24" s="14">
        <f t="shared" ref="T24" si="28">SUM(R24:S24)</f>
        <v>4</v>
      </c>
      <c r="U24" s="7" t="str">
        <f t="shared" ref="U24" si="29">IF(A24&lt;&gt;"","分拣摆渡","----")</f>
        <v>分拣摆渡</v>
      </c>
    </row>
    <row r="25" spans="1:21" s="35" customFormat="1" ht="18.75">
      <c r="A25" s="8">
        <v>43205</v>
      </c>
      <c r="B25" s="10" t="s">
        <v>278</v>
      </c>
      <c r="C25" s="10">
        <v>1506</v>
      </c>
      <c r="D25" s="10">
        <v>1530</v>
      </c>
      <c r="E25" s="11" t="s">
        <v>209</v>
      </c>
      <c r="F25" s="11" t="s">
        <v>1584</v>
      </c>
      <c r="G25" s="11" t="s">
        <v>203</v>
      </c>
      <c r="H25" s="11" t="s">
        <v>430</v>
      </c>
      <c r="I25" s="39"/>
      <c r="J25" s="40" t="s">
        <v>1614</v>
      </c>
      <c r="K25" s="10"/>
      <c r="L25" s="19" t="s">
        <v>1586</v>
      </c>
      <c r="M25" s="7" t="str">
        <f t="shared" ref="M25" si="30">IF(A25&lt;&gt;"","武汉威伟机械","------")</f>
        <v>武汉威伟机械</v>
      </c>
      <c r="N25" s="26" t="str">
        <f>VLOOKUP(P25,ch!$A$1:$B$34,2,0)</f>
        <v>鄂AZR992</v>
      </c>
      <c r="O25" s="10" t="s">
        <v>183</v>
      </c>
      <c r="P25" s="29" t="s">
        <v>107</v>
      </c>
      <c r="Q25" s="7" t="str">
        <f t="shared" ref="Q25" si="31">IF(A25&lt;&gt;"","9.6米","--")</f>
        <v>9.6米</v>
      </c>
      <c r="R25" s="14">
        <v>12</v>
      </c>
      <c r="S25" s="14">
        <v>0</v>
      </c>
      <c r="T25" s="14">
        <f t="shared" ref="T25" si="32">SUM(R25:S25)</f>
        <v>12</v>
      </c>
      <c r="U25" s="7" t="str">
        <f t="shared" ref="U25" si="33">IF(A25&lt;&gt;"","分拣摆渡","----")</f>
        <v>分拣摆渡</v>
      </c>
    </row>
    <row r="26" spans="1:21" s="35" customFormat="1" ht="18.75">
      <c r="A26" s="8">
        <v>43205</v>
      </c>
      <c r="B26" s="10" t="s">
        <v>278</v>
      </c>
      <c r="C26" s="10">
        <v>1717</v>
      </c>
      <c r="D26" s="10">
        <v>1745</v>
      </c>
      <c r="E26" s="11" t="s">
        <v>209</v>
      </c>
      <c r="F26" s="11" t="s">
        <v>1584</v>
      </c>
      <c r="G26" s="11" t="s">
        <v>203</v>
      </c>
      <c r="H26" s="11" t="s">
        <v>430</v>
      </c>
      <c r="I26" s="39"/>
      <c r="J26" s="40" t="s">
        <v>1615</v>
      </c>
      <c r="K26" s="10"/>
      <c r="L26" s="19" t="s">
        <v>1587</v>
      </c>
      <c r="M26" s="7" t="str">
        <f t="shared" ref="M26" si="34">IF(A26&lt;&gt;"","武汉威伟机械","------")</f>
        <v>武汉威伟机械</v>
      </c>
      <c r="N26" s="26" t="str">
        <f>VLOOKUP(P26,ch!$A$1:$B$34,2,0)</f>
        <v>鄂AZR992</v>
      </c>
      <c r="O26" s="10" t="s">
        <v>183</v>
      </c>
      <c r="P26" s="29" t="s">
        <v>107</v>
      </c>
      <c r="Q26" s="7" t="str">
        <f t="shared" ref="Q26" si="35">IF(A26&lt;&gt;"","9.6米","--")</f>
        <v>9.6米</v>
      </c>
      <c r="R26" s="14">
        <v>13</v>
      </c>
      <c r="S26" s="14">
        <v>0</v>
      </c>
      <c r="T26" s="14">
        <f t="shared" ref="T26" si="36">SUM(R26:S26)</f>
        <v>13</v>
      </c>
      <c r="U26" s="7" t="str">
        <f t="shared" ref="U26" si="37">IF(A26&lt;&gt;"","分拣摆渡","----")</f>
        <v>分拣摆渡</v>
      </c>
    </row>
    <row r="27" spans="1:21" s="35" customFormat="1" ht="18.75">
      <c r="A27" s="8">
        <v>43205</v>
      </c>
      <c r="B27" s="10" t="s">
        <v>278</v>
      </c>
      <c r="C27" s="10">
        <v>1903</v>
      </c>
      <c r="D27" s="10">
        <v>1922</v>
      </c>
      <c r="E27" s="11" t="s">
        <v>209</v>
      </c>
      <c r="F27" s="11" t="s">
        <v>1584</v>
      </c>
      <c r="G27" s="11" t="s">
        <v>203</v>
      </c>
      <c r="H27" s="11" t="s">
        <v>430</v>
      </c>
      <c r="I27" s="39"/>
      <c r="J27" s="40" t="s">
        <v>1616</v>
      </c>
      <c r="K27" s="10"/>
      <c r="L27" s="19" t="s">
        <v>1588</v>
      </c>
      <c r="M27" s="7" t="str">
        <f t="shared" ref="M27" si="38">IF(A27&lt;&gt;"","武汉威伟机械","------")</f>
        <v>武汉威伟机械</v>
      </c>
      <c r="N27" s="26" t="str">
        <f>VLOOKUP(P27,ch!$A$1:$B$34,2,0)</f>
        <v>鄂AZR992</v>
      </c>
      <c r="O27" s="10" t="s">
        <v>183</v>
      </c>
      <c r="P27" s="29" t="s">
        <v>107</v>
      </c>
      <c r="Q27" s="7" t="str">
        <f t="shared" ref="Q27" si="39">IF(A27&lt;&gt;"","9.6米","--")</f>
        <v>9.6米</v>
      </c>
      <c r="R27" s="14">
        <v>13</v>
      </c>
      <c r="S27" s="14">
        <v>0</v>
      </c>
      <c r="T27" s="14">
        <f t="shared" ref="T27" si="40">SUM(R27:S27)</f>
        <v>13</v>
      </c>
      <c r="U27" s="7" t="str">
        <f t="shared" ref="U27" si="41">IF(A27&lt;&gt;"","分拣摆渡","----")</f>
        <v>分拣摆渡</v>
      </c>
    </row>
    <row r="28" spans="1:21" s="35" customFormat="1" ht="18.75">
      <c r="A28" s="8">
        <v>43205</v>
      </c>
      <c r="B28" s="10" t="s">
        <v>310</v>
      </c>
      <c r="C28" s="10">
        <v>1946</v>
      </c>
      <c r="D28" s="10">
        <v>2011</v>
      </c>
      <c r="E28" s="11" t="s">
        <v>209</v>
      </c>
      <c r="F28" s="11" t="s">
        <v>1584</v>
      </c>
      <c r="G28" s="11" t="s">
        <v>203</v>
      </c>
      <c r="H28" s="11" t="s">
        <v>430</v>
      </c>
      <c r="I28" s="39"/>
      <c r="J28" s="40" t="s">
        <v>1617</v>
      </c>
      <c r="K28" s="10"/>
      <c r="L28" s="19" t="s">
        <v>1589</v>
      </c>
      <c r="M28" s="7" t="str">
        <f t="shared" ref="M28" si="42">IF(A28&lt;&gt;"","武汉威伟机械","------")</f>
        <v>武汉威伟机械</v>
      </c>
      <c r="N28" s="26" t="str">
        <f>VLOOKUP(P28,ch!$A$1:$B$34,2,0)</f>
        <v>鄂AZR992</v>
      </c>
      <c r="O28" s="10" t="s">
        <v>183</v>
      </c>
      <c r="P28" s="29" t="s">
        <v>107</v>
      </c>
      <c r="Q28" s="7" t="str">
        <f t="shared" ref="Q28" si="43">IF(A28&lt;&gt;"","9.6米","--")</f>
        <v>9.6米</v>
      </c>
      <c r="R28" s="14">
        <v>12</v>
      </c>
      <c r="S28" s="14">
        <v>0</v>
      </c>
      <c r="T28" s="14">
        <f t="shared" ref="T28" si="44">SUM(R28:S28)</f>
        <v>12</v>
      </c>
      <c r="U28" s="7" t="str">
        <f t="shared" ref="U28" si="45">IF(A28&lt;&gt;"","分拣摆渡","----")</f>
        <v>分拣摆渡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</sheetData>
  <phoneticPr fontId="3" type="noConversion"/>
  <conditionalFormatting sqref="I1:L1">
    <cfRule type="duplicateValues" dxfId="72" priority="17"/>
  </conditionalFormatting>
  <conditionalFormatting sqref="J1">
    <cfRule type="duplicateValues" dxfId="71" priority="16"/>
  </conditionalFormatting>
  <conditionalFormatting sqref="I20:L22 I2:L4 I7:L16">
    <cfRule type="duplicateValues" dxfId="70" priority="10"/>
  </conditionalFormatting>
  <conditionalFormatting sqref="L20:L22 L2:L4 L7:L16">
    <cfRule type="duplicateValues" dxfId="69" priority="9"/>
  </conditionalFormatting>
  <conditionalFormatting sqref="K20:L22 K2:L4 K7:L16">
    <cfRule type="duplicateValues" dxfId="68" priority="8"/>
  </conditionalFormatting>
  <conditionalFormatting sqref="I20:J22 I2:J4 I7:J16">
    <cfRule type="duplicateValues" dxfId="67" priority="7"/>
  </conditionalFormatting>
  <conditionalFormatting sqref="J20:J22 J2:J4 J7:J16">
    <cfRule type="duplicateValues" dxfId="66" priority="6"/>
  </conditionalFormatting>
  <conditionalFormatting sqref="I5:L6 I16:L41">
    <cfRule type="duplicateValues" dxfId="65" priority="5"/>
  </conditionalFormatting>
  <conditionalFormatting sqref="L5:L6 L16:L41">
    <cfRule type="duplicateValues" dxfId="64" priority="4"/>
  </conditionalFormatting>
  <conditionalFormatting sqref="K5:L6 K16:L41">
    <cfRule type="duplicateValues" dxfId="63" priority="3"/>
  </conditionalFormatting>
  <conditionalFormatting sqref="I5:J6 I16:J41">
    <cfRule type="duplicateValues" dxfId="62" priority="2"/>
  </conditionalFormatting>
  <conditionalFormatting sqref="J5:J6 J16:J41">
    <cfRule type="duplicateValues" dxfId="6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D6" sqref="D6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28" t="s">
        <v>1073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C23" sqref="C23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2:U3"/>
  <sheetViews>
    <sheetView topLeftCell="D1" workbookViewId="0">
      <selection activeCell="N2" sqref="N2:N3"/>
    </sheetView>
  </sheetViews>
  <sheetFormatPr defaultRowHeight="13.5"/>
  <cols>
    <col min="1" max="1" width="11.5" customWidth="1"/>
  </cols>
  <sheetData>
    <row r="2" spans="1:21" s="35" customFormat="1" ht="18.75">
      <c r="A2" s="8">
        <v>43206</v>
      </c>
      <c r="B2" s="10" t="s">
        <v>258</v>
      </c>
      <c r="C2" s="10">
        <v>51</v>
      </c>
      <c r="D2" s="10">
        <v>1001</v>
      </c>
      <c r="E2" s="11" t="s">
        <v>203</v>
      </c>
      <c r="F2" s="11" t="s">
        <v>430</v>
      </c>
      <c r="G2" s="11" t="s">
        <v>209</v>
      </c>
      <c r="H2" s="11" t="s">
        <v>467</v>
      </c>
      <c r="I2" s="39"/>
      <c r="J2" s="39" t="s">
        <v>1577</v>
      </c>
      <c r="K2" s="10"/>
      <c r="L2" s="19" t="s">
        <v>1578</v>
      </c>
      <c r="M2" s="7" t="str">
        <f>IF(A2&lt;&gt;"","武汉威伟机械","------")</f>
        <v>武汉威伟机械</v>
      </c>
      <c r="N2" s="26" t="str">
        <f>VLOOKUP(P2,ch!$A$1:$B$34,2,0)</f>
        <v>鄂AAW309</v>
      </c>
      <c r="O2" s="10"/>
      <c r="P2" s="29" t="s">
        <v>1579</v>
      </c>
      <c r="Q2" s="7" t="str">
        <f>IF(A2&lt;&gt;"","9.6米","--")</f>
        <v>9.6米</v>
      </c>
      <c r="R2" s="14">
        <v>12</v>
      </c>
      <c r="S2" s="14">
        <v>0</v>
      </c>
      <c r="T2" s="14">
        <f>SUM(R2:S2)</f>
        <v>12</v>
      </c>
      <c r="U2" s="7" t="str">
        <f>IF(A2&lt;&gt;"","分拣摆渡","----")</f>
        <v>分拣摆渡</v>
      </c>
    </row>
    <row r="3" spans="1:21" s="35" customFormat="1" ht="18.75">
      <c r="A3" s="8">
        <v>43206</v>
      </c>
      <c r="B3" s="10" t="s">
        <v>258</v>
      </c>
      <c r="C3" s="10">
        <v>18</v>
      </c>
      <c r="D3" s="10">
        <v>28</v>
      </c>
      <c r="E3" s="11" t="s">
        <v>203</v>
      </c>
      <c r="F3" s="11" t="s">
        <v>430</v>
      </c>
      <c r="G3" s="11" t="s">
        <v>209</v>
      </c>
      <c r="H3" s="11" t="s">
        <v>467</v>
      </c>
      <c r="I3" s="39"/>
      <c r="J3" s="39" t="s">
        <v>1580</v>
      </c>
      <c r="K3" s="10"/>
      <c r="L3" s="19" t="s">
        <v>1581</v>
      </c>
      <c r="M3" s="7" t="str">
        <f>IF(A3&lt;&gt;"","武汉威伟机械","------")</f>
        <v>武汉威伟机械</v>
      </c>
      <c r="N3" s="26" t="str">
        <f>VLOOKUP(P3,ch!$A$1:$B$34,2,0)</f>
        <v>鄂AAW309</v>
      </c>
      <c r="O3" s="10"/>
      <c r="P3" s="29" t="s">
        <v>1579</v>
      </c>
      <c r="Q3" s="7" t="str">
        <f>IF(A3&lt;&gt;"","9.6米","--")</f>
        <v>9.6米</v>
      </c>
      <c r="R3" s="14">
        <v>12</v>
      </c>
      <c r="S3" s="14">
        <v>0</v>
      </c>
      <c r="T3" s="14">
        <f>SUM(R3:S3)</f>
        <v>12</v>
      </c>
      <c r="U3" s="7" t="str">
        <f>IF(A3&lt;&gt;"","分拣摆渡","----")</f>
        <v>分拣摆渡</v>
      </c>
    </row>
  </sheetData>
  <phoneticPr fontId="3" type="noConversion"/>
  <conditionalFormatting sqref="I2:L2">
    <cfRule type="duplicateValues" dxfId="60" priority="10"/>
  </conditionalFormatting>
  <conditionalFormatting sqref="L2">
    <cfRule type="duplicateValues" dxfId="59" priority="9"/>
  </conditionalFormatting>
  <conditionalFormatting sqref="K2:L2">
    <cfRule type="duplicateValues" dxfId="58" priority="8"/>
  </conditionalFormatting>
  <conditionalFormatting sqref="I2:J2">
    <cfRule type="duplicateValues" dxfId="57" priority="7"/>
  </conditionalFormatting>
  <conditionalFormatting sqref="J2">
    <cfRule type="duplicateValues" dxfId="56" priority="6"/>
  </conditionalFormatting>
  <conditionalFormatting sqref="I3:L3">
    <cfRule type="duplicateValues" dxfId="55" priority="5"/>
  </conditionalFormatting>
  <conditionalFormatting sqref="L3">
    <cfRule type="duplicateValues" dxfId="54" priority="4"/>
  </conditionalFormatting>
  <conditionalFormatting sqref="K3:L3">
    <cfRule type="duplicateValues" dxfId="53" priority="3"/>
  </conditionalFormatting>
  <conditionalFormatting sqref="I3:J3">
    <cfRule type="duplicateValues" dxfId="52" priority="2"/>
  </conditionalFormatting>
  <conditionalFormatting sqref="J3">
    <cfRule type="duplicateValues" dxfId="5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H243"/>
  <sheetViews>
    <sheetView topLeftCell="A232" workbookViewId="0">
      <selection activeCell="F178" sqref="F178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27.75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4"/>
        <v>武汉威伟机械</v>
      </c>
      <c r="L36" s="26" t="e">
        <f>VLOOKUP(N36,ch!$A$1:$B$31,2,0)</f>
        <v>#N/A</v>
      </c>
      <c r="M36" s="26" t="s">
        <v>176</v>
      </c>
      <c r="N36" s="29" t="s">
        <v>242</v>
      </c>
      <c r="O36" s="7" t="e">
        <f>IF(L36&lt;&gt;"","9.6米","--")</f>
        <v>#N/A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166</v>
      </c>
      <c r="N37" s="29" t="s">
        <v>250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175</v>
      </c>
      <c r="N38" s="29" t="s">
        <v>239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181</v>
      </c>
      <c r="N39" s="29" t="s">
        <v>197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174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174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174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174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174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174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174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174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174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174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174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174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167</v>
      </c>
      <c r="N52" s="29" t="s">
        <v>191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167</v>
      </c>
      <c r="N53" s="29" t="s">
        <v>191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167</v>
      </c>
      <c r="N54" s="29" t="s">
        <v>191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167</v>
      </c>
      <c r="N55" s="29" t="s">
        <v>191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167</v>
      </c>
      <c r="N56" s="29" t="s">
        <v>191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167</v>
      </c>
      <c r="N57" s="29" t="s">
        <v>191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167</v>
      </c>
      <c r="N58" s="29" t="s">
        <v>191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167</v>
      </c>
      <c r="N59" s="29" t="s">
        <v>191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167</v>
      </c>
      <c r="N60" s="29" t="s">
        <v>191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167</v>
      </c>
      <c r="N61" s="29" t="s">
        <v>191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167</v>
      </c>
      <c r="N62" s="29" t="s">
        <v>191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167</v>
      </c>
      <c r="N63" s="29" t="s">
        <v>191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165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165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183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183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183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183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e">
        <f>VLOOKUP(N70,ch!$A$1:$B$31,2,0)</f>
        <v>#N/A</v>
      </c>
      <c r="M70" s="26" t="s">
        <v>164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162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162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162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162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162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162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162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162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162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168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165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tr">
        <f>VLOOKUP(N82,ch!$A$1:$B$31,2,0)</f>
        <v>鄂AMT870</v>
      </c>
      <c r="M82" s="26" t="s">
        <v>163</v>
      </c>
      <c r="N82" s="29" t="s">
        <v>79</v>
      </c>
      <c r="O82" s="7" t="str">
        <f t="shared" si="5"/>
        <v>9.6米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tr">
        <f>VLOOKUP(N83,ch!$A$1:$B$31,2,0)</f>
        <v>鄂AMT870</v>
      </c>
      <c r="M83" s="26" t="s">
        <v>163</v>
      </c>
      <c r="N83" s="29" t="s">
        <v>79</v>
      </c>
      <c r="O83" s="7" t="str">
        <f t="shared" si="5"/>
        <v>9.6米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tr">
        <f>VLOOKUP(N84,ch!$A$1:$B$31,2,0)</f>
        <v>鄂AMT870</v>
      </c>
      <c r="M84" s="26" t="s">
        <v>163</v>
      </c>
      <c r="N84" s="29" t="s">
        <v>79</v>
      </c>
      <c r="O84" s="7" t="str">
        <f t="shared" si="5"/>
        <v>9.6米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tr">
        <f>VLOOKUP(N85,ch!$A$1:$B$31,2,0)</f>
        <v>鄂AMT870</v>
      </c>
      <c r="M85" s="26" t="s">
        <v>163</v>
      </c>
      <c r="N85" s="29" t="s">
        <v>79</v>
      </c>
      <c r="O85" s="7" t="str">
        <f t="shared" si="5"/>
        <v>9.6米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tr">
        <f>VLOOKUP(N86,ch!$A$1:$B$31,2,0)</f>
        <v>鄂AMT870</v>
      </c>
      <c r="M86" s="26" t="s">
        <v>163</v>
      </c>
      <c r="N86" s="29" t="s">
        <v>79</v>
      </c>
      <c r="O86" s="7" t="str">
        <f t="shared" si="5"/>
        <v>9.6米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tr">
        <f>VLOOKUP(N87,ch!$A$1:$B$31,2,0)</f>
        <v>鄂AMT870</v>
      </c>
      <c r="M87" s="26" t="s">
        <v>163</v>
      </c>
      <c r="N87" s="29" t="s">
        <v>79</v>
      </c>
      <c r="O87" s="7" t="str">
        <f t="shared" si="5"/>
        <v>9.6米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tr">
        <f>VLOOKUP(N88,ch!$A$1:$B$31,2,0)</f>
        <v>鄂AMT870</v>
      </c>
      <c r="M88" s="26" t="s">
        <v>163</v>
      </c>
      <c r="N88" s="29" t="s">
        <v>79</v>
      </c>
      <c r="O88" s="7" t="str">
        <f t="shared" si="5"/>
        <v>9.6米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tr">
        <f>VLOOKUP(N89,ch!$A$1:$B$31,2,0)</f>
        <v>鄂AMT870</v>
      </c>
      <c r="M89" s="26" t="s">
        <v>163</v>
      </c>
      <c r="N89" s="29" t="s">
        <v>79</v>
      </c>
      <c r="O89" s="7" t="str">
        <f t="shared" si="5"/>
        <v>9.6米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363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363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363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363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363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363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363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363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177</v>
      </c>
      <c r="N98" s="29" t="s">
        <v>341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180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178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175</v>
      </c>
      <c r="N101" s="29" t="s">
        <v>239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181</v>
      </c>
      <c r="N102" s="29" t="s">
        <v>197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164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166</v>
      </c>
      <c r="N104" s="29" t="s">
        <v>250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167</v>
      </c>
      <c r="N105" s="29" t="s">
        <v>191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167</v>
      </c>
      <c r="N106" s="29" t="s">
        <v>191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175</v>
      </c>
      <c r="N107" s="29" t="s">
        <v>239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4"/>
        <v>武汉威伟机械</v>
      </c>
      <c r="L118" s="26" t="s">
        <v>163</v>
      </c>
      <c r="M118" s="26" t="s">
        <v>163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4"/>
        <v>武汉威伟机械</v>
      </c>
      <c r="L119" s="26" t="str">
        <f>VLOOKUP(N119,ch!$A$1:$B$31,2,0)</f>
        <v>鄂AZR876</v>
      </c>
      <c r="M119" s="26" t="s">
        <v>163</v>
      </c>
      <c r="N119" s="29" t="s">
        <v>372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4"/>
        <v>武汉威伟机械</v>
      </c>
      <c r="L120" s="26" t="str">
        <f>VLOOKUP(N120,ch!$A$1:$B$31,2,0)</f>
        <v>鄂AZR876</v>
      </c>
      <c r="M120" s="26" t="s">
        <v>163</v>
      </c>
      <c r="N120" s="29" t="s">
        <v>372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4"/>
        <v>武汉威伟机械</v>
      </c>
      <c r="L121" s="26" t="str">
        <f>VLOOKUP(N121,ch!$A$1:$B$31,2,0)</f>
        <v>鄂AZR876</v>
      </c>
      <c r="M121" s="26" t="s">
        <v>163</v>
      </c>
      <c r="N121" s="29" t="s">
        <v>372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4"/>
        <v>武汉威伟机械</v>
      </c>
      <c r="L122" s="26" t="str">
        <f>VLOOKUP(N122,ch!$A$1:$B$31,2,0)</f>
        <v>鄂AZR876</v>
      </c>
      <c r="M122" s="26" t="s">
        <v>163</v>
      </c>
      <c r="N122" s="29" t="s">
        <v>372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4"/>
        <v>武汉威伟机械</v>
      </c>
      <c r="L123" s="26" t="str">
        <f>VLOOKUP(N123,ch!$A$1:$B$31,2,0)</f>
        <v>鄂AZR876</v>
      </c>
      <c r="M123" s="10"/>
      <c r="N123" s="29" t="s">
        <v>372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168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22"/>
        <v>武汉威伟机械</v>
      </c>
      <c r="L132" s="26" t="e">
        <f>VLOOKUP(N132,ch!$A$1:$B$31,2,0)</f>
        <v>#N/A</v>
      </c>
      <c r="M132" s="10" t="s">
        <v>176</v>
      </c>
      <c r="N132" s="29" t="s">
        <v>242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181</v>
      </c>
      <c r="N134" s="29" t="s">
        <v>197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164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164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175</v>
      </c>
      <c r="N137" s="29" t="s">
        <v>239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175</v>
      </c>
      <c r="N138" s="29" t="s">
        <v>239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175</v>
      </c>
      <c r="N139" s="29" t="s">
        <v>239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22"/>
        <v>武汉威伟机械</v>
      </c>
      <c r="L140" s="26" t="str">
        <f>VLOOKUP(N140,ch!$A$1:$B$31,2,0)</f>
        <v>鄂AZR876</v>
      </c>
      <c r="M140" s="10" t="s">
        <v>163</v>
      </c>
      <c r="N140" s="29" t="s">
        <v>372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162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162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162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162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162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162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164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22"/>
        <v>武汉威伟机械</v>
      </c>
      <c r="L148" s="26" t="str">
        <f>VLOOKUP(N148,ch!$A$1:$B$31,2,0)</f>
        <v>鄂AZR876</v>
      </c>
      <c r="M148" s="10" t="s">
        <v>163</v>
      </c>
      <c r="N148" s="29" t="s">
        <v>372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22"/>
        <v>武汉威伟机械</v>
      </c>
      <c r="L149" s="26" t="str">
        <f>VLOOKUP(N149,ch!$A$1:$B$31,2,0)</f>
        <v>鄂AZR876</v>
      </c>
      <c r="M149" s="10" t="s">
        <v>163</v>
      </c>
      <c r="N149" s="29" t="s">
        <v>372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22"/>
        <v>武汉威伟机械</v>
      </c>
      <c r="L150" s="26" t="str">
        <f>VLOOKUP(N150,ch!$A$1:$B$31,2,0)</f>
        <v>鄂AZR876</v>
      </c>
      <c r="M150" s="10" t="s">
        <v>163</v>
      </c>
      <c r="N150" s="29" t="s">
        <v>372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22"/>
        <v>武汉威伟机械</v>
      </c>
      <c r="L151" s="26" t="str">
        <f>VLOOKUP(N151,ch!$A$1:$B$31,2,0)</f>
        <v>鄂AZR876</v>
      </c>
      <c r="M151" s="10" t="s">
        <v>163</v>
      </c>
      <c r="N151" s="29" t="s">
        <v>372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22"/>
        <v>武汉威伟机械</v>
      </c>
      <c r="L152" s="26" t="str">
        <f>VLOOKUP(N152,ch!$A$1:$B$31,2,0)</f>
        <v>鄂AZR876</v>
      </c>
      <c r="M152" s="10" t="s">
        <v>163</v>
      </c>
      <c r="N152" s="29" t="s">
        <v>372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363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363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363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363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363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363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363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363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165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166</v>
      </c>
      <c r="N162" s="29" t="s">
        <v>250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167</v>
      </c>
      <c r="N163" s="29" t="s">
        <v>191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510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166</v>
      </c>
      <c r="N165" s="29" t="s">
        <v>250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164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175</v>
      </c>
      <c r="N167" s="29" t="s">
        <v>239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164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6"/>
        <v>武汉威伟机械</v>
      </c>
      <c r="L169" s="26" t="str">
        <f>VLOOKUP(N169,ch!$A$1:$B$32,2,0)</f>
        <v>鄂AZR876</v>
      </c>
      <c r="M169" s="10" t="s">
        <v>163</v>
      </c>
      <c r="N169" s="29" t="s">
        <v>372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6"/>
        <v>武汉威伟机械</v>
      </c>
      <c r="L170" s="26" t="str">
        <f>VLOOKUP(N170,ch!$A$1:$B$32,2,0)</f>
        <v>鄂AZR876</v>
      </c>
      <c r="M170" s="10" t="s">
        <v>163</v>
      </c>
      <c r="N170" s="29" t="s">
        <v>372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6"/>
        <v>武汉威伟机械</v>
      </c>
      <c r="L171" s="26" t="str">
        <f>VLOOKUP(N171,ch!$A$1:$B$32,2,0)</f>
        <v>鄂AZR876</v>
      </c>
      <c r="M171" s="10" t="s">
        <v>163</v>
      </c>
      <c r="N171" s="29" t="s">
        <v>372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6"/>
        <v>武汉威伟机械</v>
      </c>
      <c r="L172" s="26" t="str">
        <f>VLOOKUP(N172,ch!$A$1:$B$32,2,0)</f>
        <v>鄂AZR876</v>
      </c>
      <c r="M172" s="10" t="s">
        <v>163</v>
      </c>
      <c r="N172" s="29" t="s">
        <v>372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6"/>
        <v>武汉威伟机械</v>
      </c>
      <c r="L173" s="26" t="str">
        <f>VLOOKUP(N173,ch!$A$1:$B$32,2,0)</f>
        <v>鄂AZR876</v>
      </c>
      <c r="M173" s="10" t="s">
        <v>163</v>
      </c>
      <c r="N173" s="29" t="s">
        <v>372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162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162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162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162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162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162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162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162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363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363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363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363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363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363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363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363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164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6"/>
        <v>武汉威伟机械</v>
      </c>
      <c r="L192" s="26" t="e">
        <f>VLOOKUP(N192,ch!$A$1:$B$32,2,0)</f>
        <v>#N/A</v>
      </c>
      <c r="M192" s="10" t="s">
        <v>176</v>
      </c>
      <c r="N192" s="29" t="s">
        <v>242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177</v>
      </c>
      <c r="N193" s="29" t="s">
        <v>341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175</v>
      </c>
      <c r="N194" s="29" t="s">
        <v>239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165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165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167</v>
      </c>
      <c r="N197" s="29" t="s">
        <v>191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162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30"/>
        <v>武汉威伟机械</v>
      </c>
      <c r="L199" s="26" t="e">
        <f>VLOOKUP(N199,ch!$A$1:$B$32,2,0)</f>
        <v>#N/A</v>
      </c>
      <c r="M199" s="10" t="s">
        <v>176</v>
      </c>
      <c r="N199" s="29" t="s">
        <v>242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30"/>
        <v>武汉威伟机械</v>
      </c>
      <c r="L200" s="26" t="e">
        <f>VLOOKUP(N200,ch!$A$1:$B$32,2,0)</f>
        <v>#N/A</v>
      </c>
      <c r="M200" s="10" t="s">
        <v>176</v>
      </c>
      <c r="N200" s="29" t="s">
        <v>242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162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162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162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162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162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162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363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363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363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363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363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363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363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363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30"/>
        <v>武汉威伟机械</v>
      </c>
      <c r="L215" s="26" t="str">
        <f>VLOOKUP(N215,ch!$A$1:$B$32,2,0)</f>
        <v>鄂AZR876</v>
      </c>
      <c r="M215" s="10" t="s">
        <v>163</v>
      </c>
      <c r="N215" s="29" t="s">
        <v>372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30"/>
        <v>武汉威伟机械</v>
      </c>
      <c r="L216" s="26" t="str">
        <f>VLOOKUP(N216,ch!$A$1:$B$32,2,0)</f>
        <v>鄂AZR876</v>
      </c>
      <c r="M216" s="10" t="s">
        <v>163</v>
      </c>
      <c r="N216" s="29" t="s">
        <v>372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30"/>
        <v>武汉威伟机械</v>
      </c>
      <c r="L217" s="26" t="str">
        <f>VLOOKUP(N217,ch!$A$1:$B$32,2,0)</f>
        <v>鄂AZR876</v>
      </c>
      <c r="M217" s="10" t="s">
        <v>163</v>
      </c>
      <c r="N217" s="29" t="s">
        <v>372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30"/>
        <v>武汉威伟机械</v>
      </c>
      <c r="L218" s="26" t="str">
        <f>VLOOKUP(N218,ch!$A$1:$B$32,2,0)</f>
        <v>鄂AZR876</v>
      </c>
      <c r="M218" s="10" t="s">
        <v>163</v>
      </c>
      <c r="N218" s="29" t="s">
        <v>372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30"/>
        <v>武汉威伟机械</v>
      </c>
      <c r="L219" s="26" t="str">
        <f>VLOOKUP(N219,ch!$A$1:$B$32,2,0)</f>
        <v>鄂AZR876</v>
      </c>
      <c r="M219" s="10" t="s">
        <v>163</v>
      </c>
      <c r="N219" s="29" t="s">
        <v>372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174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180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178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165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166</v>
      </c>
      <c r="N224" s="29" t="s">
        <v>250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183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183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175</v>
      </c>
      <c r="N227" s="29" t="s">
        <v>239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5"/>
        <v>武汉威伟机械</v>
      </c>
      <c r="L228" s="26" t="str">
        <f>VLOOKUP(N228,ch!$A$1:$B$32,2,0)</f>
        <v>鄂AZR876</v>
      </c>
      <c r="M228" s="10" t="s">
        <v>163</v>
      </c>
      <c r="N228" s="29" t="s">
        <v>372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5"/>
        <v>武汉威伟机械</v>
      </c>
      <c r="L229" s="26" t="str">
        <f>VLOOKUP(N229,ch!$A$1:$B$32,2,0)</f>
        <v>鄂AZR876</v>
      </c>
      <c r="M229" s="10" t="s">
        <v>163</v>
      </c>
      <c r="N229" s="29" t="s">
        <v>372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5"/>
        <v>武汉威伟机械</v>
      </c>
      <c r="L230" s="26" t="str">
        <f>VLOOKUP(N230,ch!$A$1:$B$32,2,0)</f>
        <v>鄂AZR876</v>
      </c>
      <c r="M230" s="10" t="s">
        <v>163</v>
      </c>
      <c r="N230" s="29" t="s">
        <v>372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5"/>
        <v>武汉威伟机械</v>
      </c>
      <c r="L231" s="26" t="str">
        <f>VLOOKUP(N231,ch!$A$1:$B$32,2,0)</f>
        <v>鄂AZR876</v>
      </c>
      <c r="M231" s="10" t="s">
        <v>163</v>
      </c>
      <c r="N231" s="29" t="s">
        <v>372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5"/>
        <v>武汉威伟机械</v>
      </c>
      <c r="L232" s="26" t="str">
        <f>VLOOKUP(N232,ch!$A$1:$B$32,2,0)</f>
        <v>鄂AZR876</v>
      </c>
      <c r="M232" s="10" t="s">
        <v>163</v>
      </c>
      <c r="N232" s="29" t="s">
        <v>372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5"/>
        <v>武汉威伟机械</v>
      </c>
      <c r="L233" s="26" t="str">
        <f>VLOOKUP(N233,ch!$A$1:$B$32,2,0)</f>
        <v>鄂AZR876</v>
      </c>
      <c r="M233" s="10" t="s">
        <v>163</v>
      </c>
      <c r="N233" s="29" t="s">
        <v>372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162</v>
      </c>
      <c r="N234" s="29" t="s">
        <v>769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162</v>
      </c>
      <c r="N235" s="29" t="s">
        <v>769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162</v>
      </c>
      <c r="N236" s="29" t="s">
        <v>769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162</v>
      </c>
      <c r="N237" s="29" t="s">
        <v>769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162</v>
      </c>
      <c r="N238" s="29" t="s">
        <v>769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363</v>
      </c>
      <c r="N239" s="29" t="s">
        <v>402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363</v>
      </c>
      <c r="N240" s="29" t="s">
        <v>402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363</v>
      </c>
      <c r="N241" s="29" t="s">
        <v>402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363</v>
      </c>
      <c r="N242" s="29" t="s">
        <v>402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363</v>
      </c>
      <c r="N243" s="29" t="s">
        <v>402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50" priority="34"/>
  </conditionalFormatting>
  <conditionalFormatting sqref="I19:I23">
    <cfRule type="duplicateValues" dxfId="49" priority="33"/>
  </conditionalFormatting>
  <conditionalFormatting sqref="I123">
    <cfRule type="duplicateValues" dxfId="48" priority="30"/>
  </conditionalFormatting>
  <conditionalFormatting sqref="J123">
    <cfRule type="duplicateValues" dxfId="47" priority="29"/>
  </conditionalFormatting>
  <conditionalFormatting sqref="I108:I117 I124:I130">
    <cfRule type="duplicateValues" dxfId="46" priority="28"/>
  </conditionalFormatting>
  <conditionalFormatting sqref="J108:J117 J124:J130">
    <cfRule type="duplicateValues" dxfId="45" priority="27"/>
  </conditionalFormatting>
  <conditionalFormatting sqref="I108">
    <cfRule type="duplicateValues" dxfId="44" priority="25"/>
  </conditionalFormatting>
  <conditionalFormatting sqref="I143">
    <cfRule type="duplicateValues" dxfId="43" priority="20"/>
  </conditionalFormatting>
  <conditionalFormatting sqref="J143">
    <cfRule type="duplicateValues" dxfId="42" priority="19"/>
  </conditionalFormatting>
  <conditionalFormatting sqref="I134:I140 I144:I160">
    <cfRule type="duplicateValues" dxfId="41" priority="18"/>
  </conditionalFormatting>
  <conditionalFormatting sqref="J134:J140 J144:J160">
    <cfRule type="duplicateValues" dxfId="40" priority="17"/>
  </conditionalFormatting>
  <conditionalFormatting sqref="I141:I142 I131:I133">
    <cfRule type="duplicateValues" dxfId="39" priority="22"/>
  </conditionalFormatting>
  <conditionalFormatting sqref="J141:J142 J131:J133">
    <cfRule type="duplicateValues" dxfId="38" priority="23"/>
  </conditionalFormatting>
  <conditionalFormatting sqref="I131:I160">
    <cfRule type="duplicateValues" dxfId="37" priority="24"/>
  </conditionalFormatting>
  <conditionalFormatting sqref="I161:J189">
    <cfRule type="duplicateValues" dxfId="36" priority="14"/>
  </conditionalFormatting>
  <conditionalFormatting sqref="I197:J219">
    <cfRule type="duplicateValues" dxfId="35" priority="10"/>
  </conditionalFormatting>
  <conditionalFormatting sqref="I190:J196">
    <cfRule type="duplicateValues" dxfId="34" priority="12"/>
  </conditionalFormatting>
  <conditionalFormatting sqref="I35:J97">
    <cfRule type="duplicateValues" dxfId="33" priority="68"/>
  </conditionalFormatting>
  <conditionalFormatting sqref="I118:J122 I98:J107">
    <cfRule type="duplicateValues" dxfId="32" priority="72"/>
  </conditionalFormatting>
  <conditionalFormatting sqref="I134:J140 I145:J160">
    <cfRule type="duplicateValues" dxfId="31" priority="76"/>
  </conditionalFormatting>
  <conditionalFormatting sqref="J220:J243">
    <cfRule type="duplicateValues" dxfId="30" priority="6"/>
  </conditionalFormatting>
  <conditionalFormatting sqref="J239:J243">
    <cfRule type="duplicateValues" dxfId="29" priority="3"/>
  </conditionalFormatting>
  <conditionalFormatting sqref="I220:I243">
    <cfRule type="duplicateValues" dxfId="28" priority="112"/>
  </conditionalFormatting>
  <conditionalFormatting sqref="I239:I243">
    <cfRule type="duplicateValues" dxfId="27" priority="114"/>
  </conditionalFormatting>
  <conditionalFormatting sqref="I161:I189">
    <cfRule type="duplicateValues" dxfId="26" priority="135"/>
  </conditionalFormatting>
  <conditionalFormatting sqref="I197:I219">
    <cfRule type="duplicateValues" dxfId="25" priority="136"/>
  </conditionalFormatting>
  <conditionalFormatting sqref="I190:I196">
    <cfRule type="duplicateValues" dxfId="24" priority="137"/>
  </conditionalFormatting>
  <conditionalFormatting sqref="I220:J243">
    <cfRule type="duplicateValues" dxfId="23" priority="149"/>
  </conditionalFormatting>
  <conditionalFormatting sqref="I239:J243">
    <cfRule type="duplicateValues" dxfId="22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202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K195"/>
  <sheetViews>
    <sheetView tabSelected="1" topLeftCell="J13" workbookViewId="0">
      <selection activeCell="P26" sqref="P26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21" bestFit="1" customWidth="1"/>
    <col min="7" max="7" width="1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1.875" customWidth="1"/>
    <col min="13" max="13" width="15" bestFit="1" customWidth="1"/>
    <col min="14" max="14" width="18.25" hidden="1" customWidth="1"/>
    <col min="15" max="15" width="12.875" customWidth="1"/>
    <col min="16" max="16" width="7.75" customWidth="1"/>
    <col min="17" max="17" width="6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43206</v>
      </c>
      <c r="B2" s="10" t="s">
        <v>234</v>
      </c>
      <c r="C2" s="10">
        <v>1720</v>
      </c>
      <c r="D2" s="10">
        <v>1858</v>
      </c>
      <c r="E2" s="11" t="s">
        <v>1618</v>
      </c>
      <c r="F2" s="11" t="s">
        <v>251</v>
      </c>
      <c r="G2" s="11" t="s">
        <v>203</v>
      </c>
      <c r="H2" s="11" t="s">
        <v>430</v>
      </c>
      <c r="I2" s="39"/>
      <c r="J2" s="39" t="s">
        <v>1619</v>
      </c>
      <c r="K2" s="10"/>
      <c r="L2" s="19" t="s">
        <v>1620</v>
      </c>
      <c r="M2" s="7" t="str">
        <f t="shared" ref="M2:M9" si="0">IF(A2&lt;&gt;"","武汉威伟机械","------")</f>
        <v>武汉威伟机械</v>
      </c>
      <c r="N2" s="26" t="str">
        <f>VLOOKUP(P2,ch!$A$1:$B$34,2,0)</f>
        <v>鄂AQQ353</v>
      </c>
      <c r="O2" s="10" t="s">
        <v>180</v>
      </c>
      <c r="P2" s="29" t="s">
        <v>1621</v>
      </c>
      <c r="Q2" s="7" t="str">
        <f t="shared" ref="Q2:Q9" si="1">IF(A2&lt;&gt;"","9.6米","--")</f>
        <v>9.6米</v>
      </c>
      <c r="R2" s="14" t="s">
        <v>1622</v>
      </c>
      <c r="S2" s="14">
        <v>0</v>
      </c>
      <c r="T2" s="14" t="s">
        <v>1622</v>
      </c>
      <c r="U2" s="7" t="str">
        <f t="shared" ref="U2:U9" si="2">IF(A2&lt;&gt;"","分拣摆渡","----")</f>
        <v>分拣摆渡</v>
      </c>
    </row>
    <row r="3" spans="1:63" s="35" customFormat="1" ht="18.75">
      <c r="A3" s="8">
        <v>43206</v>
      </c>
      <c r="B3" s="10" t="s">
        <v>243</v>
      </c>
      <c r="C3" s="10">
        <v>1925</v>
      </c>
      <c r="D3" s="10">
        <v>2059</v>
      </c>
      <c r="E3" s="11" t="s">
        <v>1618</v>
      </c>
      <c r="F3" s="11" t="s">
        <v>251</v>
      </c>
      <c r="G3" s="11" t="s">
        <v>203</v>
      </c>
      <c r="H3" s="11" t="s">
        <v>430</v>
      </c>
      <c r="I3" s="39"/>
      <c r="J3" s="39" t="s">
        <v>1630</v>
      </c>
      <c r="K3" s="10"/>
      <c r="L3" s="19" t="s">
        <v>1631</v>
      </c>
      <c r="M3" s="7" t="str">
        <f>IF(A3&lt;&gt;"","武汉威伟机械","------")</f>
        <v>武汉威伟机械</v>
      </c>
      <c r="N3" s="26" t="s">
        <v>1110</v>
      </c>
      <c r="O3" s="10" t="s">
        <v>1134</v>
      </c>
      <c r="P3" s="29" t="s">
        <v>1632</v>
      </c>
      <c r="Q3" s="7" t="str">
        <f>IF(A3&lt;&gt;"","9.6米","--")</f>
        <v>9.6米</v>
      </c>
      <c r="R3" s="14">
        <v>14</v>
      </c>
      <c r="S3" s="14">
        <v>0</v>
      </c>
      <c r="T3" s="14">
        <f>SUM(R3:S3)</f>
        <v>14</v>
      </c>
      <c r="U3" s="7" t="str">
        <f>IF(A3&lt;&gt;"","分拣摆渡","----")</f>
        <v>分拣摆渡</v>
      </c>
    </row>
    <row r="4" spans="1:63" s="35" customFormat="1" ht="18.75">
      <c r="A4" s="8">
        <v>43206</v>
      </c>
      <c r="B4" s="10" t="s">
        <v>500</v>
      </c>
      <c r="C4" s="10">
        <v>1929</v>
      </c>
      <c r="D4" s="10">
        <v>2119</v>
      </c>
      <c r="E4" s="11" t="s">
        <v>1618</v>
      </c>
      <c r="F4" s="11" t="s">
        <v>251</v>
      </c>
      <c r="G4" s="11" t="s">
        <v>203</v>
      </c>
      <c r="H4" s="11" t="s">
        <v>430</v>
      </c>
      <c r="I4" s="39"/>
      <c r="J4" s="39" t="s">
        <v>1633</v>
      </c>
      <c r="K4" s="10" t="s">
        <v>1635</v>
      </c>
      <c r="L4" s="19" t="s">
        <v>1634</v>
      </c>
      <c r="M4" s="7" t="str">
        <f>IF(A4&lt;&gt;"","武汉威伟机械","------")</f>
        <v>武汉威伟机械</v>
      </c>
      <c r="N4" s="26" t="s">
        <v>65</v>
      </c>
      <c r="O4" s="10" t="s">
        <v>510</v>
      </c>
      <c r="P4" s="29" t="s">
        <v>509</v>
      </c>
      <c r="Q4" s="7" t="str">
        <f>IF(A4&lt;&gt;"","9.6米","--")</f>
        <v>9.6米</v>
      </c>
      <c r="R4" s="14">
        <v>10</v>
      </c>
      <c r="S4" s="14">
        <v>0</v>
      </c>
      <c r="T4" s="14">
        <v>10</v>
      </c>
      <c r="U4" s="7" t="str">
        <f>IF(A4&lt;&gt;"","分拣摆渡","----")</f>
        <v>分拣摆渡</v>
      </c>
    </row>
    <row r="5" spans="1:63" s="35" customFormat="1" ht="18.75">
      <c r="A5" s="8">
        <v>43206</v>
      </c>
      <c r="B5" s="10" t="s">
        <v>243</v>
      </c>
      <c r="C5" s="10">
        <v>1850</v>
      </c>
      <c r="D5" s="10">
        <v>2009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1625</v>
      </c>
      <c r="K5" s="10"/>
      <c r="L5" s="19" t="s">
        <v>1626</v>
      </c>
      <c r="M5" s="7" t="str">
        <f t="shared" ref="M5" si="3">IF(A5&lt;&gt;"","武汉威伟机械","------")</f>
        <v>武汉威伟机械</v>
      </c>
      <c r="N5" s="26" t="s">
        <v>1627</v>
      </c>
      <c r="O5" s="10" t="s">
        <v>176</v>
      </c>
      <c r="P5" s="29" t="s">
        <v>372</v>
      </c>
      <c r="Q5" s="7" t="str">
        <f t="shared" ref="Q5" si="4">IF(A5&lt;&gt;"","9.6米","--")</f>
        <v>9.6米</v>
      </c>
      <c r="R5" s="14">
        <v>14</v>
      </c>
      <c r="S5" s="14">
        <v>0</v>
      </c>
      <c r="T5" s="14">
        <f t="shared" ref="T5" si="5">SUM(R5:S5)</f>
        <v>14</v>
      </c>
      <c r="U5" s="7" t="str">
        <f t="shared" ref="U5" si="6">IF(A5&lt;&gt;"","分拣摆渡","----")</f>
        <v>分拣摆渡</v>
      </c>
    </row>
    <row r="6" spans="1:63" s="35" customFormat="1" ht="18.75">
      <c r="A6" s="8">
        <v>43206</v>
      </c>
      <c r="B6" s="10" t="s">
        <v>258</v>
      </c>
      <c r="C6" s="10">
        <v>51</v>
      </c>
      <c r="D6" s="10">
        <v>101</v>
      </c>
      <c r="E6" s="11" t="s">
        <v>203</v>
      </c>
      <c r="F6" s="11" t="s">
        <v>430</v>
      </c>
      <c r="G6" s="11" t="s">
        <v>209</v>
      </c>
      <c r="H6" s="11" t="s">
        <v>467</v>
      </c>
      <c r="I6" s="39"/>
      <c r="J6" s="39" t="s">
        <v>1577</v>
      </c>
      <c r="K6" s="10"/>
      <c r="L6" s="19" t="s">
        <v>1578</v>
      </c>
      <c r="M6" s="7" t="str">
        <f t="shared" si="0"/>
        <v>武汉威伟机械</v>
      </c>
      <c r="N6" s="26" t="str">
        <f>VLOOKUP(P6,ch!$A$1:$B$34,2,0)</f>
        <v>鄂AAW309</v>
      </c>
      <c r="O6" s="10" t="s">
        <v>165</v>
      </c>
      <c r="P6" s="29" t="s">
        <v>1579</v>
      </c>
      <c r="Q6" s="7" t="str">
        <f t="shared" si="1"/>
        <v>9.6米</v>
      </c>
      <c r="R6" s="14">
        <v>12</v>
      </c>
      <c r="S6" s="14">
        <v>0</v>
      </c>
      <c r="T6" s="14">
        <f t="shared" ref="T6:T7" si="7">SUM(R6:S6)</f>
        <v>12</v>
      </c>
      <c r="U6" s="7" t="str">
        <f t="shared" si="2"/>
        <v>分拣摆渡</v>
      </c>
    </row>
    <row r="7" spans="1:63" s="35" customFormat="1" ht="18.75">
      <c r="A7" s="8">
        <v>43206</v>
      </c>
      <c r="B7" s="10" t="s">
        <v>258</v>
      </c>
      <c r="C7" s="10">
        <v>18</v>
      </c>
      <c r="D7" s="10">
        <v>28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1580</v>
      </c>
      <c r="K7" s="10"/>
      <c r="L7" s="19" t="s">
        <v>1581</v>
      </c>
      <c r="M7" s="7" t="str">
        <f t="shared" si="0"/>
        <v>武汉威伟机械</v>
      </c>
      <c r="N7" s="26" t="str">
        <f>VLOOKUP(P7,ch!$A$1:$B$34,2,0)</f>
        <v>鄂AAW309</v>
      </c>
      <c r="O7" s="10" t="s">
        <v>165</v>
      </c>
      <c r="P7" s="29" t="s">
        <v>1579</v>
      </c>
      <c r="Q7" s="7" t="str">
        <f t="shared" si="1"/>
        <v>9.6米</v>
      </c>
      <c r="R7" s="14">
        <v>12</v>
      </c>
      <c r="S7" s="14">
        <v>0</v>
      </c>
      <c r="T7" s="14">
        <f t="shared" si="7"/>
        <v>12</v>
      </c>
      <c r="U7" s="7" t="str">
        <f t="shared" si="2"/>
        <v>分拣摆渡</v>
      </c>
    </row>
    <row r="8" spans="1:63" s="35" customFormat="1" ht="18.75">
      <c r="A8" s="8">
        <v>43206</v>
      </c>
      <c r="B8" s="10" t="s">
        <v>288</v>
      </c>
      <c r="C8" s="10">
        <v>1155</v>
      </c>
      <c r="D8" s="10">
        <v>1205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1636</v>
      </c>
      <c r="K8" s="10"/>
      <c r="L8" s="19" t="s">
        <v>1637</v>
      </c>
      <c r="M8" s="7" t="str">
        <f t="shared" si="0"/>
        <v>武汉威伟机械</v>
      </c>
      <c r="N8" s="26" t="str">
        <f>VLOOKUP(P8,ch!$A$1:$B$34,2,0)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14</v>
      </c>
      <c r="S8" s="14">
        <v>0</v>
      </c>
      <c r="T8" s="14">
        <v>14</v>
      </c>
      <c r="U8" s="7" t="str">
        <f t="shared" si="2"/>
        <v>分拣摆渡</v>
      </c>
    </row>
    <row r="9" spans="1:63" s="35" customFormat="1" ht="18.75">
      <c r="A9" s="8">
        <v>43206</v>
      </c>
      <c r="B9" s="10" t="s">
        <v>111</v>
      </c>
      <c r="C9" s="10">
        <v>1816</v>
      </c>
      <c r="D9" s="10">
        <v>1824</v>
      </c>
      <c r="E9" s="11" t="s">
        <v>209</v>
      </c>
      <c r="F9" s="11" t="s">
        <v>1584</v>
      </c>
      <c r="G9" s="11" t="s">
        <v>203</v>
      </c>
      <c r="H9" s="11" t="s">
        <v>430</v>
      </c>
      <c r="I9" s="39"/>
      <c r="J9" s="39" t="s">
        <v>1638</v>
      </c>
      <c r="K9" s="10"/>
      <c r="L9" s="19" t="s">
        <v>1639</v>
      </c>
      <c r="M9" s="7" t="str">
        <f t="shared" si="0"/>
        <v>武汉威伟机械</v>
      </c>
      <c r="N9" s="26" t="str">
        <f>VLOOKUP(P9,ch!$A$1:$B$34,2,0)</f>
        <v>鄂AZR992</v>
      </c>
      <c r="O9" s="10" t="s">
        <v>183</v>
      </c>
      <c r="P9" s="29" t="s">
        <v>107</v>
      </c>
      <c r="Q9" s="7" t="str">
        <f t="shared" si="1"/>
        <v>9.6米</v>
      </c>
      <c r="R9" s="14">
        <v>14</v>
      </c>
      <c r="S9" s="14">
        <v>0</v>
      </c>
      <c r="T9" s="14">
        <v>14</v>
      </c>
      <c r="U9" s="7" t="str">
        <f t="shared" si="2"/>
        <v>分拣摆渡</v>
      </c>
    </row>
    <row r="10" spans="1:63" s="35" customFormat="1" ht="18.75">
      <c r="A10" s="8">
        <v>43206</v>
      </c>
      <c r="B10" s="10" t="s">
        <v>278</v>
      </c>
      <c r="C10" s="10">
        <v>1210</v>
      </c>
      <c r="D10" s="10">
        <v>1212</v>
      </c>
      <c r="E10" s="11" t="s">
        <v>209</v>
      </c>
      <c r="F10" s="11" t="s">
        <v>1584</v>
      </c>
      <c r="G10" s="11" t="s">
        <v>203</v>
      </c>
      <c r="H10" s="11" t="s">
        <v>430</v>
      </c>
      <c r="I10" s="39"/>
      <c r="J10" s="39" t="s">
        <v>1623</v>
      </c>
      <c r="K10" s="10"/>
      <c r="L10" s="19" t="s">
        <v>1624</v>
      </c>
      <c r="M10" s="7" t="str">
        <f>IF(A10&lt;&gt;"","武汉威伟机械","------")</f>
        <v>武汉威伟机械</v>
      </c>
      <c r="N10" s="26" t="str">
        <f>VLOOKUP(P10,ch!$A$1:$B$34,2,0)</f>
        <v>鄂ABY256</v>
      </c>
      <c r="O10" s="10" t="s">
        <v>166</v>
      </c>
      <c r="P10" s="29" t="s">
        <v>250</v>
      </c>
      <c r="Q10" s="7" t="str">
        <f>IF(A10&lt;&gt;"","9.6米","--")</f>
        <v>9.6米</v>
      </c>
      <c r="R10" s="14">
        <v>14</v>
      </c>
      <c r="S10" s="14">
        <v>0</v>
      </c>
      <c r="T10" s="14">
        <f>SUM(R10:S10)</f>
        <v>14</v>
      </c>
      <c r="U10" s="7" t="str">
        <f>IF(A10&lt;&gt;"","分拣摆渡","----")</f>
        <v>分拣摆渡</v>
      </c>
    </row>
    <row r="11" spans="1:63" s="35" customFormat="1" ht="18.75">
      <c r="A11" s="8">
        <v>43206</v>
      </c>
      <c r="B11" s="10" t="s">
        <v>278</v>
      </c>
      <c r="C11" s="10">
        <v>1520</v>
      </c>
      <c r="D11" s="10">
        <v>1531</v>
      </c>
      <c r="E11" s="11" t="s">
        <v>209</v>
      </c>
      <c r="F11" s="11" t="s">
        <v>1584</v>
      </c>
      <c r="G11" s="11" t="s">
        <v>203</v>
      </c>
      <c r="H11" s="11" t="s">
        <v>430</v>
      </c>
      <c r="I11" s="39"/>
      <c r="J11" s="39" t="s">
        <v>1628</v>
      </c>
      <c r="K11" s="10"/>
      <c r="L11" s="19" t="s">
        <v>1629</v>
      </c>
      <c r="M11" s="7" t="str">
        <f>IF(A11&lt;&gt;"","武汉威伟机械","------")</f>
        <v>武汉威伟机械</v>
      </c>
      <c r="N11" s="26" t="str">
        <f>VLOOKUP(P11,ch!$A$1:$B$34,2,0)</f>
        <v>鄂ABY256</v>
      </c>
      <c r="O11" s="10" t="s">
        <v>166</v>
      </c>
      <c r="P11" s="29" t="s">
        <v>250</v>
      </c>
      <c r="Q11" s="7" t="str">
        <f>IF(A11&lt;&gt;"","9.6米","--")</f>
        <v>9.6米</v>
      </c>
      <c r="R11" s="14">
        <v>14</v>
      </c>
      <c r="S11" s="14">
        <v>0</v>
      </c>
      <c r="T11" s="14">
        <f>SUM(R11:S11)</f>
        <v>14</v>
      </c>
      <c r="U11" s="7" t="str">
        <f>IF(A11&lt;&gt;"","分拣摆渡","----")</f>
        <v>分拣摆渡</v>
      </c>
    </row>
    <row r="12" spans="1:63" s="35" customFormat="1" ht="18.75">
      <c r="A12" s="8">
        <v>43206</v>
      </c>
      <c r="B12" s="10" t="s">
        <v>1086</v>
      </c>
      <c r="C12" s="10">
        <v>2250</v>
      </c>
      <c r="D12" s="10">
        <v>2300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1640</v>
      </c>
      <c r="K12" s="10"/>
      <c r="L12" s="19" t="s">
        <v>1641</v>
      </c>
      <c r="M12" s="7" t="str">
        <f>IF(A12&lt;&gt;"","武汉威伟机械","------")</f>
        <v>武汉威伟机械</v>
      </c>
      <c r="N12" s="26" t="str">
        <f>VLOOKUP(P12,ch!$A$1:$B$34,2,0)</f>
        <v>鄂ABY277</v>
      </c>
      <c r="O12" s="10" t="s">
        <v>167</v>
      </c>
      <c r="P12" s="29" t="s">
        <v>191</v>
      </c>
      <c r="Q12" s="7" t="str">
        <f>IF(A12&lt;&gt;"","9.6米","--")</f>
        <v>9.6米</v>
      </c>
      <c r="R12" s="14">
        <v>14</v>
      </c>
      <c r="S12" s="14">
        <v>0</v>
      </c>
      <c r="T12" s="14">
        <f>SUM(R12:S12)</f>
        <v>14</v>
      </c>
      <c r="U12" s="7" t="str">
        <f>IF(A12&lt;&gt;"","分拣摆渡","----")</f>
        <v>分拣摆渡</v>
      </c>
    </row>
    <row r="13" spans="1:63" s="35" customFormat="1" ht="18.75">
      <c r="A13" s="8">
        <v>43206</v>
      </c>
      <c r="B13" s="10" t="s">
        <v>307</v>
      </c>
      <c r="C13" s="10">
        <v>2155</v>
      </c>
      <c r="D13" s="10">
        <v>2211</v>
      </c>
      <c r="E13" s="11" t="s">
        <v>209</v>
      </c>
      <c r="F13" s="11" t="s">
        <v>1642</v>
      </c>
      <c r="G13" s="11" t="s">
        <v>203</v>
      </c>
      <c r="H13" s="11" t="s">
        <v>430</v>
      </c>
      <c r="I13" s="39"/>
      <c r="J13" s="39" t="s">
        <v>1643</v>
      </c>
      <c r="K13" s="10"/>
      <c r="L13" s="19" t="s">
        <v>1644</v>
      </c>
      <c r="M13" s="7" t="str">
        <f>IF(A13&lt;&gt;"","武汉威伟机械","------")</f>
        <v>武汉威伟机械</v>
      </c>
      <c r="N13" s="26" t="str">
        <f>VLOOKUP(P13,ch!$A$1:$B$34,2,0)</f>
        <v>鄂ABY277</v>
      </c>
      <c r="O13" s="10" t="s">
        <v>167</v>
      </c>
      <c r="P13" s="29" t="s">
        <v>191</v>
      </c>
      <c r="Q13" s="7" t="str">
        <f>IF(A13&lt;&gt;"","9.6米","--")</f>
        <v>9.6米</v>
      </c>
      <c r="R13" s="14">
        <v>7</v>
      </c>
      <c r="S13" s="14">
        <v>0</v>
      </c>
      <c r="T13" s="14">
        <f>SUM(R13:S13)</f>
        <v>7</v>
      </c>
      <c r="U13" s="7" t="str">
        <f>IF(A13&lt;&gt;"","分拣摆渡","----")</f>
        <v>分拣摆渡</v>
      </c>
    </row>
    <row r="14" spans="1:63" s="35" customFormat="1" ht="18.75">
      <c r="A14" s="8">
        <v>43206</v>
      </c>
      <c r="B14" s="10" t="s">
        <v>111</v>
      </c>
      <c r="C14" s="10">
        <v>1950</v>
      </c>
      <c r="D14" s="10">
        <v>2017</v>
      </c>
      <c r="E14" s="11" t="s">
        <v>209</v>
      </c>
      <c r="F14" s="11" t="s">
        <v>1642</v>
      </c>
      <c r="G14" s="11" t="s">
        <v>203</v>
      </c>
      <c r="H14" s="11" t="s">
        <v>430</v>
      </c>
      <c r="I14" s="39"/>
      <c r="J14" s="39" t="s">
        <v>1645</v>
      </c>
      <c r="K14" s="10"/>
      <c r="L14" s="19" t="s">
        <v>1646</v>
      </c>
      <c r="M14" s="7" t="str">
        <f>IF(A14&lt;&gt;"","武汉威伟机械","------")</f>
        <v>武汉威伟机械</v>
      </c>
      <c r="N14" s="26" t="str">
        <f>VLOOKUP(P14,ch!$A$1:$B$34,2,0)</f>
        <v>鄂ABY277</v>
      </c>
      <c r="O14" s="10" t="s">
        <v>167</v>
      </c>
      <c r="P14" s="29" t="s">
        <v>191</v>
      </c>
      <c r="Q14" s="7" t="str">
        <f>IF(A14&lt;&gt;"","9.6米","--")</f>
        <v>9.6米</v>
      </c>
      <c r="R14" s="14">
        <v>14</v>
      </c>
      <c r="S14" s="14">
        <v>0</v>
      </c>
      <c r="T14" s="14">
        <f>SUM(R14:S14)</f>
        <v>14</v>
      </c>
      <c r="U14" s="7" t="str">
        <f>IF(A14&lt;&gt;"","分拣摆渡","----")</f>
        <v>分拣摆渡</v>
      </c>
    </row>
    <row r="15" spans="1:63" s="35" customFormat="1" ht="18.75">
      <c r="A15" s="8">
        <v>43206</v>
      </c>
      <c r="B15" s="10" t="s">
        <v>288</v>
      </c>
      <c r="C15" s="10">
        <v>1459</v>
      </c>
      <c r="D15" s="10">
        <v>1510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1647</v>
      </c>
      <c r="K15" s="10"/>
      <c r="L15" s="19" t="s">
        <v>1648</v>
      </c>
      <c r="M15" s="7" t="str">
        <f>IF(A15&lt;&gt;"","武汉威伟机械","------")</f>
        <v>武汉威伟机械</v>
      </c>
      <c r="N15" s="26" t="str">
        <f>VLOOKUP(P15,ch!$A$1:$B$34,2,0)</f>
        <v>鄂ABY277</v>
      </c>
      <c r="O15" s="10" t="s">
        <v>167</v>
      </c>
      <c r="P15" s="29" t="s">
        <v>191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43206</v>
      </c>
      <c r="B16" s="10" t="s">
        <v>288</v>
      </c>
      <c r="C16" s="10">
        <v>1130</v>
      </c>
      <c r="D16" s="10">
        <v>1140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1649</v>
      </c>
      <c r="K16" s="10"/>
      <c r="L16" s="19" t="s">
        <v>1650</v>
      </c>
      <c r="M16" s="7" t="str">
        <f>IF(A16&lt;&gt;"","武汉威伟机械","------")</f>
        <v>武汉威伟机械</v>
      </c>
      <c r="N16" s="26" t="str">
        <f>VLOOKUP(P16,ch!$A$1:$B$34,2,0)</f>
        <v>鄂ABY277</v>
      </c>
      <c r="O16" s="10" t="s">
        <v>167</v>
      </c>
      <c r="P16" s="29" t="s">
        <v>191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43206</v>
      </c>
      <c r="B17" s="10" t="s">
        <v>288</v>
      </c>
      <c r="C17" s="10">
        <v>1032</v>
      </c>
      <c r="D17" s="10">
        <v>1042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1651</v>
      </c>
      <c r="K17" s="10"/>
      <c r="L17" s="19" t="s">
        <v>1652</v>
      </c>
      <c r="M17" s="7" t="str">
        <f>IF(A17&lt;&gt;"","武汉威伟机械","------")</f>
        <v>武汉威伟机械</v>
      </c>
      <c r="N17" s="26" t="str">
        <f>VLOOKUP(P17,ch!$A$1:$B$34,2,0)</f>
        <v>鄂ABY277</v>
      </c>
      <c r="O17" s="10" t="s">
        <v>167</v>
      </c>
      <c r="P17" s="29" t="s">
        <v>191</v>
      </c>
      <c r="Q17" s="7" t="str">
        <f>IF(A17&lt;&gt;"","9.6米","--")</f>
        <v>9.6米</v>
      </c>
      <c r="R17" s="14">
        <v>14</v>
      </c>
      <c r="S17" s="14">
        <v>0</v>
      </c>
      <c r="T17" s="14">
        <f>SUM(R17:S17)</f>
        <v>14</v>
      </c>
      <c r="U17" s="7" t="str">
        <f>IF(A17&lt;&gt;"","分拣摆渡","----")</f>
        <v>分拣摆渡</v>
      </c>
    </row>
    <row r="18" spans="1:21" s="35" customFormat="1" ht="18.75">
      <c r="A18" s="8">
        <v>43206</v>
      </c>
      <c r="B18" s="10" t="s">
        <v>288</v>
      </c>
      <c r="C18" s="10">
        <v>1001</v>
      </c>
      <c r="D18" s="10">
        <v>1011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1653</v>
      </c>
      <c r="K18" s="10"/>
      <c r="L18" s="19" t="s">
        <v>1654</v>
      </c>
      <c r="M18" s="7" t="str">
        <f>IF(A18&lt;&gt;"","武汉威伟机械","------")</f>
        <v>武汉威伟机械</v>
      </c>
      <c r="N18" s="26" t="str">
        <f>VLOOKUP(P18,ch!$A$1:$B$34,2,0)</f>
        <v>鄂AFX299</v>
      </c>
      <c r="O18" s="10" t="s">
        <v>363</v>
      </c>
      <c r="P18" s="29" t="s">
        <v>118</v>
      </c>
      <c r="Q18" s="7" t="str">
        <f>IF(A18&lt;&gt;"","9.6米","--")</f>
        <v>9.6米</v>
      </c>
      <c r="R18" s="14">
        <v>14</v>
      </c>
      <c r="S18" s="14">
        <v>0</v>
      </c>
      <c r="T18" s="14">
        <f>SUM(R18:S18)</f>
        <v>14</v>
      </c>
      <c r="U18" s="7" t="str">
        <f>IF(A18&lt;&gt;"","分拣摆渡","----")</f>
        <v>分拣摆渡</v>
      </c>
    </row>
    <row r="19" spans="1:21" s="35" customFormat="1" ht="18.75">
      <c r="A19" s="8">
        <v>43206</v>
      </c>
      <c r="B19" s="10" t="s">
        <v>288</v>
      </c>
      <c r="C19" s="10">
        <v>1107</v>
      </c>
      <c r="D19" s="10">
        <v>1117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1655</v>
      </c>
      <c r="K19" s="10"/>
      <c r="L19" s="19" t="s">
        <v>1656</v>
      </c>
      <c r="M19" s="7" t="str">
        <f>IF(A19&lt;&gt;"","武汉威伟机械","------")</f>
        <v>武汉威伟机械</v>
      </c>
      <c r="N19" s="26" t="str">
        <f>VLOOKUP(P19,ch!$A$1:$B$34,2,0)</f>
        <v>鄂AFX299</v>
      </c>
      <c r="O19" s="10" t="s">
        <v>363</v>
      </c>
      <c r="P19" s="29" t="s">
        <v>118</v>
      </c>
      <c r="Q19" s="7" t="str">
        <f>IF(A19&lt;&gt;"","9.6米","--")</f>
        <v>9.6米</v>
      </c>
      <c r="R19" s="14">
        <v>14</v>
      </c>
      <c r="S19" s="14">
        <v>0</v>
      </c>
      <c r="T19" s="14">
        <f>SUM(R19:S19)</f>
        <v>14</v>
      </c>
      <c r="U19" s="7" t="str">
        <f>IF(A19&lt;&gt;"","分拣摆渡","----")</f>
        <v>分拣摆渡</v>
      </c>
    </row>
    <row r="20" spans="1:21" s="35" customFormat="1" ht="18.75">
      <c r="A20" s="8">
        <v>43206</v>
      </c>
      <c r="B20" s="10" t="s">
        <v>288</v>
      </c>
      <c r="C20" s="10">
        <v>1200</v>
      </c>
      <c r="D20" s="10">
        <v>1200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1657</v>
      </c>
      <c r="K20" s="10"/>
      <c r="L20" s="19" t="s">
        <v>1658</v>
      </c>
      <c r="M20" s="7" t="str">
        <f>IF(A20&lt;&gt;"","武汉威伟机械","------")</f>
        <v>武汉威伟机械</v>
      </c>
      <c r="N20" s="26" t="str">
        <f>VLOOKUP(P20,ch!$A$1:$B$34,2,0)</f>
        <v>鄂AFX299</v>
      </c>
      <c r="O20" s="10" t="s">
        <v>363</v>
      </c>
      <c r="P20" s="29" t="s">
        <v>118</v>
      </c>
      <c r="Q20" s="7" t="str">
        <f>IF(A20&lt;&gt;"","9.6米","--")</f>
        <v>9.6米</v>
      </c>
      <c r="R20" s="14">
        <v>7</v>
      </c>
      <c r="S20" s="14">
        <v>0</v>
      </c>
      <c r="T20" s="14">
        <f>SUM(R20:S20)</f>
        <v>7</v>
      </c>
      <c r="U20" s="7" t="str">
        <f>IF(A20&lt;&gt;"","分拣摆渡","----")</f>
        <v>分拣摆渡</v>
      </c>
    </row>
    <row r="21" spans="1:21" s="35" customFormat="1" ht="18.75">
      <c r="A21" s="8">
        <v>43206</v>
      </c>
      <c r="B21" s="10" t="s">
        <v>288</v>
      </c>
      <c r="C21" s="10">
        <v>1644</v>
      </c>
      <c r="D21" s="10">
        <v>1654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1659</v>
      </c>
      <c r="K21" s="10"/>
      <c r="L21" s="19" t="s">
        <v>1660</v>
      </c>
      <c r="M21" s="7" t="str">
        <f>IF(A21&lt;&gt;"","武汉威伟机械","------")</f>
        <v>武汉威伟机械</v>
      </c>
      <c r="N21" s="26" t="str">
        <f>VLOOKUP(P21,ch!$A$1:$B$34,2,0)</f>
        <v>鄂AFX299</v>
      </c>
      <c r="O21" s="10" t="s">
        <v>363</v>
      </c>
      <c r="P21" s="29" t="s">
        <v>118</v>
      </c>
      <c r="Q21" s="7" t="str">
        <f>IF(A21&lt;&gt;"","9.6米","--")</f>
        <v>9.6米</v>
      </c>
      <c r="R21" s="14" t="s">
        <v>1661</v>
      </c>
      <c r="S21" s="14">
        <v>0</v>
      </c>
      <c r="T21" s="14" t="s">
        <v>1661</v>
      </c>
      <c r="U21" s="7" t="str">
        <f>IF(A21&lt;&gt;"","分拣摆渡","----")</f>
        <v>分拣摆渡</v>
      </c>
    </row>
    <row r="22" spans="1:21" s="35" customFormat="1" ht="18.75">
      <c r="A22" s="8">
        <v>43206</v>
      </c>
      <c r="B22" s="10" t="s">
        <v>1086</v>
      </c>
      <c r="C22" s="10">
        <v>1918</v>
      </c>
      <c r="D22" s="10">
        <v>1928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1662</v>
      </c>
      <c r="K22" s="10"/>
      <c r="L22" s="19" t="s">
        <v>1663</v>
      </c>
      <c r="M22" s="7" t="str">
        <f>IF(A22&lt;&gt;"","武汉威伟机械","------")</f>
        <v>武汉威伟机械</v>
      </c>
      <c r="N22" s="26" t="str">
        <f>VLOOKUP(P22,ch!$A$1:$B$34,2,0)</f>
        <v>鄂AFX299</v>
      </c>
      <c r="O22" s="10" t="s">
        <v>363</v>
      </c>
      <c r="P22" s="29" t="s">
        <v>118</v>
      </c>
      <c r="Q22" s="7" t="str">
        <f>IF(A22&lt;&gt;"","9.6米","--")</f>
        <v>9.6米</v>
      </c>
      <c r="R22" s="14">
        <v>14</v>
      </c>
      <c r="S22" s="14">
        <v>0</v>
      </c>
      <c r="T22" s="14">
        <f>SUM(R22:S22)</f>
        <v>14</v>
      </c>
      <c r="U22" s="7" t="str">
        <f>IF(A22&lt;&gt;"","分拣摆渡","----")</f>
        <v>分拣摆渡</v>
      </c>
    </row>
    <row r="23" spans="1:21" s="35" customFormat="1" ht="18.75">
      <c r="A23" s="8">
        <v>43206</v>
      </c>
      <c r="B23" s="10" t="s">
        <v>1321</v>
      </c>
      <c r="C23" s="10">
        <v>2041</v>
      </c>
      <c r="D23" s="10">
        <v>2051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1664</v>
      </c>
      <c r="K23" s="10"/>
      <c r="L23" s="19" t="s">
        <v>1665</v>
      </c>
      <c r="M23" s="7" t="str">
        <f>IF(A23&lt;&gt;"","武汉威伟机械","------")</f>
        <v>武汉威伟机械</v>
      </c>
      <c r="N23" s="26" t="str">
        <f>VLOOKUP(P23,ch!$A$1:$B$34,2,0)</f>
        <v>鄂AFX299</v>
      </c>
      <c r="O23" s="10" t="s">
        <v>363</v>
      </c>
      <c r="P23" s="29" t="s">
        <v>118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43206</v>
      </c>
      <c r="B24" s="10" t="s">
        <v>1086</v>
      </c>
      <c r="C24" s="10">
        <v>2151</v>
      </c>
      <c r="D24" s="10">
        <v>2201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1666</v>
      </c>
      <c r="K24" s="10"/>
      <c r="L24" s="19" t="s">
        <v>1667</v>
      </c>
      <c r="M24" s="7" t="str">
        <f>IF(A24&lt;&gt;"","武汉威伟机械","------")</f>
        <v>武汉威伟机械</v>
      </c>
      <c r="N24" s="26" t="str">
        <f>VLOOKUP(P24,ch!$A$1:$B$34,2,0)</f>
        <v>鄂AFX299</v>
      </c>
      <c r="O24" s="10" t="s">
        <v>363</v>
      </c>
      <c r="P24" s="29" t="s">
        <v>118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43206</v>
      </c>
      <c r="B25" s="10" t="s">
        <v>1181</v>
      </c>
      <c r="C25" s="10">
        <v>2311</v>
      </c>
      <c r="D25" s="10">
        <v>2328</v>
      </c>
      <c r="E25" s="11" t="s">
        <v>209</v>
      </c>
      <c r="F25" s="11" t="s">
        <v>517</v>
      </c>
      <c r="G25" s="11" t="s">
        <v>203</v>
      </c>
      <c r="H25" s="11" t="s">
        <v>430</v>
      </c>
      <c r="I25" s="39"/>
      <c r="J25" s="39" t="s">
        <v>1668</v>
      </c>
      <c r="K25" s="10"/>
      <c r="L25" s="19" t="s">
        <v>1669</v>
      </c>
      <c r="M25" s="7" t="str">
        <f>IF(A25&lt;&gt;"","武汉威伟机械","------")</f>
        <v>武汉威伟机械</v>
      </c>
      <c r="N25" s="26" t="str">
        <f>VLOOKUP(P25,ch!$A$1:$B$34,2,0)</f>
        <v>鄂AFX299</v>
      </c>
      <c r="O25" s="10" t="s">
        <v>363</v>
      </c>
      <c r="P25" s="29" t="s">
        <v>118</v>
      </c>
      <c r="Q25" s="7" t="str">
        <f>IF(A25&lt;&gt;"","9.6米","--")</f>
        <v>9.6米</v>
      </c>
      <c r="R25" s="14" t="s">
        <v>1670</v>
      </c>
      <c r="S25" s="14">
        <v>0</v>
      </c>
      <c r="T25" s="14" t="s">
        <v>1670</v>
      </c>
      <c r="U25" s="7" t="str">
        <f>IF(A25&lt;&gt;"","分拣摆渡","----")</f>
        <v>分拣摆渡</v>
      </c>
    </row>
    <row r="26" spans="1:21" s="35" customFormat="1" ht="18.75">
      <c r="A26" s="8">
        <v>43206</v>
      </c>
      <c r="B26" s="10" t="s">
        <v>1086</v>
      </c>
      <c r="C26" s="10">
        <v>2343</v>
      </c>
      <c r="D26" s="10">
        <v>2353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1671</v>
      </c>
      <c r="K26" s="10"/>
      <c r="L26" s="19" t="s">
        <v>1672</v>
      </c>
      <c r="M26" s="7" t="str">
        <f>IF(A26&lt;&gt;"","武汉威伟机械","------")</f>
        <v>武汉威伟机械</v>
      </c>
      <c r="N26" s="26" t="str">
        <f>VLOOKUP(P26,ch!$A$1:$B$34,2,0)</f>
        <v>鄂AFX299</v>
      </c>
      <c r="O26" s="10" t="s">
        <v>363</v>
      </c>
      <c r="P26" s="29" t="s">
        <v>118</v>
      </c>
      <c r="Q26" s="7" t="str">
        <f>IF(A26&lt;&gt;"","9.6米","--")</f>
        <v>9.6米</v>
      </c>
      <c r="R26" s="14">
        <v>13</v>
      </c>
      <c r="S26" s="14">
        <v>0</v>
      </c>
      <c r="T26" s="14">
        <f>SUM(R26:S26)</f>
        <v>13</v>
      </c>
      <c r="U26" s="7" t="str">
        <f>IF(A26&lt;&gt;"","分拣摆渡","----")</f>
        <v>分拣摆渡</v>
      </c>
    </row>
    <row r="27" spans="1:21" s="35" customFormat="1" ht="18.75">
      <c r="A27" s="8">
        <v>43206</v>
      </c>
      <c r="B27" s="10" t="s">
        <v>1181</v>
      </c>
      <c r="C27" s="10">
        <v>1741</v>
      </c>
      <c r="D27" s="10">
        <v>1750</v>
      </c>
      <c r="E27" s="11" t="s">
        <v>209</v>
      </c>
      <c r="F27" s="11" t="s">
        <v>517</v>
      </c>
      <c r="G27" s="11" t="s">
        <v>203</v>
      </c>
      <c r="H27" s="11" t="s">
        <v>430</v>
      </c>
      <c r="I27" s="39"/>
      <c r="J27" s="39" t="s">
        <v>1673</v>
      </c>
      <c r="K27" s="10"/>
      <c r="L27" s="19" t="s">
        <v>1674</v>
      </c>
      <c r="M27" s="7" t="str">
        <f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275</v>
      </c>
      <c r="Q27" s="7" t="str">
        <f>IF(A27&lt;&gt;"","9.6米","--")</f>
        <v>9.6米</v>
      </c>
      <c r="R27" s="14">
        <v>11</v>
      </c>
      <c r="S27" s="14">
        <v>0</v>
      </c>
      <c r="T27" s="14">
        <f>SUM(R27:S27)</f>
        <v>11</v>
      </c>
      <c r="U27" s="7" t="str">
        <f>IF(A27&lt;&gt;"","分拣摆渡","----")</f>
        <v>分拣摆渡</v>
      </c>
    </row>
    <row r="28" spans="1:21" s="35" customFormat="1" ht="18.75">
      <c r="A28" s="8">
        <v>43206</v>
      </c>
      <c r="B28" s="10" t="s">
        <v>111</v>
      </c>
      <c r="C28" s="10">
        <v>2045</v>
      </c>
      <c r="D28" s="10">
        <v>2128</v>
      </c>
      <c r="E28" s="11" t="s">
        <v>209</v>
      </c>
      <c r="F28" s="11" t="s">
        <v>517</v>
      </c>
      <c r="G28" s="11" t="s">
        <v>203</v>
      </c>
      <c r="H28" s="11" t="s">
        <v>430</v>
      </c>
      <c r="I28" s="39"/>
      <c r="J28" s="39" t="s">
        <v>1675</v>
      </c>
      <c r="K28" s="10"/>
      <c r="L28" s="19" t="s">
        <v>1678</v>
      </c>
      <c r="M28" s="7" t="str">
        <f>IF(A28&lt;&gt;"","武汉威伟机械","------")</f>
        <v>武汉威伟机械</v>
      </c>
      <c r="N28" s="26"/>
      <c r="O28" s="10" t="s">
        <v>167</v>
      </c>
      <c r="P28" s="29" t="s">
        <v>1676</v>
      </c>
      <c r="Q28" s="7" t="str">
        <f>IF(A28&lt;&gt;"","9.6米","--")</f>
        <v>9.6米</v>
      </c>
      <c r="R28" s="14">
        <v>14</v>
      </c>
      <c r="S28" s="14">
        <v>0</v>
      </c>
      <c r="T28" s="14">
        <f>SUM(R28:S28)</f>
        <v>14</v>
      </c>
      <c r="U28" s="7" t="str">
        <f>IF(A28&lt;&gt;"","分拣摆渡","----")</f>
        <v>分拣摆渡</v>
      </c>
    </row>
    <row r="29" spans="1:21" s="35" customFormat="1" ht="18.75">
      <c r="A29" s="8">
        <v>43206</v>
      </c>
      <c r="B29" s="10" t="s">
        <v>288</v>
      </c>
      <c r="C29" s="10">
        <v>1828</v>
      </c>
      <c r="D29" s="10">
        <v>1838</v>
      </c>
      <c r="E29" s="11" t="s">
        <v>203</v>
      </c>
      <c r="F29" s="11" t="s">
        <v>430</v>
      </c>
      <c r="G29" s="11" t="s">
        <v>209</v>
      </c>
      <c r="H29" s="11" t="s">
        <v>467</v>
      </c>
      <c r="I29" s="39"/>
      <c r="J29" s="39" t="s">
        <v>1677</v>
      </c>
      <c r="K29" s="10"/>
      <c r="L29" s="19" t="s">
        <v>1679</v>
      </c>
      <c r="M29" s="7" t="str">
        <f>IF(A29&lt;&gt;"","武汉威伟机械","------")</f>
        <v>武汉威伟机械</v>
      </c>
      <c r="N29" s="26"/>
      <c r="O29" s="10" t="s">
        <v>167</v>
      </c>
      <c r="P29" s="29" t="s">
        <v>1676</v>
      </c>
      <c r="Q29" s="7" t="str">
        <f>IF(A29&lt;&gt;"","9.6米","--")</f>
        <v>9.6米</v>
      </c>
      <c r="R29" s="14">
        <v>14</v>
      </c>
      <c r="S29" s="14">
        <v>0</v>
      </c>
      <c r="T29" s="14">
        <f>SUM(R29:S29)</f>
        <v>14</v>
      </c>
      <c r="U29" s="7" t="str">
        <f>IF(A29&lt;&gt;"","分拣摆渡","----")</f>
        <v>分拣摆渡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</sheetData>
  <phoneticPr fontId="3" type="noConversion"/>
  <conditionalFormatting sqref="I1:L1">
    <cfRule type="duplicateValues" dxfId="21" priority="22"/>
  </conditionalFormatting>
  <conditionalFormatting sqref="J1">
    <cfRule type="duplicateValues" dxfId="20" priority="21"/>
  </conditionalFormatting>
  <conditionalFormatting sqref="I6:L6">
    <cfRule type="duplicateValues" dxfId="19" priority="10"/>
  </conditionalFormatting>
  <conditionalFormatting sqref="L6">
    <cfRule type="duplicateValues" dxfId="18" priority="9"/>
  </conditionalFormatting>
  <conditionalFormatting sqref="K6:L6">
    <cfRule type="duplicateValues" dxfId="17" priority="8"/>
  </conditionalFormatting>
  <conditionalFormatting sqref="I6:J6">
    <cfRule type="duplicateValues" dxfId="16" priority="7"/>
  </conditionalFormatting>
  <conditionalFormatting sqref="J6">
    <cfRule type="duplicateValues" dxfId="15" priority="6"/>
  </conditionalFormatting>
  <conditionalFormatting sqref="I7:L7">
    <cfRule type="duplicateValues" dxfId="14" priority="5"/>
  </conditionalFormatting>
  <conditionalFormatting sqref="L7">
    <cfRule type="duplicateValues" dxfId="13" priority="4"/>
  </conditionalFormatting>
  <conditionalFormatting sqref="K7:L7">
    <cfRule type="duplicateValues" dxfId="12" priority="3"/>
  </conditionalFormatting>
  <conditionalFormatting sqref="I7:J7">
    <cfRule type="duplicateValues" dxfId="11" priority="2"/>
  </conditionalFormatting>
  <conditionalFormatting sqref="J7">
    <cfRule type="duplicateValues" dxfId="10" priority="1"/>
  </conditionalFormatting>
  <conditionalFormatting sqref="I2:L195">
    <cfRule type="duplicateValues" dxfId="9" priority="55"/>
  </conditionalFormatting>
  <conditionalFormatting sqref="L2:L195">
    <cfRule type="duplicateValues" dxfId="8" priority="56"/>
  </conditionalFormatting>
  <conditionalFormatting sqref="K2:L195">
    <cfRule type="duplicateValues" dxfId="7" priority="57"/>
  </conditionalFormatting>
  <conditionalFormatting sqref="I2:J195">
    <cfRule type="duplicateValues" dxfId="6" priority="58"/>
  </conditionalFormatting>
  <conditionalFormatting sqref="J2:J195">
    <cfRule type="duplicateValues" dxfId="5" priority="5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7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201" priority="10"/>
  </conditionalFormatting>
  <conditionalFormatting sqref="K28">
    <cfRule type="duplicateValues" dxfId="200" priority="8"/>
  </conditionalFormatting>
  <conditionalFormatting sqref="I13:I22 I29:I40">
    <cfRule type="duplicateValues" dxfId="199" priority="7"/>
  </conditionalFormatting>
  <conditionalFormatting sqref="K13:K22 K29:K40">
    <cfRule type="duplicateValues" dxfId="198" priority="5"/>
  </conditionalFormatting>
  <conditionalFormatting sqref="I13:I22 I29:I109">
    <cfRule type="duplicateValues" dxfId="197" priority="4"/>
  </conditionalFormatting>
  <conditionalFormatting sqref="I13">
    <cfRule type="duplicateValues" dxfId="196" priority="2"/>
  </conditionalFormatting>
  <conditionalFormatting sqref="I43:K1048576 I23:K27 I1:K12">
    <cfRule type="duplicateValues" dxfId="195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94" priority="14"/>
  </conditionalFormatting>
  <conditionalFormatting sqref="I15">
    <cfRule type="duplicateValues" dxfId="193" priority="13"/>
  </conditionalFormatting>
  <conditionalFormatting sqref="K15">
    <cfRule type="duplicateValues" dxfId="192" priority="12"/>
  </conditionalFormatting>
  <conditionalFormatting sqref="I6:I11 J12 I16:I64">
    <cfRule type="duplicateValues" dxfId="191" priority="11"/>
  </conditionalFormatting>
  <conditionalFormatting sqref="K6:K12 K16:K64">
    <cfRule type="duplicateValues" dxfId="190" priority="10"/>
  </conditionalFormatting>
  <conditionalFormatting sqref="I13:I14 I3:I5">
    <cfRule type="duplicateValues" dxfId="189" priority="23"/>
  </conditionalFormatting>
  <conditionalFormatting sqref="K13:K14 K3:K5">
    <cfRule type="duplicateValues" dxfId="188" priority="27"/>
  </conditionalFormatting>
  <conditionalFormatting sqref="I3:I11 I13:I76 J12">
    <cfRule type="duplicateValues" dxfId="187" priority="28"/>
  </conditionalFormatting>
  <conditionalFormatting sqref="I12">
    <cfRule type="duplicateValues" dxfId="186" priority="2"/>
  </conditionalFormatting>
  <conditionalFormatting sqref="I12">
    <cfRule type="duplicateValues" dxfId="185" priority="1"/>
  </conditionalFormatting>
  <conditionalFormatting sqref="I12">
    <cfRule type="duplicateValues" dxfId="184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83" priority="20"/>
  </conditionalFormatting>
  <conditionalFormatting sqref="I2:J34">
    <cfRule type="duplicateValues" dxfId="182" priority="23"/>
  </conditionalFormatting>
  <conditionalFormatting sqref="L2:L34">
    <cfRule type="duplicateValues" dxfId="181" priority="24"/>
  </conditionalFormatting>
  <conditionalFormatting sqref="I2:J46">
    <cfRule type="duplicateValues" dxfId="180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79" priority="12"/>
  </conditionalFormatting>
  <conditionalFormatting sqref="L2:L8">
    <cfRule type="duplicateValues" dxfId="178" priority="53"/>
  </conditionalFormatting>
  <conditionalFormatting sqref="I9:L89">
    <cfRule type="duplicateValues" dxfId="177" priority="54"/>
  </conditionalFormatting>
  <conditionalFormatting sqref="I9:J89">
    <cfRule type="duplicateValues" dxfId="176" priority="55"/>
  </conditionalFormatting>
  <conditionalFormatting sqref="I90:L1048576 I1:L8">
    <cfRule type="duplicateValues" dxfId="175" priority="56"/>
  </conditionalFormatting>
  <conditionalFormatting sqref="I2:J8">
    <cfRule type="duplicateValues" dxfId="174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73" priority="8"/>
  </conditionalFormatting>
  <conditionalFormatting sqref="L2:L61">
    <cfRule type="duplicateValues" dxfId="172" priority="74"/>
  </conditionalFormatting>
  <conditionalFormatting sqref="I2:L61">
    <cfRule type="duplicateValues" dxfId="171" priority="75"/>
  </conditionalFormatting>
  <conditionalFormatting sqref="I2:J61">
    <cfRule type="duplicateValues" dxfId="170" priority="76"/>
  </conditionalFormatting>
  <conditionalFormatting sqref="L21:L25">
    <cfRule type="duplicateValues" dxfId="169" priority="3"/>
  </conditionalFormatting>
  <conditionalFormatting sqref="I21:L25">
    <cfRule type="duplicateValues" dxfId="168" priority="2"/>
  </conditionalFormatting>
  <conditionalFormatting sqref="I21:J25">
    <cfRule type="duplicateValues" dxfId="16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3" workbookViewId="0">
      <selection activeCell="O26" sqref="O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66" priority="22"/>
  </conditionalFormatting>
  <conditionalFormatting sqref="L19:L43 L2:L11">
    <cfRule type="duplicateValues" dxfId="165" priority="172"/>
  </conditionalFormatting>
  <conditionalFormatting sqref="I19:L43 I2:L11">
    <cfRule type="duplicateValues" dxfId="164" priority="173"/>
  </conditionalFormatting>
  <conditionalFormatting sqref="I19:J43 I2:J11">
    <cfRule type="duplicateValues" dxfId="163" priority="174"/>
  </conditionalFormatting>
  <conditionalFormatting sqref="L13:L15">
    <cfRule type="duplicateValues" dxfId="162" priority="16"/>
  </conditionalFormatting>
  <conditionalFormatting sqref="I13:I15 K13:L15">
    <cfRule type="duplicateValues" dxfId="161" priority="17"/>
  </conditionalFormatting>
  <conditionalFormatting sqref="I13:I15">
    <cfRule type="duplicateValues" dxfId="160" priority="18"/>
  </conditionalFormatting>
  <conditionalFormatting sqref="J13:J15">
    <cfRule type="duplicateValues" dxfId="159" priority="14"/>
  </conditionalFormatting>
  <conditionalFormatting sqref="J13:J15">
    <cfRule type="duplicateValues" dxfId="158" priority="15"/>
  </conditionalFormatting>
  <conditionalFormatting sqref="L12">
    <cfRule type="duplicateValues" dxfId="157" priority="11"/>
  </conditionalFormatting>
  <conditionalFormatting sqref="I12:L12">
    <cfRule type="duplicateValues" dxfId="156" priority="12"/>
  </conditionalFormatting>
  <conditionalFormatting sqref="I12:J12">
    <cfRule type="duplicateValues" dxfId="155" priority="13"/>
  </conditionalFormatting>
  <conditionalFormatting sqref="L16:L18">
    <cfRule type="duplicateValues" dxfId="154" priority="3"/>
  </conditionalFormatting>
  <conditionalFormatting sqref="I16:I18 K16:L18">
    <cfRule type="duplicateValues" dxfId="153" priority="4"/>
  </conditionalFormatting>
  <conditionalFormatting sqref="I16:I18">
    <cfRule type="duplicateValues" dxfId="152" priority="5"/>
  </conditionalFormatting>
  <conditionalFormatting sqref="J16:J18">
    <cfRule type="duplicateValues" dxfId="151" priority="1"/>
  </conditionalFormatting>
  <conditionalFormatting sqref="J16:J18">
    <cfRule type="duplicateValues" dxfId="150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0" workbookViewId="0">
      <selection activeCell="O15" sqref="O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49" priority="17"/>
  </conditionalFormatting>
  <conditionalFormatting sqref="L2:L26">
    <cfRule type="duplicateValues" dxfId="148" priority="187"/>
  </conditionalFormatting>
  <conditionalFormatting sqref="I2:L26">
    <cfRule type="duplicateValues" dxfId="147" priority="188"/>
  </conditionalFormatting>
  <conditionalFormatting sqref="I2:J26">
    <cfRule type="duplicateValues" dxfId="146" priority="189"/>
  </conditionalFormatting>
  <conditionalFormatting sqref="L27:L38">
    <cfRule type="duplicateValues" dxfId="145" priority="1"/>
  </conditionalFormatting>
  <conditionalFormatting sqref="I27:L38">
    <cfRule type="duplicateValues" dxfId="144" priority="2"/>
  </conditionalFormatting>
  <conditionalFormatting sqref="I27:J38">
    <cfRule type="duplicateValues" dxfId="143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ch</vt:lpstr>
      <vt:lpstr>分析</vt:lpstr>
      <vt:lpstr>4-（16）</vt:lpstr>
      <vt:lpstr>汇总明线</vt:lpstr>
      <vt:lpstr>4-16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2018-04-17T01:56:24Z</dcterms:modified>
</cp:coreProperties>
</file>