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xuan/Desktop/FYP/working files/stimuli/"/>
    </mc:Choice>
  </mc:AlternateContent>
  <xr:revisionPtr revIDLastSave="0" documentId="13_ncr:1_{9D0C38E2-B846-BA43-B356-920D8452397B}" xr6:coauthVersionLast="40" xr6:coauthVersionMax="40" xr10:uidLastSave="{00000000-0000-0000-0000-000000000000}"/>
  <bookViews>
    <workbookView xWindow="120" yWindow="460" windowWidth="28040" windowHeight="16160" activeTab="2" xr2:uid="{25FDE0A2-4C9C-154E-B611-62CC66602033}"/>
  </bookViews>
  <sheets>
    <sheet name="Sheet1" sheetId="1" r:id="rId1"/>
    <sheet name="included" sheetId="4" r:id="rId2"/>
    <sheet name="Sheet3" sheetId="5" r:id="rId3"/>
    <sheet name="Sheet2" sheetId="2" r:id="rId4"/>
    <sheet name="filler" sheetId="3" r:id="rId5"/>
  </sheets>
  <definedNames>
    <definedName name="_xlnm._FilterDatabase" localSheetId="0" hidden="1">Sheet1!$N$1:$N$181</definedName>
    <definedName name="_xlchart.v1.0" hidden="1">Sheet3!$A$110:$A$119</definedName>
    <definedName name="_xlchart.v1.1" hidden="1">Sheet3!$A$1:$A$109</definedName>
    <definedName name="_xlchart.v1.2" hidden="1">Sheet3!$A$110:$A$119</definedName>
    <definedName name="_xlchart.v1.3" hidden="1">Sheet3!$A$1:$A$109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5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2" i="4"/>
  <c r="B12" i="4"/>
  <c r="B15" i="4" s="1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63" i="4" s="1"/>
  <c r="B66" i="4" s="1"/>
  <c r="B69" i="4" s="1"/>
  <c r="B72" i="4" s="1"/>
  <c r="B75" i="4" s="1"/>
  <c r="B78" i="4" s="1"/>
  <c r="B81" i="4" s="1"/>
  <c r="B84" i="4" s="1"/>
  <c r="B87" i="4" s="1"/>
  <c r="B90" i="4" s="1"/>
  <c r="B93" i="4" s="1"/>
  <c r="B96" i="4" s="1"/>
  <c r="B99" i="4" s="1"/>
  <c r="B102" i="4" s="1"/>
  <c r="B105" i="4" s="1"/>
  <c r="B108" i="4" s="1"/>
  <c r="B9" i="4"/>
  <c r="B8" i="4"/>
  <c r="B11" i="4" s="1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B65" i="4" s="1"/>
  <c r="B68" i="4" s="1"/>
  <c r="B71" i="4" s="1"/>
  <c r="B74" i="4" s="1"/>
  <c r="B77" i="4" s="1"/>
  <c r="B80" i="4" s="1"/>
  <c r="B83" i="4" s="1"/>
  <c r="B86" i="4" s="1"/>
  <c r="B89" i="4" s="1"/>
  <c r="B92" i="4" s="1"/>
  <c r="B95" i="4" s="1"/>
  <c r="B98" i="4" s="1"/>
  <c r="B101" i="4" s="1"/>
  <c r="B104" i="4" s="1"/>
  <c r="B107" i="4" s="1"/>
  <c r="B7" i="4"/>
  <c r="B10" i="4" s="1"/>
  <c r="B13" i="4" s="1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64" i="4" s="1"/>
  <c r="B67" i="4" s="1"/>
  <c r="B70" i="4" s="1"/>
  <c r="B73" i="4" s="1"/>
  <c r="B76" i="4" s="1"/>
  <c r="B79" i="4" s="1"/>
  <c r="B82" i="4" s="1"/>
  <c r="B85" i="4" s="1"/>
  <c r="B88" i="4" s="1"/>
  <c r="B91" i="4" s="1"/>
  <c r="B94" i="4" s="1"/>
  <c r="B97" i="4" s="1"/>
  <c r="B100" i="4" s="1"/>
  <c r="B103" i="4" s="1"/>
  <c r="B106" i="4" s="1"/>
  <c r="B109" i="4" s="1"/>
  <c r="B6" i="4"/>
  <c r="B5" i="4"/>
  <c r="G95" i="1" l="1"/>
  <c r="J161" i="1"/>
  <c r="G107" i="1"/>
  <c r="G98" i="1"/>
  <c r="J89" i="1"/>
  <c r="J83" i="1"/>
  <c r="G80" i="1"/>
  <c r="J77" i="1"/>
  <c r="G77" i="1"/>
  <c r="G74" i="1"/>
  <c r="J71" i="1"/>
  <c r="J57" i="1"/>
  <c r="G57" i="1"/>
  <c r="J56" i="1"/>
  <c r="G56" i="1"/>
  <c r="J54" i="1"/>
  <c r="G54" i="1"/>
  <c r="G41" i="1"/>
  <c r="G35" i="1"/>
  <c r="J35" i="1"/>
  <c r="J27" i="1"/>
  <c r="G27" i="1"/>
  <c r="G26" i="1"/>
  <c r="G20" i="1"/>
  <c r="G18" i="1"/>
  <c r="J17" i="1"/>
  <c r="G17" i="1"/>
  <c r="G14" i="1"/>
  <c r="G8" i="1"/>
  <c r="J8" i="1"/>
  <c r="J5" i="1"/>
  <c r="G6" i="1"/>
  <c r="G5" i="1"/>
  <c r="L3" i="1"/>
  <c r="H3" i="1" s="1"/>
  <c r="M3" i="1" s="1"/>
  <c r="L4" i="1"/>
  <c r="L2" i="1"/>
  <c r="K2" i="1" s="1"/>
  <c r="E2" i="1"/>
  <c r="E3" i="1"/>
  <c r="E4" i="1"/>
  <c r="D2" i="1"/>
  <c r="B7" i="1"/>
  <c r="L7" i="1" s="1"/>
  <c r="B6" i="1"/>
  <c r="C6" i="1" s="1"/>
  <c r="B5" i="1"/>
  <c r="D3" i="1"/>
  <c r="D4" i="1"/>
  <c r="D6" i="1"/>
  <c r="C3" i="1"/>
  <c r="C4" i="1"/>
  <c r="C2" i="1"/>
  <c r="C7" i="1" l="1"/>
  <c r="E7" i="1"/>
  <c r="L6" i="1"/>
  <c r="K6" i="1" s="1"/>
  <c r="B9" i="1"/>
  <c r="C9" i="1" s="1"/>
  <c r="H2" i="1"/>
  <c r="M2" i="1" s="1"/>
  <c r="K7" i="1"/>
  <c r="H7" i="1"/>
  <c r="M7" i="1" s="1"/>
  <c r="K4" i="1"/>
  <c r="H4" i="1"/>
  <c r="M4" i="1" s="1"/>
  <c r="L5" i="1"/>
  <c r="E5" i="1"/>
  <c r="C5" i="1"/>
  <c r="E6" i="1"/>
  <c r="K3" i="1"/>
  <c r="D5" i="1"/>
  <c r="B8" i="1"/>
  <c r="L8" i="1" s="1"/>
  <c r="D7" i="1"/>
  <c r="B10" i="1"/>
  <c r="L10" i="1" s="1"/>
  <c r="H6" i="1" l="1"/>
  <c r="B12" i="1"/>
  <c r="L12" i="1" s="1"/>
  <c r="H12" i="1" s="1"/>
  <c r="L9" i="1"/>
  <c r="K9" i="1" s="1"/>
  <c r="D9" i="1"/>
  <c r="K5" i="1"/>
  <c r="H5" i="1"/>
  <c r="M5" i="1" s="1"/>
  <c r="K10" i="1"/>
  <c r="H10" i="1"/>
  <c r="M10" i="1" s="1"/>
  <c r="K8" i="1"/>
  <c r="H8" i="1"/>
  <c r="M8" i="1" s="1"/>
  <c r="D8" i="1"/>
  <c r="C8" i="1"/>
  <c r="B11" i="1"/>
  <c r="L11" i="1" s="1"/>
  <c r="C10" i="1"/>
  <c r="B13" i="1"/>
  <c r="L13" i="1" s="1"/>
  <c r="D10" i="1"/>
  <c r="M12" i="1" l="1"/>
  <c r="M6" i="1"/>
  <c r="K12" i="1"/>
  <c r="B15" i="1"/>
  <c r="L15" i="1" s="1"/>
  <c r="C12" i="1"/>
  <c r="D12" i="1"/>
  <c r="H9" i="1"/>
  <c r="H11" i="1"/>
  <c r="M11" i="1" s="1"/>
  <c r="K11" i="1"/>
  <c r="K13" i="1"/>
  <c r="H13" i="1"/>
  <c r="M13" i="1" s="1"/>
  <c r="E15" i="1"/>
  <c r="C11" i="1"/>
  <c r="B14" i="1"/>
  <c r="D11" i="1"/>
  <c r="B18" i="1"/>
  <c r="L18" i="1" s="1"/>
  <c r="B16" i="1"/>
  <c r="D13" i="1"/>
  <c r="C13" i="1"/>
  <c r="M9" i="1" l="1"/>
  <c r="D15" i="1"/>
  <c r="C15" i="1"/>
  <c r="K18" i="1"/>
  <c r="H18" i="1"/>
  <c r="E16" i="1"/>
  <c r="L16" i="1"/>
  <c r="L14" i="1"/>
  <c r="E14" i="1"/>
  <c r="K15" i="1"/>
  <c r="H15" i="1"/>
  <c r="B19" i="1"/>
  <c r="L19" i="1" s="1"/>
  <c r="D16" i="1"/>
  <c r="C16" i="1"/>
  <c r="C14" i="1"/>
  <c r="B17" i="1"/>
  <c r="L17" i="1" s="1"/>
  <c r="D14" i="1"/>
  <c r="B21" i="1"/>
  <c r="L21" i="1" s="1"/>
  <c r="C18" i="1"/>
  <c r="D18" i="1"/>
  <c r="M15" i="1" l="1"/>
  <c r="M18" i="1"/>
  <c r="K16" i="1"/>
  <c r="H16" i="1"/>
  <c r="M16" i="1" s="1"/>
  <c r="K21" i="1"/>
  <c r="H21" i="1"/>
  <c r="H17" i="1"/>
  <c r="M17" i="1" s="1"/>
  <c r="K17" i="1"/>
  <c r="H19" i="1"/>
  <c r="M19" i="1" s="1"/>
  <c r="K19" i="1"/>
  <c r="K14" i="1"/>
  <c r="H14" i="1"/>
  <c r="M14" i="1" s="1"/>
  <c r="C17" i="1"/>
  <c r="B20" i="1"/>
  <c r="L20" i="1" s="1"/>
  <c r="D17" i="1"/>
  <c r="D21" i="1"/>
  <c r="C21" i="1"/>
  <c r="B24" i="1"/>
  <c r="C19" i="1"/>
  <c r="D19" i="1"/>
  <c r="B22" i="1"/>
  <c r="L22" i="1" s="1"/>
  <c r="M21" i="1" l="1"/>
  <c r="L24" i="1"/>
  <c r="E24" i="1"/>
  <c r="H20" i="1"/>
  <c r="M20" i="1" s="1"/>
  <c r="K20" i="1"/>
  <c r="K22" i="1"/>
  <c r="H22" i="1"/>
  <c r="M22" i="1" s="1"/>
  <c r="B23" i="1"/>
  <c r="C20" i="1"/>
  <c r="D20" i="1"/>
  <c r="B25" i="1"/>
  <c r="D22" i="1"/>
  <c r="C22" i="1"/>
  <c r="B27" i="1"/>
  <c r="L27" i="1" s="1"/>
  <c r="D24" i="1"/>
  <c r="C24" i="1"/>
  <c r="L25" i="1" l="1"/>
  <c r="E25" i="1"/>
  <c r="L23" i="1"/>
  <c r="E23" i="1"/>
  <c r="K27" i="1"/>
  <c r="H27" i="1"/>
  <c r="K24" i="1"/>
  <c r="H24" i="1"/>
  <c r="C25" i="1"/>
  <c r="D25" i="1"/>
  <c r="B28" i="1"/>
  <c r="L28" i="1" s="1"/>
  <c r="C27" i="1"/>
  <c r="D27" i="1"/>
  <c r="B30" i="1"/>
  <c r="L30" i="1" s="1"/>
  <c r="C23" i="1"/>
  <c r="D23" i="1"/>
  <c r="B26" i="1"/>
  <c r="L26" i="1" s="1"/>
  <c r="M27" i="1" l="1"/>
  <c r="M24" i="1"/>
  <c r="K23" i="1"/>
  <c r="H23" i="1"/>
  <c r="M23" i="1" s="1"/>
  <c r="H28" i="1"/>
  <c r="M28" i="1" s="1"/>
  <c r="K28" i="1"/>
  <c r="K30" i="1"/>
  <c r="H30" i="1"/>
  <c r="K26" i="1"/>
  <c r="H26" i="1"/>
  <c r="M26" i="1" s="1"/>
  <c r="K25" i="1"/>
  <c r="H25" i="1"/>
  <c r="M25" i="1" s="1"/>
  <c r="D26" i="1"/>
  <c r="C26" i="1"/>
  <c r="B29" i="1"/>
  <c r="L29" i="1" s="1"/>
  <c r="B31" i="1"/>
  <c r="L31" i="1" s="1"/>
  <c r="D28" i="1"/>
  <c r="C28" i="1"/>
  <c r="C30" i="1"/>
  <c r="B33" i="1"/>
  <c r="L33" i="1" s="1"/>
  <c r="D30" i="1"/>
  <c r="M30" i="1" l="1"/>
  <c r="K31" i="1"/>
  <c r="H31" i="1"/>
  <c r="M31" i="1" s="1"/>
  <c r="K33" i="1"/>
  <c r="H33" i="1"/>
  <c r="K29" i="1"/>
  <c r="H29" i="1"/>
  <c r="M29" i="1" s="1"/>
  <c r="D31" i="1"/>
  <c r="B34" i="1"/>
  <c r="L34" i="1" s="1"/>
  <c r="C31" i="1"/>
  <c r="C33" i="1"/>
  <c r="D33" i="1"/>
  <c r="B36" i="1"/>
  <c r="L36" i="1" s="1"/>
  <c r="B32" i="1"/>
  <c r="L32" i="1" s="1"/>
  <c r="C29" i="1"/>
  <c r="D29" i="1"/>
  <c r="M33" i="1" l="1"/>
  <c r="K36" i="1"/>
  <c r="H36" i="1"/>
  <c r="K34" i="1"/>
  <c r="H34" i="1"/>
  <c r="M34" i="1" s="1"/>
  <c r="K32" i="1"/>
  <c r="H32" i="1"/>
  <c r="M32" i="1" s="1"/>
  <c r="D32" i="1"/>
  <c r="B35" i="1"/>
  <c r="L35" i="1" s="1"/>
  <c r="C32" i="1"/>
  <c r="C36" i="1"/>
  <c r="D36" i="1"/>
  <c r="B39" i="1"/>
  <c r="B37" i="1"/>
  <c r="L37" i="1" s="1"/>
  <c r="D34" i="1"/>
  <c r="C34" i="1"/>
  <c r="M36" i="1" l="1"/>
  <c r="L39" i="1"/>
  <c r="E39" i="1"/>
  <c r="H35" i="1"/>
  <c r="M35" i="1" s="1"/>
  <c r="K35" i="1"/>
  <c r="K37" i="1"/>
  <c r="H37" i="1"/>
  <c r="M37" i="1" s="1"/>
  <c r="B40" i="1"/>
  <c r="D37" i="1"/>
  <c r="C37" i="1"/>
  <c r="C39" i="1"/>
  <c r="D39" i="1"/>
  <c r="B42" i="1"/>
  <c r="B38" i="1"/>
  <c r="D35" i="1"/>
  <c r="C35" i="1"/>
  <c r="L42" i="1" l="1"/>
  <c r="E42" i="1"/>
  <c r="L40" i="1"/>
  <c r="E40" i="1"/>
  <c r="L38" i="1"/>
  <c r="E38" i="1"/>
  <c r="K39" i="1"/>
  <c r="H39" i="1"/>
  <c r="C42" i="1"/>
  <c r="B45" i="1"/>
  <c r="L45" i="1" s="1"/>
  <c r="D42" i="1"/>
  <c r="D38" i="1"/>
  <c r="C38" i="1"/>
  <c r="B41" i="1"/>
  <c r="B43" i="1"/>
  <c r="D40" i="1"/>
  <c r="C40" i="1"/>
  <c r="M39" i="1" l="1"/>
  <c r="L43" i="1"/>
  <c r="E43" i="1"/>
  <c r="K40" i="1"/>
  <c r="H40" i="1"/>
  <c r="M40" i="1" s="1"/>
  <c r="L41" i="1"/>
  <c r="E41" i="1"/>
  <c r="K45" i="1"/>
  <c r="H45" i="1"/>
  <c r="K38" i="1"/>
  <c r="H38" i="1"/>
  <c r="M38" i="1" s="1"/>
  <c r="K42" i="1"/>
  <c r="H42" i="1"/>
  <c r="C43" i="1"/>
  <c r="B46" i="1"/>
  <c r="L46" i="1" s="1"/>
  <c r="D43" i="1"/>
  <c r="D45" i="1"/>
  <c r="C45" i="1"/>
  <c r="B48" i="1"/>
  <c r="L48" i="1" s="1"/>
  <c r="C41" i="1"/>
  <c r="B44" i="1"/>
  <c r="L44" i="1" s="1"/>
  <c r="D41" i="1"/>
  <c r="M42" i="1" l="1"/>
  <c r="M45" i="1"/>
  <c r="H44" i="1"/>
  <c r="M44" i="1" s="1"/>
  <c r="K44" i="1"/>
  <c r="K46" i="1"/>
  <c r="H46" i="1"/>
  <c r="M46" i="1" s="1"/>
  <c r="K41" i="1"/>
  <c r="H41" i="1"/>
  <c r="M41" i="1" s="1"/>
  <c r="K48" i="1"/>
  <c r="H48" i="1"/>
  <c r="K43" i="1"/>
  <c r="H43" i="1"/>
  <c r="M43" i="1" s="1"/>
  <c r="B47" i="1"/>
  <c r="L47" i="1" s="1"/>
  <c r="D44" i="1"/>
  <c r="C44" i="1"/>
  <c r="D48" i="1"/>
  <c r="C48" i="1"/>
  <c r="B51" i="1"/>
  <c r="L51" i="1" s="1"/>
  <c r="D46" i="1"/>
  <c r="C46" i="1"/>
  <c r="B49" i="1"/>
  <c r="L49" i="1" s="1"/>
  <c r="M48" i="1" l="1"/>
  <c r="H51" i="1"/>
  <c r="K51" i="1"/>
  <c r="K47" i="1"/>
  <c r="H47" i="1"/>
  <c r="M47" i="1" s="1"/>
  <c r="K49" i="1"/>
  <c r="H49" i="1"/>
  <c r="M49" i="1" s="1"/>
  <c r="B54" i="1"/>
  <c r="L54" i="1" s="1"/>
  <c r="D51" i="1"/>
  <c r="C51" i="1"/>
  <c r="C49" i="1"/>
  <c r="B52" i="1"/>
  <c r="L52" i="1" s="1"/>
  <c r="D49" i="1"/>
  <c r="D47" i="1"/>
  <c r="B50" i="1"/>
  <c r="L50" i="1" s="1"/>
  <c r="C47" i="1"/>
  <c r="M51" i="1" l="1"/>
  <c r="K54" i="1"/>
  <c r="H54" i="1"/>
  <c r="K52" i="1"/>
  <c r="H52" i="1"/>
  <c r="M52" i="1" s="1"/>
  <c r="K50" i="1"/>
  <c r="H50" i="1"/>
  <c r="M50" i="1" s="1"/>
  <c r="D50" i="1"/>
  <c r="C50" i="1"/>
  <c r="B53" i="1"/>
  <c r="L53" i="1" s="1"/>
  <c r="B55" i="1"/>
  <c r="L55" i="1" s="1"/>
  <c r="D52" i="1"/>
  <c r="C52" i="1"/>
  <c r="B57" i="1"/>
  <c r="L57" i="1" s="1"/>
  <c r="C54" i="1"/>
  <c r="D54" i="1"/>
  <c r="M54" i="1" l="1"/>
  <c r="H55" i="1"/>
  <c r="M55" i="1" s="1"/>
  <c r="K55" i="1"/>
  <c r="K57" i="1"/>
  <c r="H57" i="1"/>
  <c r="K53" i="1"/>
  <c r="H53" i="1"/>
  <c r="M53" i="1" s="1"/>
  <c r="C55" i="1"/>
  <c r="B58" i="1"/>
  <c r="L58" i="1" s="1"/>
  <c r="D55" i="1"/>
  <c r="D57" i="1"/>
  <c r="B60" i="1"/>
  <c r="L60" i="1" s="1"/>
  <c r="C57" i="1"/>
  <c r="C53" i="1"/>
  <c r="D53" i="1"/>
  <c r="B56" i="1"/>
  <c r="L56" i="1" s="1"/>
  <c r="M57" i="1" l="1"/>
  <c r="K60" i="1"/>
  <c r="H60" i="1"/>
  <c r="K58" i="1"/>
  <c r="H58" i="1"/>
  <c r="M58" i="1" s="1"/>
  <c r="K56" i="1"/>
  <c r="H56" i="1"/>
  <c r="M56" i="1" s="1"/>
  <c r="B61" i="1"/>
  <c r="L61" i="1" s="1"/>
  <c r="D58" i="1"/>
  <c r="C58" i="1"/>
  <c r="C56" i="1"/>
  <c r="D56" i="1"/>
  <c r="B59" i="1"/>
  <c r="L59" i="1" s="1"/>
  <c r="B63" i="1"/>
  <c r="D60" i="1"/>
  <c r="C60" i="1"/>
  <c r="M60" i="1" l="1"/>
  <c r="K59" i="1"/>
  <c r="H59" i="1"/>
  <c r="M59" i="1" s="1"/>
  <c r="K61" i="1"/>
  <c r="H61" i="1"/>
  <c r="M61" i="1" s="1"/>
  <c r="E63" i="1"/>
  <c r="L63" i="1"/>
  <c r="B62" i="1"/>
  <c r="C59" i="1"/>
  <c r="D59" i="1"/>
  <c r="D63" i="1"/>
  <c r="B66" i="1"/>
  <c r="L66" i="1" s="1"/>
  <c r="C63" i="1"/>
  <c r="D61" i="1"/>
  <c r="B64" i="1"/>
  <c r="C61" i="1"/>
  <c r="E64" i="1" l="1"/>
  <c r="L64" i="1"/>
  <c r="K66" i="1"/>
  <c r="H66" i="1"/>
  <c r="L62" i="1"/>
  <c r="E62" i="1"/>
  <c r="H63" i="1"/>
  <c r="K63" i="1"/>
  <c r="B67" i="1"/>
  <c r="L67" i="1" s="1"/>
  <c r="D64" i="1"/>
  <c r="C64" i="1"/>
  <c r="D66" i="1"/>
  <c r="C66" i="1"/>
  <c r="B69" i="1"/>
  <c r="L69" i="1" s="1"/>
  <c r="B65" i="1"/>
  <c r="L65" i="1" s="1"/>
  <c r="D62" i="1"/>
  <c r="C62" i="1"/>
  <c r="M66" i="1" l="1"/>
  <c r="M63" i="1"/>
  <c r="K65" i="1"/>
  <c r="H65" i="1"/>
  <c r="M65" i="1" s="1"/>
  <c r="K69" i="1"/>
  <c r="H69" i="1"/>
  <c r="K64" i="1"/>
  <c r="H64" i="1"/>
  <c r="M64" i="1" s="1"/>
  <c r="H67" i="1"/>
  <c r="M67" i="1" s="1"/>
  <c r="K67" i="1"/>
  <c r="K62" i="1"/>
  <c r="H62" i="1"/>
  <c r="M62" i="1" s="1"/>
  <c r="B68" i="1"/>
  <c r="L68" i="1" s="1"/>
  <c r="D65" i="1"/>
  <c r="C65" i="1"/>
  <c r="D69" i="1"/>
  <c r="C69" i="1"/>
  <c r="B72" i="1"/>
  <c r="L72" i="1" s="1"/>
  <c r="B70" i="1"/>
  <c r="L70" i="1" s="1"/>
  <c r="C67" i="1"/>
  <c r="D67" i="1"/>
  <c r="M69" i="1" l="1"/>
  <c r="K68" i="1"/>
  <c r="H68" i="1"/>
  <c r="M68" i="1" s="1"/>
  <c r="K72" i="1"/>
  <c r="H72" i="1"/>
  <c r="K70" i="1"/>
  <c r="H70" i="1"/>
  <c r="M70" i="1" s="1"/>
  <c r="D72" i="1"/>
  <c r="B75" i="1"/>
  <c r="L75" i="1" s="1"/>
  <c r="C72" i="1"/>
  <c r="C70" i="1"/>
  <c r="B73" i="1"/>
  <c r="L73" i="1" s="1"/>
  <c r="D70" i="1"/>
  <c r="D68" i="1"/>
  <c r="B71" i="1"/>
  <c r="L71" i="1" s="1"/>
  <c r="C68" i="1"/>
  <c r="M72" i="1" l="1"/>
  <c r="K73" i="1"/>
  <c r="H73" i="1"/>
  <c r="M73" i="1" s="1"/>
  <c r="K75" i="1"/>
  <c r="H75" i="1"/>
  <c r="K71" i="1"/>
  <c r="H71" i="1"/>
  <c r="M71" i="1" s="1"/>
  <c r="D75" i="1"/>
  <c r="B78" i="1"/>
  <c r="L78" i="1" s="1"/>
  <c r="C75" i="1"/>
  <c r="D71" i="1"/>
  <c r="C71" i="1"/>
  <c r="B74" i="1"/>
  <c r="L74" i="1" s="1"/>
  <c r="D73" i="1"/>
  <c r="C73" i="1"/>
  <c r="B76" i="1"/>
  <c r="L76" i="1" s="1"/>
  <c r="M75" i="1" l="1"/>
  <c r="K74" i="1"/>
  <c r="H74" i="1"/>
  <c r="M74" i="1" s="1"/>
  <c r="H76" i="1"/>
  <c r="M76" i="1" s="1"/>
  <c r="K76" i="1"/>
  <c r="K78" i="1"/>
  <c r="H78" i="1"/>
  <c r="B79" i="1"/>
  <c r="L79" i="1" s="1"/>
  <c r="D76" i="1"/>
  <c r="C76" i="1"/>
  <c r="D74" i="1"/>
  <c r="C74" i="1"/>
  <c r="B77" i="1"/>
  <c r="L77" i="1" s="1"/>
  <c r="B81" i="1"/>
  <c r="L81" i="1" s="1"/>
  <c r="D78" i="1"/>
  <c r="C78" i="1"/>
  <c r="M78" i="1" l="1"/>
  <c r="K79" i="1"/>
  <c r="H79" i="1"/>
  <c r="M79" i="1" s="1"/>
  <c r="H77" i="1"/>
  <c r="M77" i="1" s="1"/>
  <c r="K77" i="1"/>
  <c r="H81" i="1"/>
  <c r="K81" i="1"/>
  <c r="D81" i="1"/>
  <c r="B84" i="1"/>
  <c r="L84" i="1" s="1"/>
  <c r="C81" i="1"/>
  <c r="B80" i="1"/>
  <c r="L80" i="1" s="1"/>
  <c r="C77" i="1"/>
  <c r="D77" i="1"/>
  <c r="D79" i="1"/>
  <c r="B82" i="1"/>
  <c r="L82" i="1" s="1"/>
  <c r="C79" i="1"/>
  <c r="M81" i="1" l="1"/>
  <c r="H84" i="1"/>
  <c r="K84" i="1"/>
  <c r="K82" i="1"/>
  <c r="H82" i="1"/>
  <c r="M82" i="1" s="1"/>
  <c r="K80" i="1"/>
  <c r="H80" i="1"/>
  <c r="M80" i="1" s="1"/>
  <c r="B85" i="1"/>
  <c r="L85" i="1" s="1"/>
  <c r="C82" i="1"/>
  <c r="D82" i="1"/>
  <c r="B83" i="1"/>
  <c r="L83" i="1" s="1"/>
  <c r="D80" i="1"/>
  <c r="C80" i="1"/>
  <c r="C84" i="1"/>
  <c r="D84" i="1"/>
  <c r="B87" i="1"/>
  <c r="L87" i="1" s="1"/>
  <c r="M84" i="1" l="1"/>
  <c r="K87" i="1"/>
  <c r="H87" i="1"/>
  <c r="H85" i="1"/>
  <c r="M85" i="1" s="1"/>
  <c r="K85" i="1"/>
  <c r="K83" i="1"/>
  <c r="H83" i="1"/>
  <c r="M83" i="1" s="1"/>
  <c r="C83" i="1"/>
  <c r="D83" i="1"/>
  <c r="B86" i="1"/>
  <c r="L86" i="1" s="1"/>
  <c r="C87" i="1"/>
  <c r="B90" i="1"/>
  <c r="L90" i="1" s="1"/>
  <c r="D87" i="1"/>
  <c r="D85" i="1"/>
  <c r="B88" i="1"/>
  <c r="L88" i="1" s="1"/>
  <c r="C85" i="1"/>
  <c r="M87" i="1" l="1"/>
  <c r="H88" i="1"/>
  <c r="M88" i="1" s="1"/>
  <c r="K88" i="1"/>
  <c r="K90" i="1"/>
  <c r="H90" i="1"/>
  <c r="K86" i="1"/>
  <c r="H86" i="1"/>
  <c r="M86" i="1" s="1"/>
  <c r="C88" i="1"/>
  <c r="D88" i="1"/>
  <c r="B91" i="1"/>
  <c r="L91" i="1" s="1"/>
  <c r="D86" i="1"/>
  <c r="C86" i="1"/>
  <c r="B89" i="1"/>
  <c r="L89" i="1" s="1"/>
  <c r="C90" i="1"/>
  <c r="B93" i="1"/>
  <c r="L93" i="1" s="1"/>
  <c r="D90" i="1"/>
  <c r="M90" i="1" l="1"/>
  <c r="K89" i="1"/>
  <c r="H89" i="1"/>
  <c r="M89" i="1" s="1"/>
  <c r="K93" i="1"/>
  <c r="H93" i="1"/>
  <c r="K91" i="1"/>
  <c r="H91" i="1"/>
  <c r="M91" i="1" s="1"/>
  <c r="D89" i="1"/>
  <c r="B92" i="1"/>
  <c r="L92" i="1" s="1"/>
  <c r="C89" i="1"/>
  <c r="D93" i="1"/>
  <c r="B96" i="1"/>
  <c r="L96" i="1" s="1"/>
  <c r="C93" i="1"/>
  <c r="B94" i="1"/>
  <c r="L94" i="1" s="1"/>
  <c r="D91" i="1"/>
  <c r="C91" i="1"/>
  <c r="M93" i="1" l="1"/>
  <c r="K92" i="1"/>
  <c r="H92" i="1"/>
  <c r="M92" i="1" s="1"/>
  <c r="K96" i="1"/>
  <c r="H96" i="1"/>
  <c r="K94" i="1"/>
  <c r="H94" i="1"/>
  <c r="M94" i="1" s="1"/>
  <c r="D94" i="1"/>
  <c r="B97" i="1"/>
  <c r="L97" i="1" s="1"/>
  <c r="C94" i="1"/>
  <c r="B95" i="1"/>
  <c r="L95" i="1" s="1"/>
  <c r="C92" i="1"/>
  <c r="D92" i="1"/>
  <c r="B99" i="1"/>
  <c r="L99" i="1" s="1"/>
  <c r="D96" i="1"/>
  <c r="C96" i="1"/>
  <c r="M96" i="1" l="1"/>
  <c r="K97" i="1"/>
  <c r="H97" i="1"/>
  <c r="M97" i="1" s="1"/>
  <c r="K95" i="1"/>
  <c r="H95" i="1"/>
  <c r="M95" i="1" s="1"/>
  <c r="K99" i="1"/>
  <c r="H99" i="1"/>
  <c r="D95" i="1"/>
  <c r="C95" i="1"/>
  <c r="B98" i="1"/>
  <c r="L98" i="1" s="1"/>
  <c r="C99" i="1"/>
  <c r="B102" i="1"/>
  <c r="L102" i="1" s="1"/>
  <c r="D99" i="1"/>
  <c r="C97" i="1"/>
  <c r="D97" i="1"/>
  <c r="B100" i="1"/>
  <c r="L100" i="1" s="1"/>
  <c r="M99" i="1" l="1"/>
  <c r="H100" i="1"/>
  <c r="M100" i="1" s="1"/>
  <c r="K100" i="1"/>
  <c r="K102" i="1"/>
  <c r="H102" i="1"/>
  <c r="K98" i="1"/>
  <c r="H98" i="1"/>
  <c r="M98" i="1" s="1"/>
  <c r="D100" i="1"/>
  <c r="B103" i="1"/>
  <c r="L103" i="1" s="1"/>
  <c r="C100" i="1"/>
  <c r="B105" i="1"/>
  <c r="L105" i="1" s="1"/>
  <c r="C102" i="1"/>
  <c r="D102" i="1"/>
  <c r="C98" i="1"/>
  <c r="B101" i="1"/>
  <c r="L101" i="1" s="1"/>
  <c r="D98" i="1"/>
  <c r="M102" i="1" l="1"/>
  <c r="K103" i="1"/>
  <c r="H103" i="1"/>
  <c r="M103" i="1" s="1"/>
  <c r="K101" i="1"/>
  <c r="H101" i="1"/>
  <c r="M101" i="1" s="1"/>
  <c r="K105" i="1"/>
  <c r="H105" i="1"/>
  <c r="D101" i="1"/>
  <c r="B104" i="1"/>
  <c r="L104" i="1" s="1"/>
  <c r="C101" i="1"/>
  <c r="D105" i="1"/>
  <c r="C105" i="1"/>
  <c r="B108" i="1"/>
  <c r="L108" i="1" s="1"/>
  <c r="D103" i="1"/>
  <c r="C103" i="1"/>
  <c r="B106" i="1"/>
  <c r="L106" i="1" s="1"/>
  <c r="M105" i="1" l="1"/>
  <c r="K104" i="1"/>
  <c r="H104" i="1"/>
  <c r="M104" i="1" s="1"/>
  <c r="H108" i="1"/>
  <c r="K108" i="1"/>
  <c r="K106" i="1"/>
  <c r="H106" i="1"/>
  <c r="M106" i="1" s="1"/>
  <c r="C106" i="1"/>
  <c r="B109" i="1"/>
  <c r="L109" i="1" s="1"/>
  <c r="D106" i="1"/>
  <c r="C108" i="1"/>
  <c r="D108" i="1"/>
  <c r="B111" i="1"/>
  <c r="L111" i="1" s="1"/>
  <c r="B107" i="1"/>
  <c r="L107" i="1" s="1"/>
  <c r="C104" i="1"/>
  <c r="D104" i="1"/>
  <c r="M108" i="1" l="1"/>
  <c r="H109" i="1"/>
  <c r="M109" i="1" s="1"/>
  <c r="K109" i="1"/>
  <c r="K111" i="1"/>
  <c r="H111" i="1"/>
  <c r="K107" i="1"/>
  <c r="H107" i="1"/>
  <c r="M107" i="1" s="1"/>
  <c r="D107" i="1"/>
  <c r="C107" i="1"/>
  <c r="B110" i="1"/>
  <c r="L110" i="1" s="1"/>
  <c r="C111" i="1"/>
  <c r="B114" i="1"/>
  <c r="D111" i="1"/>
  <c r="B112" i="1"/>
  <c r="L112" i="1" s="1"/>
  <c r="C109" i="1"/>
  <c r="D109" i="1"/>
  <c r="M111" i="1" l="1"/>
  <c r="L114" i="1"/>
  <c r="E114" i="1"/>
  <c r="K112" i="1"/>
  <c r="H112" i="1"/>
  <c r="M112" i="1" s="1"/>
  <c r="K110" i="1"/>
  <c r="H110" i="1"/>
  <c r="M110" i="1" s="1"/>
  <c r="D114" i="1"/>
  <c r="C114" i="1"/>
  <c r="B117" i="1"/>
  <c r="B115" i="1"/>
  <c r="C112" i="1"/>
  <c r="D112" i="1"/>
  <c r="B113" i="1"/>
  <c r="D110" i="1"/>
  <c r="C110" i="1"/>
  <c r="E115" i="1" l="1"/>
  <c r="L115" i="1"/>
  <c r="L113" i="1"/>
  <c r="E113" i="1"/>
  <c r="L117" i="1"/>
  <c r="E117" i="1"/>
  <c r="H114" i="1"/>
  <c r="K114" i="1"/>
  <c r="C115" i="1"/>
  <c r="B118" i="1"/>
  <c r="D115" i="1"/>
  <c r="B116" i="1"/>
  <c r="D113" i="1"/>
  <c r="C113" i="1"/>
  <c r="C117" i="1"/>
  <c r="D117" i="1"/>
  <c r="B120" i="1"/>
  <c r="L120" i="1" s="1"/>
  <c r="M114" i="1" l="1"/>
  <c r="L116" i="1"/>
  <c r="E116" i="1"/>
  <c r="K113" i="1"/>
  <c r="H113" i="1"/>
  <c r="M113" i="1" s="1"/>
  <c r="K115" i="1"/>
  <c r="H115" i="1"/>
  <c r="M115" i="1" s="1"/>
  <c r="L118" i="1"/>
  <c r="E118" i="1"/>
  <c r="K120" i="1"/>
  <c r="H120" i="1"/>
  <c r="K117" i="1"/>
  <c r="H117" i="1"/>
  <c r="C116" i="1"/>
  <c r="D116" i="1"/>
  <c r="B119" i="1"/>
  <c r="L119" i="1" s="1"/>
  <c r="B121" i="1"/>
  <c r="L121" i="1" s="1"/>
  <c r="D118" i="1"/>
  <c r="C118" i="1"/>
  <c r="B123" i="1"/>
  <c r="C120" i="1"/>
  <c r="D120" i="1"/>
  <c r="M120" i="1" l="1"/>
  <c r="M117" i="1"/>
  <c r="H121" i="1"/>
  <c r="M121" i="1" s="1"/>
  <c r="K121" i="1"/>
  <c r="L123" i="1"/>
  <c r="E123" i="1"/>
  <c r="K119" i="1"/>
  <c r="H119" i="1"/>
  <c r="M119" i="1" s="1"/>
  <c r="K118" i="1"/>
  <c r="H118" i="1"/>
  <c r="M118" i="1" s="1"/>
  <c r="H116" i="1"/>
  <c r="M116" i="1" s="1"/>
  <c r="K116" i="1"/>
  <c r="C121" i="1"/>
  <c r="D121" i="1"/>
  <c r="B124" i="1"/>
  <c r="D123" i="1"/>
  <c r="B126" i="1"/>
  <c r="L126" i="1" s="1"/>
  <c r="C123" i="1"/>
  <c r="C119" i="1"/>
  <c r="B122" i="1"/>
  <c r="D119" i="1"/>
  <c r="K123" i="1" l="1"/>
  <c r="H123" i="1"/>
  <c r="L122" i="1"/>
  <c r="E122" i="1"/>
  <c r="K126" i="1"/>
  <c r="H126" i="1"/>
  <c r="L124" i="1"/>
  <c r="E124" i="1"/>
  <c r="D124" i="1"/>
  <c r="C124" i="1"/>
  <c r="B127" i="1"/>
  <c r="L127" i="1" s="1"/>
  <c r="B125" i="1"/>
  <c r="L125" i="1" s="1"/>
  <c r="D122" i="1"/>
  <c r="C122" i="1"/>
  <c r="C126" i="1"/>
  <c r="B129" i="1"/>
  <c r="L129" i="1" s="1"/>
  <c r="D126" i="1"/>
  <c r="M126" i="1" l="1"/>
  <c r="M123" i="1"/>
  <c r="H129" i="1"/>
  <c r="K129" i="1"/>
  <c r="K127" i="1"/>
  <c r="H127" i="1"/>
  <c r="M127" i="1" s="1"/>
  <c r="K122" i="1"/>
  <c r="H122" i="1"/>
  <c r="M122" i="1" s="1"/>
  <c r="K125" i="1"/>
  <c r="H125" i="1"/>
  <c r="M125" i="1" s="1"/>
  <c r="H124" i="1"/>
  <c r="M124" i="1" s="1"/>
  <c r="K124" i="1"/>
  <c r="B132" i="1"/>
  <c r="L132" i="1" s="1"/>
  <c r="D129" i="1"/>
  <c r="C129" i="1"/>
  <c r="B128" i="1"/>
  <c r="L128" i="1" s="1"/>
  <c r="C125" i="1"/>
  <c r="D125" i="1"/>
  <c r="D127" i="1"/>
  <c r="B130" i="1"/>
  <c r="L130" i="1" s="1"/>
  <c r="C127" i="1"/>
  <c r="M129" i="1" l="1"/>
  <c r="H132" i="1"/>
  <c r="K132" i="1"/>
  <c r="H130" i="1"/>
  <c r="M130" i="1" s="1"/>
  <c r="K130" i="1"/>
  <c r="K128" i="1"/>
  <c r="H128" i="1"/>
  <c r="M128" i="1" s="1"/>
  <c r="D130" i="1"/>
  <c r="C130" i="1"/>
  <c r="B133" i="1"/>
  <c r="L133" i="1" s="1"/>
  <c r="B131" i="1"/>
  <c r="L131" i="1" s="1"/>
  <c r="D128" i="1"/>
  <c r="C128" i="1"/>
  <c r="B135" i="1"/>
  <c r="C132" i="1"/>
  <c r="D132" i="1"/>
  <c r="M132" i="1" l="1"/>
  <c r="K131" i="1"/>
  <c r="H131" i="1"/>
  <c r="M131" i="1" s="1"/>
  <c r="E135" i="1"/>
  <c r="L135" i="1"/>
  <c r="K133" i="1"/>
  <c r="H133" i="1"/>
  <c r="M133" i="1" s="1"/>
  <c r="C131" i="1"/>
  <c r="D131" i="1"/>
  <c r="B134" i="1"/>
  <c r="D135" i="1"/>
  <c r="B138" i="1"/>
  <c r="L138" i="1" s="1"/>
  <c r="C135" i="1"/>
  <c r="D133" i="1"/>
  <c r="C133" i="1"/>
  <c r="B136" i="1"/>
  <c r="E136" i="1" l="1"/>
  <c r="L136" i="1"/>
  <c r="H135" i="1"/>
  <c r="K135" i="1"/>
  <c r="K138" i="1"/>
  <c r="H138" i="1"/>
  <c r="L134" i="1"/>
  <c r="E134" i="1"/>
  <c r="B137" i="1"/>
  <c r="L137" i="1" s="1"/>
  <c r="D134" i="1"/>
  <c r="C134" i="1"/>
  <c r="C136" i="1"/>
  <c r="B139" i="1"/>
  <c r="L139" i="1" s="1"/>
  <c r="D136" i="1"/>
  <c r="D138" i="1"/>
  <c r="C138" i="1"/>
  <c r="B141" i="1"/>
  <c r="L141" i="1" s="1"/>
  <c r="M138" i="1" l="1"/>
  <c r="M135" i="1"/>
  <c r="H134" i="1"/>
  <c r="M134" i="1" s="1"/>
  <c r="K134" i="1"/>
  <c r="H141" i="1"/>
  <c r="K141" i="1"/>
  <c r="K136" i="1"/>
  <c r="H136" i="1"/>
  <c r="M136" i="1" s="1"/>
  <c r="K139" i="1"/>
  <c r="H139" i="1"/>
  <c r="M139" i="1" s="1"/>
  <c r="H137" i="1"/>
  <c r="M137" i="1" s="1"/>
  <c r="K137" i="1"/>
  <c r="D141" i="1"/>
  <c r="C141" i="1"/>
  <c r="B144" i="1"/>
  <c r="L144" i="1" s="1"/>
  <c r="B142" i="1"/>
  <c r="L142" i="1" s="1"/>
  <c r="D139" i="1"/>
  <c r="C139" i="1"/>
  <c r="C137" i="1"/>
  <c r="B140" i="1"/>
  <c r="L140" i="1" s="1"/>
  <c r="D137" i="1"/>
  <c r="M141" i="1" l="1"/>
  <c r="H140" i="1"/>
  <c r="M140" i="1" s="1"/>
  <c r="K140" i="1"/>
  <c r="K142" i="1"/>
  <c r="H142" i="1"/>
  <c r="M142" i="1" s="1"/>
  <c r="K144" i="1"/>
  <c r="H144" i="1"/>
  <c r="C140" i="1"/>
  <c r="B143" i="1"/>
  <c r="L143" i="1" s="1"/>
  <c r="D140" i="1"/>
  <c r="B145" i="1"/>
  <c r="L145" i="1" s="1"/>
  <c r="D142" i="1"/>
  <c r="C142" i="1"/>
  <c r="B147" i="1"/>
  <c r="L147" i="1" s="1"/>
  <c r="D144" i="1"/>
  <c r="C144" i="1"/>
  <c r="M144" i="1" l="1"/>
  <c r="K143" i="1"/>
  <c r="H143" i="1"/>
  <c r="M143" i="1" s="1"/>
  <c r="H145" i="1"/>
  <c r="M145" i="1" s="1"/>
  <c r="K145" i="1"/>
  <c r="K147" i="1"/>
  <c r="H147" i="1"/>
  <c r="C145" i="1"/>
  <c r="B148" i="1"/>
  <c r="L148" i="1" s="1"/>
  <c r="D145" i="1"/>
  <c r="D147" i="1"/>
  <c r="C147" i="1"/>
  <c r="B150" i="1"/>
  <c r="L150" i="1" s="1"/>
  <c r="B146" i="1"/>
  <c r="L146" i="1" s="1"/>
  <c r="C143" i="1"/>
  <c r="D143" i="1"/>
  <c r="M147" i="1" l="1"/>
  <c r="K148" i="1"/>
  <c r="H148" i="1"/>
  <c r="M148" i="1" s="1"/>
  <c r="K150" i="1"/>
  <c r="H150" i="1"/>
  <c r="H146" i="1"/>
  <c r="M146" i="1" s="1"/>
  <c r="K146" i="1"/>
  <c r="D146" i="1"/>
  <c r="C146" i="1"/>
  <c r="B149" i="1"/>
  <c r="L149" i="1" s="1"/>
  <c r="C150" i="1"/>
  <c r="B153" i="1"/>
  <c r="D150" i="1"/>
  <c r="C148" i="1"/>
  <c r="B151" i="1"/>
  <c r="L151" i="1" s="1"/>
  <c r="D148" i="1"/>
  <c r="M150" i="1" l="1"/>
  <c r="K151" i="1"/>
  <c r="H151" i="1"/>
  <c r="M151" i="1" s="1"/>
  <c r="L153" i="1"/>
  <c r="E153" i="1"/>
  <c r="H149" i="1"/>
  <c r="M149" i="1" s="1"/>
  <c r="K149" i="1"/>
  <c r="D153" i="1"/>
  <c r="C153" i="1"/>
  <c r="B156" i="1"/>
  <c r="D151" i="1"/>
  <c r="B154" i="1"/>
  <c r="C151" i="1"/>
  <c r="D149" i="1"/>
  <c r="C149" i="1"/>
  <c r="B152" i="1"/>
  <c r="L152" i="1" l="1"/>
  <c r="E152" i="1"/>
  <c r="E154" i="1"/>
  <c r="L154" i="1"/>
  <c r="H153" i="1"/>
  <c r="K153" i="1"/>
  <c r="L156" i="1"/>
  <c r="E156" i="1"/>
  <c r="B155" i="1"/>
  <c r="D152" i="1"/>
  <c r="C152" i="1"/>
  <c r="C154" i="1"/>
  <c r="B157" i="1"/>
  <c r="D154" i="1"/>
  <c r="D156" i="1"/>
  <c r="C156" i="1"/>
  <c r="B159" i="1"/>
  <c r="M153" i="1" l="1"/>
  <c r="H156" i="1"/>
  <c r="K156" i="1"/>
  <c r="K154" i="1"/>
  <c r="H154" i="1"/>
  <c r="M154" i="1" s="1"/>
  <c r="E159" i="1"/>
  <c r="L159" i="1"/>
  <c r="L157" i="1"/>
  <c r="E157" i="1"/>
  <c r="L155" i="1"/>
  <c r="E155" i="1"/>
  <c r="H152" i="1"/>
  <c r="M152" i="1" s="1"/>
  <c r="K152" i="1"/>
  <c r="D159" i="1"/>
  <c r="B162" i="1"/>
  <c r="C159" i="1"/>
  <c r="B160" i="1"/>
  <c r="C157" i="1"/>
  <c r="D157" i="1"/>
  <c r="C155" i="1"/>
  <c r="B158" i="1"/>
  <c r="D155" i="1"/>
  <c r="M156" i="1" l="1"/>
  <c r="K155" i="1"/>
  <c r="H155" i="1"/>
  <c r="M155" i="1" s="1"/>
  <c r="E158" i="1"/>
  <c r="L158" i="1"/>
  <c r="L160" i="1"/>
  <c r="E160" i="1"/>
  <c r="H157" i="1"/>
  <c r="M157" i="1" s="1"/>
  <c r="K157" i="1"/>
  <c r="E162" i="1"/>
  <c r="L162" i="1"/>
  <c r="K159" i="1"/>
  <c r="H159" i="1"/>
  <c r="D158" i="1"/>
  <c r="C158" i="1"/>
  <c r="B161" i="1"/>
  <c r="D160" i="1"/>
  <c r="C160" i="1"/>
  <c r="B163" i="1"/>
  <c r="B165" i="1"/>
  <c r="L165" i="1" s="1"/>
  <c r="D162" i="1"/>
  <c r="C162" i="1"/>
  <c r="M159" i="1" l="1"/>
  <c r="H158" i="1"/>
  <c r="M158" i="1" s="1"/>
  <c r="K158" i="1"/>
  <c r="H162" i="1"/>
  <c r="K162" i="1"/>
  <c r="H165" i="1"/>
  <c r="K165" i="1"/>
  <c r="L161" i="1"/>
  <c r="E161" i="1"/>
  <c r="E163" i="1"/>
  <c r="L163" i="1"/>
  <c r="K160" i="1"/>
  <c r="H160" i="1"/>
  <c r="M160" i="1" s="1"/>
  <c r="D165" i="1"/>
  <c r="C165" i="1"/>
  <c r="D161" i="1"/>
  <c r="C161" i="1"/>
  <c r="B164" i="1"/>
  <c r="L164" i="1" s="1"/>
  <c r="D163" i="1"/>
  <c r="B166" i="1"/>
  <c r="L166" i="1" s="1"/>
  <c r="C163" i="1"/>
  <c r="M165" i="1" l="1"/>
  <c r="M162" i="1"/>
  <c r="H166" i="1"/>
  <c r="M166" i="1" s="1"/>
  <c r="K166" i="1"/>
  <c r="H161" i="1"/>
  <c r="M161" i="1" s="1"/>
  <c r="K161" i="1"/>
  <c r="K163" i="1"/>
  <c r="H163" i="1"/>
  <c r="M163" i="1" s="1"/>
  <c r="K164" i="1"/>
  <c r="H164" i="1"/>
  <c r="M164" i="1" s="1"/>
  <c r="D164" i="1"/>
  <c r="C164" i="1"/>
  <c r="D166" i="1"/>
  <c r="C166" i="1"/>
</calcChain>
</file>

<file path=xl/sharedStrings.xml><?xml version="1.0" encoding="utf-8"?>
<sst xmlns="http://schemas.openxmlformats.org/spreadsheetml/2006/main" count="991" uniqueCount="362">
  <si>
    <t>context</t>
  </si>
  <si>
    <t>小明走进阅览室，看到桌上有</t>
  </si>
  <si>
    <t>李华喜欢欧洲古典音乐，所以买了一</t>
  </si>
  <si>
    <t>小明最近结婚了，他的父母给他买了</t>
  </si>
  <si>
    <t>小红的男朋友过生日，小红精心准备了自己织的一</t>
  </si>
  <si>
    <t>小明喜欢把自己打扮成牛仔，他今天又去商店买了一</t>
  </si>
  <si>
    <t>庙宇里的那些猴子被行人吓得急忙爬上</t>
  </si>
  <si>
    <t>宿舍太冷了，小强去淘宝买了一</t>
  </si>
  <si>
    <t>琳达在烘焙坊买了一</t>
  </si>
  <si>
    <t>明天的考试要填机读卡，小明特意多带了一</t>
  </si>
  <si>
    <t>画家小红在修改草图时总会准备一</t>
  </si>
  <si>
    <t>夏天炎热的晚上，人们睡觉需要有一</t>
  </si>
  <si>
    <t>房间里光线太暗了，小张拿来一</t>
  </si>
  <si>
    <t>为了固定飞机模型，小伟要准备一瓶胶水和一</t>
  </si>
  <si>
    <t>小明走进新装修的机房，看到桌上有一</t>
  </si>
  <si>
    <t>下雨天，骑自行车最好准备一</t>
  </si>
  <si>
    <t>西门子公司为科研实验室提供了一</t>
  </si>
  <si>
    <t>夏天的夜晚，外公总喜欢在院子里摆上一</t>
  </si>
  <si>
    <t>入住时，酒店给每位客人一</t>
  </si>
  <si>
    <t>在花园玩耍时，小男孩送给小女孩一</t>
  </si>
  <si>
    <t>小明的手机响了，原来是收到了朋友发来的一</t>
  </si>
  <si>
    <t>伦敦的天气多变，出门最好带上一</t>
  </si>
  <si>
    <t>丽丽的生日聚会上，朋友们为她精心制作了一</t>
  </si>
  <si>
    <t>好莱坞女星伊丽莎白泰勒有许多珠宝，这次她拍卖了一</t>
  </si>
  <si>
    <t>为了营造浪漫的气氛，小林拿来一</t>
  </si>
  <si>
    <t>放在桌上</t>
  </si>
  <si>
    <t>觉得很美味</t>
  </si>
  <si>
    <t>小红非常开心</t>
  </si>
  <si>
    <t>来练习</t>
  </si>
  <si>
    <t>吸引了我的注意</t>
  </si>
  <si>
    <t xml:space="preserve">院子清澈的池塘里有一 </t>
  </si>
  <si>
    <t>天气越来越热了，麦克迫不及待地去商场买了</t>
  </si>
  <si>
    <t>小贾参加了同学聚会，开心地在微博发了</t>
  </si>
  <si>
    <t>欧洲各大皇室都出席了这次宴会，公主们戴上了一</t>
  </si>
  <si>
    <t>看上去十分华丽</t>
  </si>
  <si>
    <t>商场大减价，钟爱看剧的妈妈换掉了客厅里</t>
  </si>
  <si>
    <t>提高生活质量</t>
  </si>
  <si>
    <t>今天出门游玩，仰望晴空，只有一</t>
  </si>
  <si>
    <t>在远处</t>
  </si>
  <si>
    <t>母亲节，十岁的小杰给妈妈制作了一</t>
  </si>
  <si>
    <t>让她很感动</t>
  </si>
  <si>
    <t>出门旅游的时候，王明喜欢拍一</t>
  </si>
  <si>
    <t>作为纪念</t>
  </si>
  <si>
    <t>小红感冒一直打喷嚏，小明关心地递来一</t>
  </si>
  <si>
    <t>小明一直保存着小学时获得的一</t>
  </si>
  <si>
    <t>作为回忆</t>
  </si>
  <si>
    <t>小明不小心打碎了一只杯子，妈妈从清洁工具中找出一</t>
  </si>
  <si>
    <t>来清理地面</t>
  </si>
  <si>
    <t>六十多岁的爷爷计划明年去南美洲旅游，为了防止迷路，他带上了一个指南针和一</t>
  </si>
  <si>
    <t>在高喊偶像的名字</t>
  </si>
  <si>
    <t>演唱会上，有人举着一</t>
  </si>
  <si>
    <t>为了能随时看时间，王明带上了一</t>
  </si>
  <si>
    <t>为了准备大学英语六级考试，小明去书店买了一</t>
  </si>
  <si>
    <t>喜欢在客厅看书的小两口去宜家买了一</t>
  </si>
  <si>
    <t>张三在澳大利亚旅行时见到一</t>
  </si>
  <si>
    <t>他觉得很开心</t>
  </si>
  <si>
    <t>为了庆祝结婚纪念日，男孩到珠宝店挑了</t>
  </si>
  <si>
    <t>这家餐馆的海鲜烧烤很有名，所以老张点了一</t>
  </si>
  <si>
    <t>村中的大叔们总喜欢在冬夜里点上一</t>
  </si>
  <si>
    <t>李磊去祭拜亲人，在陵园的商店里买了一</t>
  </si>
  <si>
    <t>参加朋友生日聚会，大家都会给寿星送上一</t>
  </si>
  <si>
    <t>小明去星巴克买了一</t>
  </si>
  <si>
    <t>小红考了满分，老师奖励她一</t>
  </si>
  <si>
    <t>很高兴</t>
  </si>
  <si>
    <t xml:space="preserve">明天要上解剖课，生物老师要求大家带一 </t>
  </si>
  <si>
    <t>来学校</t>
  </si>
  <si>
    <t>在国内，不少女大学生毕业后都想找到一</t>
  </si>
  <si>
    <t>过上稳定的生活</t>
  </si>
  <si>
    <t>天气冷了，丽莎出门前系上了大衣上的一</t>
  </si>
  <si>
    <t>十分优雅</t>
  </si>
  <si>
    <t>为了帮助自己做中英文之间的准确翻译，李华给自己买了一</t>
  </si>
  <si>
    <t>作为学习工具</t>
  </si>
  <si>
    <t>夏天阳光灼人，许多女士都会用一</t>
  </si>
  <si>
    <t>来遮挡阳光</t>
  </si>
  <si>
    <t>图书馆的空调总是开的太低，小红每次去图书馆都会专门多带一</t>
  </si>
  <si>
    <t>明清时代，有钱的公子哥去买稀罕宝物，付款的时候就掏出一</t>
  </si>
  <si>
    <t>来显示气派</t>
  </si>
  <si>
    <t>trial</t>
  </si>
  <si>
    <t>condition</t>
  </si>
  <si>
    <t>question_number</t>
  </si>
  <si>
    <t>number</t>
  </si>
  <si>
    <t>total</t>
  </si>
  <si>
    <t>frequency</t>
  </si>
  <si>
    <t>[('杯', 47), ('咖啡', 38), ('冰乐', 5), ('拿', 4), ('铁', 4), ('杯星', 4), ('的', 2), ('个', 2), ('奶茶', 2), ('抹', 1), ('茶星', 1), ('下午', 1), ('人类', 1), ('观察', 1), ('只', 1), ('猫', 1), ('牛角', 1), ('面包', 1), ('cheese', 1), (' ', 1), ('danish', 1), ('美式', 1), ('杯馥', 1), ('芮白', 1), ('豆奶', 1), ('份', 1), ('今日', 1), ('装', 1), ('逼', 1), ('饮料', 1), ('碗', 1), ('馄饨', 1)]</t>
  </si>
  <si>
    <t>[('小红花', 35), ('朵', 31), ('个', 6), ('一朵', 4), ('本书', 3), ('红花', 2), ('大红花', 2), ('本', 2), ('笔记本', 2), ('朵花', 2), ('立刻', 1), ('毕业', 1), ('只', 1), ('猫', 1), ('礼物', 1), ('放假', 1), ('两天', 1), ('文学', 1), ('书', 1), ('张', 1), ('奖状', 1), ('印章', 1), ('笔', 1), ('奖金', 1), ('顿乱', 1), ('棍', 1), ('盒', 1), ('巧克力', 1), ('顿', 1), ('毒打', 1), ('百块', 1), ('一', 1)]</t>
  </si>
  <si>
    <t>[('本书', 25), ('本', 12), ('杂志', 12), ('沓', 4), ('书', 3), ('杯', 2), ('叠', 2), ('的', 2), ('复习资料', 1), ('堆', 1), ('书籍', 1), ('奶茶', 1), ('摊', 1), ('污渍', 1), ('只', 1), ('猫', 1), ('书本', 1), ('张', 1), ('图书卡', 1), ('。', 1), ('张纸', 1), ('个', 1), ('苹果', 1), ('一本', 1), ('毛主席', 1), ('语录', 1), ('茶', 1), ('堆书', 1), ('草稿纸', 1), ('具', 1), ('实体', 1), ('字典', 1), ('堆钱', 1), ('打开', 1), ('叠书', 1), ('摞', 1), ('他', 1), ('很', 1), ('喜欢', 1), ('台', 1), ('电脑', 1)]</t>
  </si>
  <si>
    <t>[('台', 9), ('件', 9), ('空调', 8), ('冰棍', 6), ('T恤', 5), ('瓶', 5), ('根', 5), ('雪糕', 5), ('电风扇', 4), ('条', 3), ('个', 3), ('把', 3), ('扇子', 3), ('短袖', 3), ('台新', 2), ('泳裤', 2), ('冰激凌', 2), ('饮料', 2), ('可乐', 2), ('箱', 2), ('背心', 2), ('风扇', 2), ('双', 2), ('凉鞋', 2), ('支', 2), ('一根', 1), ('一袋', 1), ('冰淇淋', 1), ('冰水', 1), ('两瓶', 1), ('冰', 1), ('矿泉水', 1), ('短裤', 1), ('只', 1), ('猫', 1), ('。', 1), ('冰箱', 1), ('一件', 1), ('身', 1), ('夏装', 1), ('一支', 1), ('衬衫', 1), ('张去', 1), ('南极', 1), ('的', 1), ('船票', 1), ('貂', 1), ('床', 1), ('凉席', 1)]</t>
  </si>
  <si>
    <t>[('台', 24), ('电脑', 23), ('台新', 8), ('个', 6), ('鼠标', 4), ('包', 3), ('只', 2), ('的', 2), ('苹果电脑', 2), ('Mac', 2), ('块', 2), ('本', 2), ('无线', 2), ('些', 2), ('乖乖', 2), ('盒', 1), ('雪糕', 1), ('新', 1), ('枕头', 1), ('堆', 1), ('糖果', 1), ('猫', 1), ('高档', 1), ('崭新', 1), ('显示器', 1), ('箱', 1), ('黄金', 1), ('猹', 1), ('块钱', 1), ('4k', 1), ('显示屏', 1), ('MacBook', 1), ('蛋糕', 1), ('排', 1), ('串', 1), ('钥匙', 1), ('说明书', 1), ('百块', 1), ('钱', 1), ('薯片', 1), ('景点', 1), ('高端', 1), ('工作站', 1), ('教材', 1), ('显卡', 1), ('路由器', 1), ('著名景点', 1), ('把', 1), ('椅子', 1), ('月饼', 1), ('iMac', 1), ('高级', 1), ('张', 1), ('游戏光盘', 1)]</t>
  </si>
  <si>
    <t>[('条', 16), ('张', 13), ('照片', 13), ('条微博', 13), ('动态', 7), ('状态', 6), ('一条', 5), ('聚会', 2), ('合照', 2), ('微博', 2), ('朋友圈', 2), ('合影', 2), ('推文', 1), ('截图', 1), ('张猫', 1), ('关于', 1), ('同学聚会', 1), ('的', 1), ('个', 1), ('自拍', 1), ('一张', 1), ('堆', 1), ('图片', 1), ('好友', 1), ('圈', 1), ('消息', 1), ('推', 1), ('坨', 1), ('八卦', 1), ('组合', 1), ('照', 1), ('段', 1), ('文字', 1), ('天疯', 1), ('围脖', 1)]</t>
  </si>
  <si>
    <t>[('铅笔', 46), ('支', 37), ('2B', 8), ('根', 6), ('支笔', 4), ('只', 4), ('小抄', 2), ('张', 1), ('手绘', 1), ('机', 1), ('读卡', 1), ('份', 1), ('只笔', 1), ('自动铅笔', 1), ('枝', 1), ('涂写', 1), ('笔', 1), ('2b', 1), ('打', 1), ('只鸡', 1), ('个', 1), ('备用', 1)]</t>
  </si>
  <si>
    <t>[('钢琴', 25), ('架', 21), ('把', 14), ('小提琴', 13), ('本', 9), ('乐谱', 9), ('台', 6), ('个', 2), ('套', 2), ('古典', 1), ('吉他', 1), ('模拟', 1), ('音乐', 1), ('游戏', 1), ('巴赫', 1), ('平均', 1), ('律', 1), ('大提琴', 1), ('架琴', 1), ('盘', 1), ('磁带', 1), ('提琴', 1), ('CD', 1), ('曲谱', 1), ('交响乐团', 1), ('颗', 1), ('枇杷', 1)]</t>
  </si>
  <si>
    <t>[('套', 19), ('房子', 17), ('辆车', 9), ('辆', 6), ('套房', 4), ('汽车', 4), ('个', 3), ('台', 3), ('栋', 3), ('红包', 2), ('茶具', 1), ('新房', 1), ('本', 1), ('户口本', 1), ('只狗', 1), ('ps4', 1), ('跑车', 1), ('只', 1), ('猫', 1), ('双', 1), ('拖鞋', 1), ('亩', 1), ('地', 1), ('部', 1), ('车子', 1), ('床', 1), ('被子', 1), ('份', 1), ('礼物', 1), ('家电', 1), ('电视', 1), ('台车', 1), ('家具', 1), ('床上用品', 1), ('妹子', 1), ('冰箱', 1), ('套餐', 1), ('具', 1), ('位', 1), ('老王', 1), ('轿车', 1)]</t>
  </si>
  <si>
    <t>[('顶', 25), ('条', 20), ('牛仔裤', 17), ('帽子', 16), ('牛仔', 11), ('帽', 9), ('件', 3), ('双', 3), ('把', 2), ('靴子', 2), ('鞭子', 1), ('衣服', 1), ('头牛', 1), ('枪', 1), ('只', 1), ('猫', 1), ('牛仔衣', 1), ('。', 1), ('外套', 1), ('方巾', 1), ('草帽', 1), ('靴', 1), ('裤子', 1), ('AR15', 1), ('新', 1), ('头', 1), ('毛驴', 1), ('打', 1)]</t>
  </si>
  <si>
    <t>[('条', 38), ('围巾', 36), ('件', 12), ('毛衣', 12), ('顶', 4), ('围脖', 3), ('帽子', 3), ('绿帽', 1), ('浴巾', 1), ('一条', 1), ('毛巾', 1), ('副', 1), ('手套', 1), ('个', 1)]</t>
  </si>
  <si>
    <t>[('棵', 40), ('树', 33), ('大树', 6), ('颗树', 3), ('座', 2), ('根', 2), ('柱子', 2), ('颗', 2), ('个', 2), ('堵墙', 1), ('尊', 1), ('佛像', 1), ('山头', 1), ('屋顶', 1), ('。', 1), ('面墙', 1), ('枣树', 1), ('层', 1), ('台阶', 1), ('树上', 1), ('架', 1), ('宇宙飞船', 1), ('大叔', 1), ('神像', 1), ('光头', 1), ('房顶', 1), ('一座', 1), ('山', 1)]</t>
  </si>
  <si>
    <t>[('只', 18), ('青蛙', 11), ('条', 10), ('鱼', 7), ('把', 6), ('手套', 5), ('副', 5), ('具', 4), ('尸体', 4), ('刀', 4), ('兔子', 3), ('个', 3), ('套', 3), ('老鼠', 2), ('双手', 2), ('小', 2), ('动物', 2), ('件', 2), ('白大褂', 2), ('对', 1), ('样品', 1), ('洋葱', 1), ('猫', 1), ('工具', 1), ('毛巾', 1), ('本', 1), ('实验', 1), ('手册', 1), ('口罩', 1), ('百块', 1), ('钱', 1), ('小刀', 1), ('包', 1), ('火锅', 1), ('调料', 1), ('塑胶', 1), ('砍刀', 1), ('鲸鱼', 1), ('身', 1), ('解剖', 1), ('服', 1), ('小白鼠', 1), ('鲫鱼', 1), ('棵', 1), ('蔬菜', 1)]</t>
  </si>
  <si>
    <t>[('条', 15), ('朵', 9), ('鱼', 9), ('锦鲤', 8), ('荷花', 8), ('莲花', 7), ('尾', 5), ('鲤鱼', 5), ('只', 5), ('个', 3), ('片', 3), ('假山', 3), ('座', 3), ('池', 3), ('蛤蟆', 2), ('群', 2), ('金鱼', 2), ('株', 2), ('睡莲', 2), ('湖心亭', 1), ('具', 1), ('尸体', 1), ('支', 1), ('对', 1), ('荷叶', 1), ('猫', 1), ('簇', 1), ('块', 1), ('乌龟', 1), ('颗', 1), ('水草', 1), ('尾鱼', 1), ('喷泉', 1), ('杨', 1), ('超越', 1), ('条红', 1), ('浮尸', 1), ('拱桥', 1), ('青蛙', 1)]</t>
  </si>
  <si>
    <t>[('个', 26), ('台', 11), ('条', 7), ('电暖器', 6), ('电暖气', 6), ('热水袋', 5), ('电热毯', 5), ('宝宝', 4), ('件', 3), ('床', 3), ('取暖器', 3), ('暖炉', 2), ('暖', 2), ('被子', 2), ('箱', 2), ('暖手', 2), ('宝', 2), ('暖风机', 2), ('毛毯', 2), ('毯子', 2), ('毛衣', 1), ('泡面', 1), ('女朋友', 1), ('打火机', 1), ('包暖', 1), ('只', 1), ('猫', 1), ('空调', 1), ('炉子', 1), ('裤子', 1), ('大衣', 1), ('小', 1), ('太阳', 1), ('厚', 1), ('衣服', 1), ('暖水袋', 1), ('双暖鞋', 1), ('颗', 1), ('GPU', 1), ('电热器', 1), ('张', 1), ('机票', 1), ('小米', 1), ('手机', 1), ('台暖', 1)]</t>
  </si>
  <si>
    <t>[('个', 22), ('蛋糕', 19), ('面包', 16), ('块', 14), ('袋', 6), ('饼干', 3), ('台', 3), ('烤箱', 3), ('棍', 3), ('打蛋', 3), ('挞', 3), ('只', 2), ('盒泡', 1), ('芙', 1), ('些', 1), ('条长', 1), ('mianbq', 1), ('猫', 1), ('面板', 1), ('蛋挞', 1), ('斤', 1), ('可颂', 1), ('土司', 1), ('把', 1), ('火钳', 1), ('烤鸭', 1), ('烘焙', 1), ('机', 1), ('打玛芬', 1), ('根法', 1), ('条法', 1)]</t>
  </si>
  <si>
    <t>[('橡皮', 29), ('块', 20), ('个', 12), ('杯', 4), ('橡皮擦', 3), ('咖啡', 3), ('只', 3), ('把', 3), ('些', 2), ('颗', 2), ('备用', 2), ('备份', 2), ('副', 2), ('铅笔', 2), ('巧克力', 1), ('红笔', 1), ('睡', 1), ('到', 1), ('天明', 1), ('救心丸', 1), ('猫', 1), ('的', 1), ('图', 1), ('枚', 1), ('茶', 1), ('废', 1), ('纸篓', 1), ('晚上', 1), ('纸巾', 1), ('堆', 1), ('木炭', 1), ('耳塞', 1), ('支笔', 1), ('套', 1), ('画笔', 1), ('猎枪', 1), ('对付', 1), ('PM', 1), ('颗草', 1), ('剪刀', 1), ('根', 1), ('份', 1), ('系列', 1), ('草稿', 1), ('支', 1), ('眼镜', 1)]</t>
  </si>
  <si>
    <t>[('空调', 29), ('台', 26), ('个', 12), ('凉席', 5), ('床', 4), ('张', 3), ('风扇', 3), ('电风扇', 3), ('把', 3), ('电扇', 2), ('只', 2), ('扇子', 2), ('的', 2), ('张床', 2), ('竹席', 1), ('时辰', 1), ('最起码', 1), ('伴侣', 1), ('蚊子', 1), ('柄', 1), ('猫', 1), ('定', 1), ('勇气', 1), ('被', 1), ('顶', 1), ('蚊帐', 1), ('盘', 1), ('蚊香', 1), ('件', 1), ('睡衣', 1), ('点', 1), ('距离', 1), ('凉爽', 1), ('卧室', 1), ('蒲扇', 1)]</t>
  </si>
  <si>
    <t>[('台灯', 18), ('盏', 17), ('盏灯', 15), ('手电筒', 9), ('支', 8), ('个', 7), ('蜡烛', 6), ('台', 3), ('只', 3), ('手电', 2), ('萤火虫', 2), ('颗', 2), ('夜明珠', 2), ('手机', 1), ('应急灯', 1), ('把', 1), ('双狗', 1), ('眼瞎', 1), ('油灯', 1), ('根', 1)]</t>
  </si>
  <si>
    <t>[('个', 18), ('把', 16), ('镊子', 11), ('卷', 9), ('支架', 8), ('刷子', 4), ('胶带', 4), ('剪刀', 3), ('双面胶', 3), ('根', 3), ('支', 3), ('块', 2), ('刀', 2), ('绳子', 2), ('牙签', 2), ('盒', 2), ('固定', 1), ('板', 1), ('棉签', 1), ('架飞机', 1), ('飞机', 1), ('模型', 1), ('纸板', 1), ('钉子', 1), ('铝丝', 1), ('张', 1), ('草图', 1), ('胶布', 1), ('锤子', 1), ('吹风机', 1), ('木板', 1), ('捆', 1), ('柄', 1), ('改锥', 1), ('夹子', 1), ('图钉', 1), ('小型', 1), ('核', 1), ('融合', 1), ('电池', 1), ('毛笔', 1), ('堆', 1), ('橡皮筋', 1), ('纸巾', 1)]</t>
  </si>
  <si>
    <t>[('锭', 12), ('银子', 9), ('元宝', 7), ('个', 6), ('银票', 5), ('块', 5), ('把', 5), ('叠', 3), ('张', 3), ('金子', 3), ('袋', 3), ('串', 2), ('金币', 2), ('串钱', 2), ('白银', 2), ('金元宝', 2), ('扇子', 2), ('玉佩', 2), ('银包', 1), ('新', 1), ('鼠标', 1), ('枚', 1), ('台新', 1), ('电脑', 1), ('张纸', 1), ('无限', 1), ('卡', 1), ('沓', 1), ('纸钞', 1), ('只', 1), ('猫', 1), ('银元', 1), ('黄金', 1), ('条玉坠', 1), ('堆', 1), ('银两', 1), ('大袋', 1), ('张黑卡', 1), ('本', 1), ('说明书', 1), ('佛珠', 1), ('台', 1), ('显示器', 1), ('比特', 1), ('币', 1), ('张金卡', 1), ('文钱', 1), ('颗', 1), ('玻璃球', 1), ('打', 1), ('条', 1), ('金条', 1)]</t>
  </si>
  <si>
    <t>[('件', 35), ('雨衣', 31), ('雨披', 12), ('把', 5), ('套', 4), ('伞', 4), ('下', 3), ('身', 3), ('个', 3), ('份', 2), ('雨伞', 1), ('直', 1), ('放在', 1), ('车', 1), ('棚里', 1), ('保险', 1), ('只', 1), ('猫', 1), ('安全', 1), ('泥点', 1), ('意外保险', 1), ('只手', 1), ('替换', 1), ('的', 1), ('衣服', 1)]</t>
  </si>
  <si>
    <t>[('设备', 17), ('台', 14), ('资金', 14), ('套', 13), ('笔', 13), ('仪器', 6), ('个', 3), ('显微镜', 2), ('些', 2), ('空调', 2), ('发电机', 2), ('实验', 1), ('设施', 1), ('机器', 1), ('支持', 1), ('百元', 1), ('美金', 1), ('份', 1), ('只', 1), ('猫', 1), ('架', 1), ('CT', 1), ('机', 1), ('笔钱', 1), ('万块', 1), ('钱', 1), ('冰箱', 1), ('盏', 1), ('LED', 1), ('灯', 1), ('基金', 1), ('洗衣机', 1), ('件', 1), ('批', 1), ('冷冻', 1), ('自爆', 1), ('装置', 1), ('台新', 1), ('计算机', 1), ('太', 1), ('分钱', 1), ('百块', 1), ('备用', 1), ('fmri', 1), ('经费', 1)]</t>
  </si>
  <si>
    <t>[('张', 11), ('盘', 10), ('蚊香', 8), ('把', 6), ('躺椅', 6), ('壶', 5), ('茶', 5), ('桌子', 4), ('桌', 4), ('个', 4), ('摇椅', 3), ('盆', 3), ('水果', 2), ('竹席', 2), ('盆水', 2), ('西瓜', 2), ('藤椅', 2), ('桌酒', 2), ('桌棋', 1), ('罐', 1), ('凉茶', 1), ('麻将', 1), ('只', 1), ('猫', 1), ('会儿', 1), ('龙门阵', 1), ('局', 1), ('象棋', 1), ('凉椅', 1), ('热茶', 1), ('盆景', 1), ('茉莉花', 1), ('盘棋', 1), ('竹椅', 1), ('块', 1), ('盆绿植', 1), ('套', 1), ('茶具', 1), ('蒲扇', 1), ('尊对', 1), ('行星', 1), ('阳离子', 1), ('炮', 1), ('月季', 1), ('次谱', 1), ('宵夜', 1), ('凉席', 1)]</t>
  </si>
  <si>
    <t>[('房卡', 31), ('张', 30), ('把', 7), ('钥匙', 7), ('张门卡', 6), ('个', 5), ('券', 2), ('下马威', 1), ('张小', 1), ('广告', 1), ('张卡', 1), ('只', 1), ('猫', 1), ('一', 1), ('登记', 1), ('份', 1), ('条', 1), ('毛巾', 1), ('件', 1), ('浴袍', 1), ('句', 1), ('忠告', 1), ('免责', 1), ('签字', 1), ('书', 1), ('杯酒', 1), ('间房', 1), ('酒吧', 1), ('打折', 1), ('饮品', 1), ('Wi', 1), ('-', 1), ('Fi', 1), ('密码', 1)]</t>
  </si>
  <si>
    <t>[('朵花', 31), ('朵', 6), ('个', 5), ('只', 4), ('块', 3), ('小花', 3), ('颗', 3), ('糖果', 3), ('朵玫瑰', 2), ('毛毛虫', 2), ('玩具', 1), ('糖', 1), ('巴掌', 1), ('虫子', 1), ('猫', 1), ('野花', 1), ('吻', 1), ('张', 1), ('纸条', 1), ('漂亮', 1), ('石头', 1), ('花环', 1), ('飞吻', 1), ('玫瑰花', 1), ('拥抱', 1), ('钻戒', 1), ('蒲公英', 1), ('花', 1)]</t>
  </si>
  <si>
    <t>[('条', 40), ('短信', 29), ('消息', 10), ('条微信', 7), ('信息', 5), ('封', 3), ('则', 2), ('催债', 2), ('条短息', 1), ('恐吓信', 1), ('个', 1), ('张', 1), ('照片', 1), ('邮件', 1), ('通知', 1), ('块钱', 1)]</t>
  </si>
  <si>
    <t>[('把', 49), ('伞', 31), ('雨伞', 18), ('条', 2), ('围巾', 2), ('位', 1), ('妈妈', 1), ('只', 1), ('猫', 1), ('瓶', 1), ('感冒药', 1), ('辆车', 1), ('件', 1), ('雨衣', 1)]</t>
  </si>
  <si>
    <t>[('个', 33), ('蛋糕', 31), ('礼物', 5), ('视频', 5), ('份', 4), ('张', 3), ('贺卡', 3), ('块', 3), ('只', 2), ('件', 2), ('生日礼物', 2), ('段', 2), ('本', 2), ('生日蛋糕', 2), ('mv', 1), ('场', 1), ('车祸', 1), ('惊喜', 1), ('条', 1), ('生日', 1), ('幅', 1), ('肖像画', 1), ('纪念册', 1), ('部', 1), ('枚', 1), ('悲剧', 1), ('猫', 1), ('相册', 1)]</t>
  </si>
  <si>
    <t>[('项链', 35), ('条', 34), ('串', 4), ('件', 4), ('对', 3), ('钻石项链', 2), ('部分', 2), ('耳环', 2), ('只', 2), ('戒指', 2), ('美元', 1), ('首饰', 1), ('猫', 1), ('个', 1), ('皇冠', 1), ('珠宝', 1), ('珍珠项链', 1), ('百万美元', 1), ('打', 1), ('挂', 1), ('/', 1), ('瓶', 1), ('洗', 1), ('钻石', 1), ('的', 1), ('废水', 1), ('千万', 1), ('屋子', 1)]</t>
  </si>
  <si>
    <t>[('蜡烛', 27), ('个', 9), ('支', 9), ('只', 7), ('束', 5), ('烛台', 4), ('根', 4), ('束花', 4), ('瓶', 4), ('玫瑰花', 4), ('盏', 3), ('玫瑰', 3), ('堆', 2), ('猫', 2), ('红酒', 2), ('香薰', 2), ('把', 2), ('香氛', 1), ('红烛', 1), ('盏灯', 1), ('爱心', 1), ('形', 1), ('花瓣', 1), ('瓶花', 1), ('八音盒', 1), ('枝', 1), ('花瓶', 1), ('些', 1), ('块', 1), ('朵玫瑰', 1), ('伟哥', 1), ('颗', 1), ('人头', 1), ('香槟', 1)]</t>
  </si>
  <si>
    <t>[('顶', 14), ('项链', 12), ('条', 8), ('珠宝', 8), ('皇冠', 7), ('王冠', 6), ('副', 5), ('堆', 3), ('串串', 3), ('首饰', 3), ('串', 3), ('个', 3), ('帽子', 3), ('身', 2), ('套', 2), ('些', 2), ('头饰', 2), ('珍珠项链', 2), ('绿宝石', 1), ('面具', 1), ('菩提', 1), ('只', 1), ('猫', 1), ('顶顶', 1), ('礼帽', 1), ('对', 1), ('耳环', 1), ('发饰', 1), ('顶头', 1), ('冠', 1), ('水晶项链', 1), ('手镯', 1), ('头', 1), ('装饰', 1), ('花', 1), ('水', 1), ('的', 1), ('植入', 1), ('广告', 1), ('logo', 1), ('条条', 1), ('手铐', 1), ('颗颗', 1), ('钻石', 1), ('串珠', 1), ('宝', 1), ('款', 1)]</t>
  </si>
  <si>
    <t>[('电视', 31), ('台', 26), ('个', 14), ('沙发', 12), ('套', 3), ('台旧', 3), ('些', 2), ('台老', 2), ('电视机', 2), ('彩电', 2), ('显示屏', 1), ('罩', 1), ('座钟', 1), ('茶杯', 1), ('大', 1), ('机顶盒', 1), ('张旧', 1), ('桌子', 1), ('客桌', 1), ('布置', 1), ('张', 1), ('面', 1), ('墙壁', 1), ('位', 1), ('爸爸', 1), ('套旧', 1)]</t>
  </si>
  <si>
    <t>[('朵', 13), ('片', 13), ('云', 9), ('个', 9), ('片云', 6), ('云彩', 6), ('太阳', 6), ('白云', 5), ('轮', 4), ('明月', 4), ('月亮', 3), ('蓝天', 3), ('的', 2), ('大', 2), ('丝', 2), ('颗', 2), ('星星', 2), ('晴空', 1), ('死气沉沉', 1), ('天', 1), ('星河', 1), ('团', 1), ('多云', 1), ('一支', 1), ('风筝', 1), ('在', 1), ('漂浮', 1), ('乌云', 1), ('丝云', 1), ('蓝', 1), ('无垠', 1), ('蓝色', 1), ('点云', 1), ('缕云', 1), ('脸', 1), ('懵', 1), ('逼', 1)]</t>
  </si>
  <si>
    <t>[('张', 31), ('贺卡', 27), ('个', 8), ('礼物', 8), ('卡片', 4), ('份', 3), ('相册', 2), ('哥', 1), ('相框', 1), ('屋', 1), ('垃圾', 1), ('件', 1), ('枚', 1), ('戒指', 1), ('幅画', 1), ('按摩', 1), ('券', 1), ('视频', 1), ('感恩', 1), ('工艺品', 1), ('道', 1), ('妈妈', 1), ('教过', 1), ('他', 1), ('的', 1), ('菜', 1), ('本', 1), ('盘', 1), ('凉拌菜', 1), ('小', 1), ('朵', 1), ('玫瑰花', 1), ('瓶', 1), ('妇炎洁', 1), ('次', 1), ('恶作剧', 1), ('顶', 1), ('帽子', 1), ('花瓶', 1), ('块', 1), ('蛋糕', 1), ('卡', 1)]</t>
  </si>
  <si>
    <t>[('照片', 38), ('张', 18), ('些', 17), ('组', 5), ('拍', 5), ('游客', 3), ('照', 3), ('张自', 3), ('堆', 3), ('个', 2), ('视频', 2), ('套', 1), ('风景', 1), ('地标', 1), ('私房照', 1), ('堆自', 1), ('张拍', 1), ('立得', 1), ('自拍照', 1), ('段', 1), ('小视频', 1), ('衣袖', 1), ('拍路', 1), ('人', 1), ('妹子', 1), ('的', 1), ('屁股', 1), ('下手', 1), ('系列', 1)]</t>
  </si>
  <si>
    <t>[('纸巾', 32), ('张', 19), ('包', 13), ('杯', 6), ('热水', 6), ('盒', 4), ('张纸', 3), ('餐巾纸', 3), ('盒药', 1), ('袋', 1), ('感冒药', 1), ('杯水', 1), ('根', 1), ('冰棍', 1), ('卫生纸', 1), ('只', 1), ('猫', 1), ('盒纸', 1), ('抽纸', 1), ('一打', 1), ('瓶', 1), ('台', 1), ('除颤', 1), ('器', 1), ('条', 1), ('手帕', 1), ('热', 1), ('随', 1)]</t>
  </si>
  <si>
    <t>[('奖状', 41), ('张', 38), ('个', 5), ('份', 2), ('朵', 2), ('小红花', 2), ('本', 2), ('奖励', 1), ('证书', 1), ('礼物', 1), ('只', 1), ('乳房', 1), ('相片', 1), ('照片', 1), ('枚', 1), ('奖章', 1), ('张张', 1), ('幅', 1), ('本书', 1), ('本子', 1), ('门把手', 1), ('相册', 1), ('块', 1), ('奖牌', 1)]</t>
  </si>
  <si>
    <t>[('把', 36), ('扫帚', 21), ('扫把', 14), ('笤帚', 5), ('条', 4), ('只', 3), ('苕帚', 3), ('个', 3), ('副', 2), ('手套', 2), ('吸尘器', 2), ('块', 2), ('抹布', 2), ('台', 1), ('扫地', 1), ('机器人', 1), ('镊子', 1), ('柄', 1), ('卷', 1), ('胶带', 1), ('套', 1), ('簸箕', 1), ('些', 1), ('杯子', 1), ('拖把', 1)]</t>
  </si>
  <si>
    <t>[('地图', 32), ('张', 23), ('个', 14), ('GPS', 5), ('份', 4), ('手机', 3), ('只', 3), ('台', 3), ('块', 2), ('手表', 2), ('只狗', 1), ('条', 1), ('导盲犬', 1), ('望远镜', 1), ('gps', 1), ('猫', 1), ('终端机', 1), ('导游', 1), ('翻译机', 1), ('定位仪', 1), ('iPhone', 1), (' ', 1), ('信号灯', 1), ('位', 1), ('向导', 1), ('充电', 1), ('宝', 1), ('扇', 1), ('任意', 1), ('门', 1), ('本', 1), ('幅', 1), ('儿子', 1)]</t>
  </si>
  <si>
    <t>[('个', 15), ('荧光棒', 15), ('块', 9), ('把', 6), ('灯牌', 6), ('条', 4), ('横幅', 4), ('根', 4), ('牌', 3), ('牌子', 3), ('只', 3), ('标语', 3), ('张', 2), ('海报', 2), ('荧光', 2), ('板', 2), ('幅', 2), ('应援', 2), ('束', 2), ('支', 2), ('手幅', 1), ('闪光灯', 1), ('面', 1), ('旗子', 1), ('相机', 1), ('看板', 1), ('招牌', 1), ('扩音器', 1), ('刀', 1), ('猫', 1), ('宣传', 1), ('幅灯牌', 1), ('猹', 1), ('荧光灯', 1), ('名派', 1), ('LED', 1), ('副', 1), ('张灯牌', 1), ('只手', 1), ('扇', 1), ('婴儿', 1), ('展灯', 1), ('张手', 1)]</t>
  </si>
  <si>
    <t>[('手表', 34), ('块', 22), ('个', 10), ('只', 9), ('只表', 4), ('怀表', 3), ('手机', 3), ('块表', 3), ('闹钟', 2), ('支', 2), ('台', 2), ('副', 1), ('眼镜', 1), ('副表', 1), ('挂钟', 1), ('枚', 1), ('夜光', 1), ('机械表', 1), ('夜光表', 1), ('座钟', 1)]</t>
  </si>
  <si>
    <t>[('本', 18), ('本书', 10), ('套', 8), ('参考书', 5), ('字典', 4), ('习题', 4), ('本词典', 3), ('习题集', 3), ('本真', 3), ('题', 3), ('练习册', 2), ('复习资料', 2), ('个', 2), ('份', 2), ('练习题', 2), ('英文', 1), ('电子', 1), ('作弊器', 1), ('小说', 1), ('堆', 1), ('辅导书', 1), ('只', 1), ('猫', 1), ('套书', 1), ('辅导资料', 1), ('教材', 1), ('词汇', 1), ('书', 1), ('模拟题', 1), ('星火', 1), ('英语', 1), ('模拟', 1), ('试题', 1), ('盒', 1), ('铅笔', 1), ('练习', 1), ('套真题', 1), ('叠', 1), ('副耳机', 1), ('打', 1), ('学习', 1), ('资料', 1), ('堆书', 1)]</t>
  </si>
  <si>
    <t>[('个', 20), ('沙发', 17), ('张', 11), ('盏', 8), ('落地灯', 6), ('书柜', 5), ('书架', 4), ('书桌', 4), ('套', 3), ('台灯', 2), ('张床', 2), ('椅子', 2), ('把', 2), ('躺椅', 2), ('灯', 2), ('件', 2), ('长沙', 1), ('发', 1), ('张大', 1), ('床', 1), ('懒人', 1), ('只', 1), ('猫', 1), ('地毯', 1), ('桌子', 1), ('台', 1), ('阅读', 1), ('读书', 1), ('书橱', 1), ('样板间', 1), ('本书', 1), ('对', 1), ('家', 1), ('门店', 1), ('组', 1)]</t>
  </si>
  <si>
    <t>[('只', 32), ('袋鼠', 26), ('位', 7), ('考拉', 5), ('个', 5), ('群', 3), ('朋友', 3), ('树袋熊', 3), ('老友', 2), ('老朋友', 2), ('座', 1), ('最高法院', 1), ('大熊猫', 1), ('头', 1), ('猫', 1), ('故友', 1), ('支', 1), ('鸸鹋', 1), ('故人', 1), ('前任', 1), ('肌肉', 1), ('帅哥', 1), ('群驴友', 1), ('条', 1), ('鲨鱼', 1), ('树懒', 1), ('只毒', 1), ('蛛', 1), ('次日', 1), ('出', 1), ('群羊', 1), ('驼', 1), ('失散多年', 1), ('的', 1)]</t>
  </si>
  <si>
    <t>[('戒指', 18), ('项链', 11), ('对', 10), ('条', 9), ('个', 9), ('枚', 7), ('耳环', 6), ('件', 6), ('只', 4), ('礼物', 3), ('首饰', 3), ('珠宝', 3), ('串', 3), ('手镯', 2), ('手链', 2), ('年', 1), ('颗', 1), ('钻石', 1), ('猫', 1), ('响亮', 1), ('耳钉', 1), ('一颗', 1), ('一根', 1), ('双', 1), ('套', 1), ('钻戒', 1), ('柜台', 1), ('副', 1)]</t>
  </si>
  <si>
    <t>[('份', 14), ('海鲜', 11), ('条', 6), ('桌', 5), ('只', 5), ('鱿鱼', 5), ('盘', 5), ('鱼', 4), ('烧烤', 4), ('蚝', 4), ('龙虾', 3), ('烤鱼', 3), ('套餐', 3), ('烤', 2), ('盘虾', 2), ('大虾', 2), ('堆', 2), ('螃蟹', 2), ('拼盘', 2), ('串烤', 2), ('个', 1), ('盘濑尿虾', 1), ('桌硬菜', 1), ('大桌', 1), ('锅', 1), ('煲仔饭', 1), ('象拔蚌', 1), ('盘生', 1), ('猫', 1), ('桌虾', 1), ('蟹', 1), ('海蛇', 1), ('道', 1), ('素菜', 1), ('桌烤', 1), ('些', 1), ('大条', 1), ('香辣蟹', 1), ('打生', 1), ('桌菜', 1), ('烤鸡', 1), ('烤生', 1), ('份生', 1), ('铁板', 1)]</t>
  </si>
  <si>
    <t>[('篝火', 10), ('支烟', 8), ('根烟', 7), ('把', 6), ('火', 5), ('支', 4), ('蜡烛', 4), ('盏', 4), ('盏灯', 3), ('个', 3), ('只', 3), ('堆', 3), ('团', 3), ('火盆', 2), ('香烟', 2), ('炭火', 2), ('huobau', 1), ('炉', 1), ('煤油灯', 1), ('堆火', 1), ('盆', 1), ('枝烟', 1), ('油灯', 1), ('炉炭', 1), ('些', 1), ('灯笼', 1), ('一团', 1), ('支蜡', 1), ('孔明灯', 1), ('瓶', 1), ('啤酒', 1), ('盆火', 1), ('壶', 1), ('烧酒', 1)]</t>
  </si>
  <si>
    <t>[('束', 13), ('束花', 10), ('个', 7), ('花圈', 7), ('鲜花', 7), ('菊花', 6), ('纸钱', 6), ('些', 4), ('祭品', 3), ('沓', 2), ('冥币', 2), ('香', 2), ('把', 2), ('祭祀', 2), ('用品', 2), ('串', 2), ('鞭炮', 2), ('叠', 2), ('份', 2), ('炷', 1), ('玫瑰花', 1), ('朵花', 1), ('a', 1), ('捆香', 1), ('只', 1), ('猫', 1), ('付', 1), ('捧', 1), ('花', 1), ('支香', 1), ('一摞', 1), ('瓶酒', 1), ('包', 1), ('黄纸', 1), ('盆', 1)]</t>
  </si>
  <si>
    <t>[('祝福', 21), ('份', 19), ('礼物', 16), ('个', 14), ('句', 6), ('件', 3), ('蛋糕', 2), ('吻', 2), ('红包', 2), ('道', 2), ('碗面', 2), ('首', 2), ('拥抱', 1), ('个赞', 1), ('碗', 1), ('寿面', 1), ('只', 1), ('猫', 1), ('大礼', 1), ('生', 1), ('声', 1), ('生日快乐', 1), ('贺礼', 1), ('首歌', 1), ('寿衣', 1), ('段', 1), ('生日歌', 1)]</t>
  </si>
  <si>
    <t>[('工作', 34), ('份', 27), ('个', 22), ('的', 8), ('稳定', 6), ('好', 5), ('老公', 3), ('如意郎君', 2), ('位', 2), ('大款', 2), ('好人', 1), ('台', 1), ('印钞机', 1), ('富豪', 1), ('只', 1), ('猫', 1), ('薪酬', 1), ('高', 1), ('归宿', 1), ('合适', 1), ('对象', 1), ('大笔', 1), ('钱', 1), ('好人家', 1), ('铁饭碗', 1), ('体制', 1), ('内', 1), ('高富帅', 1), ('美差', 1), ('理想', 1), ('考公', 1), ('职业', 1), ('收入', 1), ('公务员', 1)]</t>
  </si>
  <si>
    <t>[('扣子', 26), ('条', 14), ('腰带', 9), ('个', 8), ('颗', 8), ('纽扣', 7), ('粒', 6), ('排', 6), ('围巾', 2), ('带子', 2), ('丝巾', 2), ('根', 2), ('枚', 2), ('只', 2), ('部分', 1), ('串', 1), ('钮扣', 1), ('课', 1), ('皮带', 1), ('蝴蝶结', 1), ('丝带', 1), ('根系', 1), ('带', 1)]</t>
  </si>
  <si>
    <t>[('本', 15), ('字典', 13), ('个', 12), ('本词典', 10), ('台', 9), ('电子词典', 8), ('词典', 3), ('电脑', 3), ('本书', 2), ('本辞典', 2), ('英汉词典', 2), ('堆', 1), ('英文', 1), ('参考书', 1), ('英汉字典', 1), ('只', 1), ('猫', 1), ('录音机', 1), ('翻译机', 1), ('人工智能', 1), ('Mac', 1), ('卡西欧', 1), ('份', 1), ('报纸', 1), ('套', 1), ('文曲星', 1), ('英国人', 1), ('电子辞典', 1)]</t>
  </si>
  <si>
    <t>[('把', 42), ('伞', 18), ('遮阳伞', 12), ('阳伞', 8), ('太阳伞', 4), ('顶', 4), ('副', 3), ('墨镜', 3), ('帽子', 3), ('防晒霜', 2), ('只', 2), ('太阳眼镜', 1), ('瓶', 1), ('猫', 1), ('雨伞', 1), ('间房', 1)]</t>
  </si>
  <si>
    <t>[('件', 46), ('外套', 29), ('衣服', 16), ('条', 2), ('毛毯', 1), ('些', 1), ('大衣', 1), ('只', 1), ('猫', 1), ('开衫', 1), ('片暖', 1), ('宝宝', 1), ('外衣', 1), ('轻薄', 1), ('毯子', 1), ('一件', 1), ('台', 1), ('空调', 1), ('个', 1), ('披风', 1)]</t>
  </si>
  <si>
    <t>classifier</t>
  </si>
  <si>
    <t>cloze</t>
  </si>
  <si>
    <t>noun</t>
  </si>
  <si>
    <t>total_response</t>
  </si>
  <si>
    <t>杯</t>
  </si>
  <si>
    <t>咖啡</t>
  </si>
  <si>
    <t>个</t>
  </si>
  <si>
    <t>面包</t>
  </si>
  <si>
    <t>块</t>
  </si>
  <si>
    <t>蛋糕</t>
  </si>
  <si>
    <t>朵</t>
  </si>
  <si>
    <t>本</t>
  </si>
  <si>
    <t>张</t>
  </si>
  <si>
    <t>红花</t>
  </si>
  <si>
    <t>书</t>
  </si>
  <si>
    <t>奖状</t>
  </si>
  <si>
    <t>沓</t>
  </si>
  <si>
    <t>纸</t>
  </si>
  <si>
    <t>台</t>
  </si>
  <si>
    <t>空调</t>
  </si>
  <si>
    <t>件</t>
  </si>
  <si>
    <t>根</t>
  </si>
  <si>
    <t>雪糕</t>
  </si>
  <si>
    <t>把</t>
  </si>
  <si>
    <t>瓶</t>
  </si>
  <si>
    <t>冰水</t>
  </si>
  <si>
    <t>电脑</t>
  </si>
  <si>
    <t>只</t>
  </si>
  <si>
    <t>鼠标</t>
  </si>
  <si>
    <t>条</t>
  </si>
  <si>
    <t>微博</t>
  </si>
  <si>
    <t>照片</t>
  </si>
  <si>
    <t>段</t>
  </si>
  <si>
    <t>话</t>
  </si>
  <si>
    <t>支</t>
  </si>
  <si>
    <t>铅笔</t>
  </si>
  <si>
    <t>机读卡</t>
  </si>
  <si>
    <t>橡皮</t>
  </si>
  <si>
    <t>架</t>
  </si>
  <si>
    <t>钢琴</t>
  </si>
  <si>
    <t>小提琴</t>
  </si>
  <si>
    <t>套</t>
  </si>
  <si>
    <t>房子</t>
  </si>
  <si>
    <t>辆</t>
  </si>
  <si>
    <t>车</t>
  </si>
  <si>
    <t>狗</t>
  </si>
  <si>
    <t>顶</t>
  </si>
  <si>
    <t>帽子</t>
  </si>
  <si>
    <t>围巾</t>
  </si>
  <si>
    <t>毛衣</t>
  </si>
  <si>
    <t>副</t>
  </si>
  <si>
    <t>手套</t>
  </si>
  <si>
    <t>牛仔裤</t>
  </si>
  <si>
    <t>枪</t>
  </si>
  <si>
    <t>棵</t>
  </si>
  <si>
    <t>树</t>
  </si>
  <si>
    <t>座</t>
  </si>
  <si>
    <t>尊</t>
  </si>
  <si>
    <t>佛像</t>
  </si>
  <si>
    <t>山</t>
  </si>
  <si>
    <t>青蛙</t>
  </si>
  <si>
    <t>鱼</t>
  </si>
  <si>
    <t>实验手册</t>
  </si>
  <si>
    <t>荷花</t>
  </si>
  <si>
    <t>水草</t>
  </si>
  <si>
    <t>电暖气</t>
  </si>
  <si>
    <t>电热毯</t>
  </si>
  <si>
    <t>袋</t>
  </si>
  <si>
    <t>长法棍</t>
  </si>
  <si>
    <t>画册</t>
  </si>
  <si>
    <t>床</t>
  </si>
  <si>
    <t>蚊帐</t>
  </si>
  <si>
    <t>盏</t>
  </si>
  <si>
    <t>灯</t>
  </si>
  <si>
    <t>手电筒</t>
  </si>
  <si>
    <t>颗</t>
  </si>
  <si>
    <t>夜明珠</t>
  </si>
  <si>
    <t>镊子</t>
  </si>
  <si>
    <t>卷</t>
  </si>
  <si>
    <t>胶带</t>
  </si>
  <si>
    <t>草图</t>
  </si>
  <si>
    <t>锭</t>
  </si>
  <si>
    <t>银子</t>
  </si>
  <si>
    <t>金子</t>
  </si>
  <si>
    <t>枚</t>
  </si>
  <si>
    <t>金币</t>
  </si>
  <si>
    <t>雨衣</t>
  </si>
  <si>
    <t>伞</t>
  </si>
  <si>
    <t>双</t>
  </si>
  <si>
    <t>雨鞋</t>
  </si>
  <si>
    <t>设备</t>
  </si>
  <si>
    <t>笔</t>
  </si>
  <si>
    <t>资金</t>
  </si>
  <si>
    <t>实验服</t>
  </si>
  <si>
    <t>盘</t>
  </si>
  <si>
    <t>蚊香</t>
  </si>
  <si>
    <t>桌</t>
  </si>
  <si>
    <t>酒</t>
  </si>
  <si>
    <t>桌子</t>
  </si>
  <si>
    <t>房卡</t>
  </si>
  <si>
    <t>钥匙</t>
  </si>
  <si>
    <t>浴袍</t>
  </si>
  <si>
    <t>花</t>
  </si>
  <si>
    <t>毛毛虫</t>
  </si>
  <si>
    <t>纸条</t>
  </si>
  <si>
    <t>短信</t>
  </si>
  <si>
    <t>邮件</t>
  </si>
  <si>
    <t>封</t>
  </si>
  <si>
    <t>份</t>
  </si>
  <si>
    <t>礼物</t>
  </si>
  <si>
    <t>贺卡</t>
  </si>
  <si>
    <t>项链</t>
  </si>
  <si>
    <t>对</t>
  </si>
  <si>
    <t>耳环</t>
  </si>
  <si>
    <t>皇冠</t>
  </si>
  <si>
    <t>束</t>
  </si>
  <si>
    <t>红酒</t>
  </si>
  <si>
    <t>电视</t>
  </si>
  <si>
    <t>钟</t>
  </si>
  <si>
    <t>云</t>
  </si>
  <si>
    <t>轮</t>
  </si>
  <si>
    <t>明月</t>
  </si>
  <si>
    <t>星星</t>
  </si>
  <si>
    <t>幅</t>
  </si>
  <si>
    <t>画</t>
  </si>
  <si>
    <t>小视频</t>
  </si>
  <si>
    <t>些</t>
  </si>
  <si>
    <t>纸巾</t>
  </si>
  <si>
    <t>热水</t>
  </si>
  <si>
    <t>手帕</t>
  </si>
  <si>
    <t>奖牌</t>
  </si>
  <si>
    <t>证书</t>
  </si>
  <si>
    <t>扫帚</t>
  </si>
  <si>
    <t>地图</t>
  </si>
  <si>
    <t>位</t>
  </si>
  <si>
    <t>向导</t>
  </si>
  <si>
    <t>手机</t>
  </si>
  <si>
    <t>荧光棒</t>
  </si>
  <si>
    <t>灯牌</t>
  </si>
  <si>
    <t>面</t>
  </si>
  <si>
    <t>旗子</t>
  </si>
  <si>
    <t>手表</t>
  </si>
  <si>
    <t>挂钟</t>
  </si>
  <si>
    <t>习题</t>
  </si>
  <si>
    <t>随身听</t>
  </si>
  <si>
    <t>沙发</t>
  </si>
  <si>
    <t>书桌</t>
  </si>
  <si>
    <t>袋鼠</t>
  </si>
  <si>
    <t>朋友</t>
  </si>
  <si>
    <t>阔叶树</t>
  </si>
  <si>
    <t>戒指</t>
  </si>
  <si>
    <t>海鲜</t>
  </si>
  <si>
    <t>斤</t>
  </si>
  <si>
    <t>螃蟹</t>
  </si>
  <si>
    <t>烟</t>
  </si>
  <si>
    <t>花圈</t>
  </si>
  <si>
    <t>冥币</t>
  </si>
  <si>
    <t>堆</t>
  </si>
  <si>
    <t>火</t>
  </si>
  <si>
    <t>句</t>
  </si>
  <si>
    <t>碗</t>
  </si>
  <si>
    <t>寿面</t>
  </si>
  <si>
    <t>祝福</t>
  </si>
  <si>
    <t>工作</t>
  </si>
  <si>
    <t>老公</t>
  </si>
  <si>
    <t>腰带</t>
  </si>
  <si>
    <t>纽扣</t>
  </si>
  <si>
    <t>丝带</t>
  </si>
  <si>
    <t>字典</t>
  </si>
  <si>
    <t>电子词典</t>
  </si>
  <si>
    <t>双语报纸</t>
  </si>
  <si>
    <t>防晒霜</t>
  </si>
  <si>
    <t>外套</t>
  </si>
  <si>
    <t>毛毯</t>
  </si>
  <si>
    <t>片</t>
  </si>
  <si>
    <t>暖宝宝</t>
  </si>
  <si>
    <t>椅子</t>
  </si>
  <si>
    <t>磁带</t>
  </si>
  <si>
    <t>criteria(H&gt;0.3,L&lt;0.05)</t>
  </si>
  <si>
    <t>included</t>
  </si>
  <si>
    <t>frequencTRUE</t>
  </si>
  <si>
    <t>吸尘器</t>
  </si>
  <si>
    <t>草稿纸</t>
  </si>
  <si>
    <t>comment</t>
  </si>
  <si>
    <t>general classifier ge</t>
  </si>
  <si>
    <t>less than 0.3</t>
  </si>
  <si>
    <t>classifier ge</t>
  </si>
  <si>
    <t>小明要读书读到很晚，作为夜宵，他给自己泡咖啡充饥</t>
  </si>
  <si>
    <r>
      <t>女王授予琼斯爵士一块</t>
    </r>
    <r>
      <rPr>
        <sz val="11"/>
        <color theme="1"/>
        <rFont val="Calibri (Body)"/>
      </rPr>
      <t>饼干表示鼓励</t>
    </r>
  </si>
  <si>
    <t>统计学课强调对数据的直观展示，所以老师把数据全都写在墙上</t>
  </si>
  <si>
    <t>巧克力是很好的补充体力的水果</t>
  </si>
  <si>
    <t>冬天到了，小卖铺的冰淇淋卖得特别好</t>
  </si>
  <si>
    <t>傍晚，天空中出现了许多鸵鸟向南飞去</t>
  </si>
  <si>
    <t>小陈很喜欢体育，每周都会去报刊亭买财经杂志</t>
  </si>
  <si>
    <t>为了改善山区的交通，政府修了城市里的公路</t>
  </si>
  <si>
    <t>在红地毯上，珠宝商为女星赞助的礼服让人赞叹不已</t>
  </si>
  <si>
    <t>北京各大地铁站门口都有派发免费试卷</t>
  </si>
  <si>
    <t>为了学习如何创造安卓软件，汤姆报名了一门音乐课</t>
  </si>
  <si>
    <t>在地铁或者公交车上，大部分年轻人都会唱歌</t>
  </si>
  <si>
    <t>小红非常喜欢素描，为了鼓励她，父母给她买了一些面包</t>
  </si>
  <si>
    <t>迈克去荒野旅行，听见嘶嘶的声音，原来是一条小丑鱼</t>
  </si>
  <si>
    <t>张三在澳大利亚旅行时见到一只北极熊，他觉得很开心</t>
  </si>
  <si>
    <t>为了拓展生意，马云每个月都要参加好几场运动会</t>
  </si>
  <si>
    <t>张猎户每天都会从深山树林里打回漂亮的锦鲤</t>
  </si>
  <si>
    <t>张大嫂每天生火煮饭都需要从山里打来的一捆柴来调味</t>
  </si>
  <si>
    <t>古代陆上运输时，运送货物都要用配有指南针的帆船</t>
  </si>
  <si>
    <t>爸爸给热爱天文学的王明买了新显微镜来看星星</t>
  </si>
  <si>
    <t>为了找到一条合适的舞会裙子，小红找遍了每一间杂货店</t>
  </si>
  <si>
    <t>今年过圣诞节，晚餐按照传统吃了猪肉大葱馅饺子</t>
  </si>
  <si>
    <t>李华喜欢吃海产品，所以每年都要专门去三亚吃海南鸡</t>
  </si>
  <si>
    <t>想要过河，人们当然需要一架梯子</t>
  </si>
  <si>
    <t>为了做鲜虾云吞面，小红去超市买了一斤牛肉丸</t>
  </si>
  <si>
    <t>小刚最喜欢吃粤菜，因此他这个暑假要和妈妈去成都玩</t>
  </si>
  <si>
    <t>大熊在今年的编程竞赛中发挥优异，以一副山水画夺得了第一名</t>
  </si>
  <si>
    <t>因为妈妈一直喜欢猫，今年生日小红送了她一条哈士奇</t>
  </si>
  <si>
    <t>小强做菜会放很多花生油，他妈妈一直抱怨他做的排骨太咸</t>
  </si>
  <si>
    <t>今天小红陪妈妈去菜市场买了新裙子</t>
  </si>
  <si>
    <t>参观博物馆的时候，老师带领同学们观看了海豚表演</t>
  </si>
  <si>
    <t>世界杯上，姚明投出的三分球震撼了全场观众</t>
  </si>
  <si>
    <t>爷爷腰扭伤了，中医给他开了几贴退烧药</t>
  </si>
  <si>
    <t>考试时做计算题一定离不开的就是一本新华字典</t>
  </si>
  <si>
    <t>王总结交商界新朋友时，总会送上一支高级牙膏</t>
  </si>
  <si>
    <t>小佳在自己的微博上发了一张报纸</t>
  </si>
  <si>
    <t>运动会上，啦啦队都挥着一张张海报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</si>
</sst>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3" borderId="0" xfId="0" applyFill="1"/>
    <xf numFmtId="2" fontId="0" fillId="0" borderId="0" xfId="0" applyNumberFormat="1" applyFill="1"/>
    <xf numFmtId="1" fontId="0" fillId="4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2558-B118-6649-BAB0-A577A86C3165}">
  <dimension ref="A1:O181"/>
  <sheetViews>
    <sheetView topLeftCell="A18" zoomScale="118" workbookViewId="0">
      <selection activeCell="D44" sqref="D44"/>
    </sheetView>
  </sheetViews>
  <sheetFormatPr baseColWidth="10" defaultRowHeight="16"/>
  <cols>
    <col min="2" max="3" width="10.83203125" style="4"/>
    <col min="4" max="4" width="32.33203125" customWidth="1"/>
    <col min="7" max="7" width="10.83203125" style="2"/>
    <col min="8" max="8" width="10.83203125" style="3"/>
    <col min="11" max="11" width="10.83203125" style="7"/>
  </cols>
  <sheetData>
    <row r="1" spans="1:15">
      <c r="A1" s="2" t="s">
        <v>78</v>
      </c>
      <c r="B1" s="5" t="s">
        <v>79</v>
      </c>
      <c r="C1" s="5" t="s">
        <v>77</v>
      </c>
      <c r="D1" s="2" t="s">
        <v>0</v>
      </c>
      <c r="E1" s="2"/>
      <c r="F1" s="2" t="s">
        <v>138</v>
      </c>
      <c r="G1" s="2" t="s">
        <v>318</v>
      </c>
      <c r="H1" s="7" t="s">
        <v>139</v>
      </c>
      <c r="I1" s="2" t="s">
        <v>140</v>
      </c>
      <c r="J1" s="2" t="s">
        <v>318</v>
      </c>
      <c r="K1" s="7" t="s">
        <v>139</v>
      </c>
      <c r="L1" s="2" t="s">
        <v>141</v>
      </c>
      <c r="M1" s="2" t="s">
        <v>316</v>
      </c>
      <c r="N1" s="2" t="s">
        <v>317</v>
      </c>
      <c r="O1" s="2" t="s">
        <v>321</v>
      </c>
    </row>
    <row r="2" spans="1:15">
      <c r="A2" s="5">
        <v>1</v>
      </c>
      <c r="B2" s="5">
        <v>1</v>
      </c>
      <c r="C2" s="5">
        <f>A2*1000+B2</f>
        <v>1001</v>
      </c>
      <c r="D2" s="2" t="str">
        <f>VLOOKUP(B2,Sheet2!$A$2:$B$56,2,TRUE)</f>
        <v>小明去星巴克买了一</v>
      </c>
      <c r="E2" s="2" t="str">
        <f>VLOOKUP(B2,Sheet2!$A$2:$C$56,3,FALSE)</f>
        <v>觉得很美味</v>
      </c>
      <c r="F2" s="2" t="s">
        <v>142</v>
      </c>
      <c r="G2" s="2">
        <v>49</v>
      </c>
      <c r="H2" s="7">
        <f>G2/L2</f>
        <v>0.84482758620689657</v>
      </c>
      <c r="I2" s="2" t="s">
        <v>143</v>
      </c>
      <c r="J2" s="2">
        <v>38</v>
      </c>
      <c r="K2" s="7">
        <f>J2/L2</f>
        <v>0.65517241379310343</v>
      </c>
      <c r="L2" s="2">
        <f>VLOOKUP(B2,Sheet2!$A$2:$D$56,4,FALSE)</f>
        <v>58</v>
      </c>
      <c r="M2" s="2" t="b">
        <f>IF(H2&gt;0.3,TRUE,FALSE)</f>
        <v>1</v>
      </c>
      <c r="N2" s="2"/>
      <c r="O2" s="2"/>
    </row>
    <row r="3" spans="1:15">
      <c r="A3" s="5">
        <v>2</v>
      </c>
      <c r="B3" s="5">
        <v>1</v>
      </c>
      <c r="C3" s="5">
        <f t="shared" ref="C3:C13" si="0">A3*1000+B3</f>
        <v>2001</v>
      </c>
      <c r="D3" s="2" t="str">
        <f>VLOOKUP(B3,Sheet2!$A$2:$B$56,2,TRUE)</f>
        <v>小明去星巴克买了一</v>
      </c>
      <c r="E3" s="2" t="str">
        <f>VLOOKUP(B3,Sheet2!$A$2:$C$56,3,FALSE)</f>
        <v>觉得很美味</v>
      </c>
      <c r="F3" s="2" t="s">
        <v>144</v>
      </c>
      <c r="G3" s="2">
        <v>2</v>
      </c>
      <c r="H3" s="7">
        <f>G3/L3</f>
        <v>3.4482758620689655E-2</v>
      </c>
      <c r="I3" s="2" t="s">
        <v>145</v>
      </c>
      <c r="J3" s="2">
        <v>1</v>
      </c>
      <c r="K3" s="7">
        <f t="shared" ref="K3:K66" si="1">J3/L3</f>
        <v>1.7241379310344827E-2</v>
      </c>
      <c r="L3" s="2">
        <f>VLOOKUP(B3,Sheet2!$A$2:$D$56,4,FALSE)</f>
        <v>58</v>
      </c>
      <c r="M3" s="2" t="b">
        <f>AND(H3&gt;=0.05,H3&lt;0.3)</f>
        <v>0</v>
      </c>
      <c r="N3" s="2"/>
      <c r="O3" s="2"/>
    </row>
    <row r="4" spans="1:15">
      <c r="A4" s="5">
        <v>3</v>
      </c>
      <c r="B4" s="5">
        <v>1</v>
      </c>
      <c r="C4" s="5">
        <f t="shared" si="0"/>
        <v>3001</v>
      </c>
      <c r="D4" s="2" t="str">
        <f>VLOOKUP(B4,Sheet2!$A$2:$B$56,2,TRUE)</f>
        <v>小明去星巴克买了一</v>
      </c>
      <c r="E4" s="2" t="str">
        <f>VLOOKUP(B4,Sheet2!$A$2:$C$56,3,FALSE)</f>
        <v>觉得很美味</v>
      </c>
      <c r="F4" s="2" t="s">
        <v>146</v>
      </c>
      <c r="G4" s="2">
        <v>0</v>
      </c>
      <c r="H4" s="7">
        <f t="shared" ref="H4:H67" si="2">G4/L4</f>
        <v>0</v>
      </c>
      <c r="I4" s="2" t="s">
        <v>147</v>
      </c>
      <c r="J4" s="2">
        <v>0</v>
      </c>
      <c r="K4" s="7">
        <f t="shared" si="1"/>
        <v>0</v>
      </c>
      <c r="L4" s="2">
        <f>VLOOKUP(B4,Sheet2!$A$2:$D$56,4,FALSE)</f>
        <v>58</v>
      </c>
      <c r="M4" s="2" t="b">
        <f>IF(H4&lt;0.05,TRUE,FALSE)</f>
        <v>1</v>
      </c>
      <c r="N4" s="2"/>
      <c r="O4" s="2"/>
    </row>
    <row r="5" spans="1:15" s="6" customFormat="1">
      <c r="A5" s="5">
        <v>1</v>
      </c>
      <c r="B5" s="5">
        <f t="shared" ref="B5:B10" si="3">B2+1</f>
        <v>2</v>
      </c>
      <c r="C5" s="5">
        <f t="shared" si="0"/>
        <v>1002</v>
      </c>
      <c r="D5" s="2" t="str">
        <f>VLOOKUP(B5,Sheet2!$A$2:$B$56,2,TRUE)</f>
        <v>小红考了满分，老师奖励她一</v>
      </c>
      <c r="E5" s="2" t="str">
        <f>VLOOKUP(B5,Sheet2!$A$2:$C$56,3,FALSE)</f>
        <v>小红非常开心</v>
      </c>
      <c r="F5" s="2" t="s">
        <v>148</v>
      </c>
      <c r="G5" s="2">
        <f>31+4+2</f>
        <v>37</v>
      </c>
      <c r="H5" s="7">
        <f t="shared" si="2"/>
        <v>0.63793103448275867</v>
      </c>
      <c r="I5" s="2" t="s">
        <v>151</v>
      </c>
      <c r="J5" s="2">
        <f>35+2+2</f>
        <v>39</v>
      </c>
      <c r="K5" s="7">
        <f t="shared" si="1"/>
        <v>0.67241379310344829</v>
      </c>
      <c r="L5" s="2">
        <f>VLOOKUP(B5,Sheet2!$A$2:$D$56,4,FALSE)</f>
        <v>58</v>
      </c>
      <c r="M5" s="2" t="b">
        <f>IF(H5&gt;0.3,TRUE,FALSE)</f>
        <v>1</v>
      </c>
      <c r="N5" s="2" t="b">
        <v>1</v>
      </c>
      <c r="O5" s="2"/>
    </row>
    <row r="6" spans="1:15" s="6" customFormat="1">
      <c r="A6" s="5">
        <v>2</v>
      </c>
      <c r="B6" s="5">
        <f t="shared" si="3"/>
        <v>2</v>
      </c>
      <c r="C6" s="5">
        <f t="shared" si="0"/>
        <v>2002</v>
      </c>
      <c r="D6" s="2" t="str">
        <f>VLOOKUP(B6,Sheet2!$A$2:$B$56,2,TRUE)</f>
        <v>小红考了满分，老师奖励她一</v>
      </c>
      <c r="E6" s="2" t="str">
        <f>VLOOKUP(B6,Sheet2!$A$2:$C$56,3,FALSE)</f>
        <v>小红非常开心</v>
      </c>
      <c r="F6" s="2" t="s">
        <v>149</v>
      </c>
      <c r="G6" s="2">
        <f>3+2</f>
        <v>5</v>
      </c>
      <c r="H6" s="7">
        <f t="shared" si="2"/>
        <v>8.6206896551724144E-2</v>
      </c>
      <c r="I6" s="2" t="s">
        <v>152</v>
      </c>
      <c r="J6" s="2">
        <v>4</v>
      </c>
      <c r="K6" s="7">
        <f t="shared" si="1"/>
        <v>6.8965517241379309E-2</v>
      </c>
      <c r="L6" s="2">
        <f>VLOOKUP(B6,Sheet2!$A$2:$D$56,4,FALSE)</f>
        <v>58</v>
      </c>
      <c r="M6" s="2" t="b">
        <f>AND(H6&gt;=0.05,H6&lt;0.3)</f>
        <v>1</v>
      </c>
      <c r="N6" s="2" t="b">
        <v>1</v>
      </c>
      <c r="O6" s="2"/>
    </row>
    <row r="7" spans="1:15" s="6" customFormat="1">
      <c r="A7" s="5">
        <v>3</v>
      </c>
      <c r="B7" s="5">
        <f t="shared" si="3"/>
        <v>2</v>
      </c>
      <c r="C7" s="5">
        <f t="shared" si="0"/>
        <v>3002</v>
      </c>
      <c r="D7" s="2" t="str">
        <f>VLOOKUP(B7,Sheet2!$A$2:$B$56,2,TRUE)</f>
        <v>小红考了满分，老师奖励她一</v>
      </c>
      <c r="E7" s="2" t="str">
        <f>VLOOKUP(B7,Sheet2!$A$2:$C$56,3,FALSE)</f>
        <v>小红非常开心</v>
      </c>
      <c r="F7" s="2" t="s">
        <v>150</v>
      </c>
      <c r="G7" s="2">
        <v>1</v>
      </c>
      <c r="H7" s="7">
        <f t="shared" si="2"/>
        <v>1.7241379310344827E-2</v>
      </c>
      <c r="I7" s="2" t="s">
        <v>153</v>
      </c>
      <c r="J7" s="2">
        <v>1</v>
      </c>
      <c r="K7" s="7">
        <f t="shared" si="1"/>
        <v>1.7241379310344827E-2</v>
      </c>
      <c r="L7" s="2">
        <f>VLOOKUP(B7,Sheet2!$A$2:$D$56,4,FALSE)</f>
        <v>58</v>
      </c>
      <c r="M7" s="2" t="b">
        <f>IF(H7&lt;0.05,TRUE,FALSE)</f>
        <v>1</v>
      </c>
      <c r="N7" s="2" t="b">
        <v>1</v>
      </c>
      <c r="O7" s="2"/>
    </row>
    <row r="8" spans="1:15">
      <c r="A8" s="5">
        <v>1</v>
      </c>
      <c r="B8" s="5">
        <f t="shared" si="3"/>
        <v>3</v>
      </c>
      <c r="C8" s="5">
        <f t="shared" si="0"/>
        <v>1003</v>
      </c>
      <c r="D8" s="2" t="str">
        <f>VLOOKUP(B8,Sheet2!$A$2:$B$56,2,TRUE)</f>
        <v>小明走进阅览室，看到桌上有</v>
      </c>
      <c r="E8" s="2"/>
      <c r="F8" s="2" t="s">
        <v>149</v>
      </c>
      <c r="G8" s="2">
        <f>25+12+1</f>
        <v>38</v>
      </c>
      <c r="H8" s="7">
        <f t="shared" si="2"/>
        <v>0.65517241379310343</v>
      </c>
      <c r="I8" s="2" t="s">
        <v>152</v>
      </c>
      <c r="J8" s="2">
        <f>25+3+1+1+1+1</f>
        <v>32</v>
      </c>
      <c r="K8" s="7">
        <f t="shared" si="1"/>
        <v>0.55172413793103448</v>
      </c>
      <c r="L8" s="2">
        <f>VLOOKUP(B8,Sheet2!$A$2:$D$56,4,FALSE)</f>
        <v>58</v>
      </c>
      <c r="M8" s="2" t="b">
        <f>IF(H8&gt;0.3,TRUE,FALSE)</f>
        <v>1</v>
      </c>
      <c r="N8" s="2" t="b">
        <v>1</v>
      </c>
      <c r="O8" s="2"/>
    </row>
    <row r="9" spans="1:15" s="6" customFormat="1">
      <c r="A9" s="5">
        <v>2</v>
      </c>
      <c r="B9" s="5">
        <f t="shared" si="3"/>
        <v>3</v>
      </c>
      <c r="C9" s="5">
        <f t="shared" si="0"/>
        <v>2003</v>
      </c>
      <c r="D9" s="2" t="str">
        <f>VLOOKUP(B9,Sheet2!$A$2:$B$56,2,TRUE)</f>
        <v>小明走进阅览室，看到桌上有</v>
      </c>
      <c r="E9" s="2"/>
      <c r="F9" s="2" t="s">
        <v>154</v>
      </c>
      <c r="G9" s="2">
        <v>4</v>
      </c>
      <c r="H9" s="7">
        <f t="shared" si="2"/>
        <v>6.8965517241379309E-2</v>
      </c>
      <c r="I9" s="2" t="s">
        <v>320</v>
      </c>
      <c r="J9" s="2">
        <v>1</v>
      </c>
      <c r="K9" s="7">
        <f t="shared" si="1"/>
        <v>1.7241379310344827E-2</v>
      </c>
      <c r="L9" s="2">
        <f>VLOOKUP(B9,Sheet2!$A$2:$D$56,4,FALSE)</f>
        <v>58</v>
      </c>
      <c r="M9" s="2" t="b">
        <f>AND(H9&gt;=0.05,H9&lt;0.3)</f>
        <v>1</v>
      </c>
      <c r="N9" s="2" t="b">
        <v>1</v>
      </c>
      <c r="O9" s="2"/>
    </row>
    <row r="10" spans="1:15">
      <c r="A10" s="5">
        <v>3</v>
      </c>
      <c r="B10" s="5">
        <f t="shared" si="3"/>
        <v>3</v>
      </c>
      <c r="C10" s="5">
        <f t="shared" si="0"/>
        <v>3003</v>
      </c>
      <c r="D10" s="2" t="str">
        <f>VLOOKUP(B10,Sheet2!$A$2:$B$56,2,TRUE)</f>
        <v>小明走进阅览室，看到桌上有</v>
      </c>
      <c r="E10" s="2"/>
      <c r="F10" s="2" t="s">
        <v>150</v>
      </c>
      <c r="G10" s="2">
        <v>1</v>
      </c>
      <c r="H10" s="7">
        <f t="shared" si="2"/>
        <v>1.7241379310344827E-2</v>
      </c>
      <c r="I10" s="2" t="s">
        <v>155</v>
      </c>
      <c r="J10" s="2">
        <v>1</v>
      </c>
      <c r="K10" s="7">
        <f t="shared" si="1"/>
        <v>1.7241379310344827E-2</v>
      </c>
      <c r="L10" s="2">
        <f>VLOOKUP(B10,Sheet2!$A$2:$D$56,4,FALSE)</f>
        <v>58</v>
      </c>
      <c r="M10" s="2" t="b">
        <f>IF(H10&lt;0.05,TRUE,FALSE)</f>
        <v>1</v>
      </c>
      <c r="N10" s="2" t="b">
        <v>1</v>
      </c>
      <c r="O10" s="2"/>
    </row>
    <row r="11" spans="1:15" s="6" customFormat="1">
      <c r="A11" s="5">
        <v>1</v>
      </c>
      <c r="B11" s="5">
        <f t="shared" ref="B11:B74" si="4">B8+1</f>
        <v>4</v>
      </c>
      <c r="C11" s="5">
        <f t="shared" si="0"/>
        <v>1004</v>
      </c>
      <c r="D11" s="2" t="str">
        <f>VLOOKUP(B11,Sheet2!$A$2:$B$56,2,TRUE)</f>
        <v>天气越来越热了，麦克迫不及待地去商场买了</v>
      </c>
      <c r="E11" s="2"/>
      <c r="F11" s="2" t="s">
        <v>156</v>
      </c>
      <c r="G11" s="2">
        <v>11</v>
      </c>
      <c r="H11" s="7">
        <f t="shared" si="2"/>
        <v>0.18965517241379309</v>
      </c>
      <c r="I11" s="2" t="s">
        <v>157</v>
      </c>
      <c r="J11" s="2">
        <v>8</v>
      </c>
      <c r="K11" s="7">
        <f t="shared" si="1"/>
        <v>0.13793103448275862</v>
      </c>
      <c r="L11" s="2">
        <f>VLOOKUP(B11,Sheet2!$A$2:$D$56,4,FALSE)</f>
        <v>58</v>
      </c>
      <c r="M11" s="2" t="b">
        <f>IF(H11&gt;0.3,TRUE,FALSE)</f>
        <v>0</v>
      </c>
      <c r="N11" s="2"/>
      <c r="O11" s="2"/>
    </row>
    <row r="12" spans="1:15" s="2" customFormat="1">
      <c r="A12" s="5">
        <v>2</v>
      </c>
      <c r="B12" s="5">
        <f t="shared" si="4"/>
        <v>4</v>
      </c>
      <c r="C12" s="5">
        <f t="shared" si="0"/>
        <v>2004</v>
      </c>
      <c r="D12" s="2" t="str">
        <f>VLOOKUP(B12,Sheet2!$A$2:$B$56,2,TRUE)</f>
        <v>天气越来越热了，麦克迫不及待地去商场买了</v>
      </c>
      <c r="F12" s="2" t="s">
        <v>159</v>
      </c>
      <c r="G12" s="2">
        <v>6</v>
      </c>
      <c r="H12" s="7">
        <f t="shared" si="2"/>
        <v>0.10344827586206896</v>
      </c>
      <c r="I12" s="2" t="s">
        <v>160</v>
      </c>
      <c r="J12" s="2">
        <v>5</v>
      </c>
      <c r="K12" s="7">
        <f t="shared" si="1"/>
        <v>8.6206896551724144E-2</v>
      </c>
      <c r="L12" s="2">
        <f>VLOOKUP(B12,Sheet2!$A$2:$D$56,4,FALSE)</f>
        <v>58</v>
      </c>
      <c r="M12" s="2" t="b">
        <f>AND(H12&gt;=0.05,H12&lt;0.3)</f>
        <v>1</v>
      </c>
    </row>
    <row r="13" spans="1:15" s="2" customFormat="1">
      <c r="A13" s="5">
        <v>3</v>
      </c>
      <c r="B13" s="5">
        <f t="shared" si="4"/>
        <v>4</v>
      </c>
      <c r="C13" s="5">
        <f t="shared" si="0"/>
        <v>3004</v>
      </c>
      <c r="D13" s="2" t="str">
        <f>VLOOKUP(B13,Sheet2!$A$2:$B$56,2,TRUE)</f>
        <v>天气越来越热了，麦克迫不及待地去商场买了</v>
      </c>
      <c r="F13" s="2" t="s">
        <v>162</v>
      </c>
      <c r="G13" s="2">
        <v>1</v>
      </c>
      <c r="H13" s="7">
        <f t="shared" si="2"/>
        <v>1.7241379310344827E-2</v>
      </c>
      <c r="I13" s="2" t="s">
        <v>163</v>
      </c>
      <c r="J13" s="2">
        <v>1</v>
      </c>
      <c r="K13" s="7">
        <f t="shared" si="1"/>
        <v>1.7241379310344827E-2</v>
      </c>
      <c r="L13" s="2">
        <f>VLOOKUP(B13,Sheet2!$A$2:$D$56,4,FALSE)</f>
        <v>58</v>
      </c>
      <c r="M13" s="2" t="b">
        <f>IF(H13&lt;0.05,TRUE,FALSE)</f>
        <v>1</v>
      </c>
    </row>
    <row r="14" spans="1:15" s="2" customFormat="1">
      <c r="A14" s="5">
        <v>1</v>
      </c>
      <c r="B14" s="5">
        <f t="shared" si="4"/>
        <v>5</v>
      </c>
      <c r="C14" s="5">
        <f>A14*1000+B14</f>
        <v>1005</v>
      </c>
      <c r="D14" s="2" t="str">
        <f>VLOOKUP(B14,Sheet2!$A$2:$B$56,2,TRUE)</f>
        <v>小明走进新装修的机房，看到桌上有一</v>
      </c>
      <c r="E14" s="2" t="str">
        <f>VLOOKUP(B14,Sheet2!$A$2:$C$56,3,FALSE)</f>
        <v>很高兴</v>
      </c>
      <c r="F14" s="2" t="s">
        <v>156</v>
      </c>
      <c r="G14" s="2">
        <f>24+8</f>
        <v>32</v>
      </c>
      <c r="H14" s="7">
        <f t="shared" si="2"/>
        <v>0.55172413793103448</v>
      </c>
      <c r="I14" s="2" t="s">
        <v>164</v>
      </c>
      <c r="J14" s="2">
        <v>23</v>
      </c>
      <c r="K14" s="7">
        <f t="shared" si="1"/>
        <v>0.39655172413793105</v>
      </c>
      <c r="L14" s="2">
        <f>VLOOKUP(B14,Sheet2!$A$2:$D$56,4,FALSE)</f>
        <v>58</v>
      </c>
      <c r="M14" s="2" t="b">
        <f>IF(H14&gt;0.3,TRUE,FALSE)</f>
        <v>1</v>
      </c>
    </row>
    <row r="15" spans="1:15" s="6" customFormat="1">
      <c r="A15" s="5">
        <v>2</v>
      </c>
      <c r="B15" s="5">
        <f t="shared" si="4"/>
        <v>5</v>
      </c>
      <c r="C15" s="5">
        <f t="shared" ref="C15:C78" si="5">A15*1000+B15</f>
        <v>2005</v>
      </c>
      <c r="D15" s="2" t="str">
        <f>VLOOKUP(B15,Sheet2!$A$2:$B$56,2,TRUE)</f>
        <v>小明走进新装修的机房，看到桌上有一</v>
      </c>
      <c r="E15" s="2" t="str">
        <f>VLOOKUP(B15,Sheet2!$A$2:$C$56,3,FALSE)</f>
        <v>很高兴</v>
      </c>
      <c r="F15" s="2" t="s">
        <v>165</v>
      </c>
      <c r="G15" s="2">
        <v>2</v>
      </c>
      <c r="H15" s="7">
        <f t="shared" si="2"/>
        <v>3.4482758620689655E-2</v>
      </c>
      <c r="I15" s="2" t="s">
        <v>166</v>
      </c>
      <c r="J15" s="2">
        <v>4</v>
      </c>
      <c r="K15" s="7">
        <f t="shared" si="1"/>
        <v>6.8965517241379309E-2</v>
      </c>
      <c r="L15" s="2">
        <f>VLOOKUP(B15,Sheet2!$A$2:$D$56,4,FALSE)</f>
        <v>58</v>
      </c>
      <c r="M15" s="2" t="b">
        <f>AND(H15&gt;=0.05,H15&lt;0.3)</f>
        <v>0</v>
      </c>
      <c r="N15" s="2"/>
      <c r="O15" s="2"/>
    </row>
    <row r="16" spans="1:15">
      <c r="A16" s="5">
        <v>3</v>
      </c>
      <c r="B16" s="5">
        <f t="shared" si="4"/>
        <v>5</v>
      </c>
      <c r="C16" s="5">
        <f t="shared" si="5"/>
        <v>3005</v>
      </c>
      <c r="D16" s="2" t="str">
        <f>VLOOKUP(B16,Sheet2!$A$2:$B$56,2,TRUE)</f>
        <v>小明走进新装修的机房，看到桌上有一</v>
      </c>
      <c r="E16" s="2" t="str">
        <f>VLOOKUP(B16,Sheet2!$A$2:$C$56,3,FALSE)</f>
        <v>很高兴</v>
      </c>
      <c r="F16" s="2" t="s">
        <v>146</v>
      </c>
      <c r="G16" s="2">
        <v>2</v>
      </c>
      <c r="H16" s="7">
        <f t="shared" si="2"/>
        <v>3.4482758620689655E-2</v>
      </c>
      <c r="I16" s="2" t="s">
        <v>147</v>
      </c>
      <c r="J16" s="2">
        <v>1</v>
      </c>
      <c r="K16" s="7">
        <f t="shared" si="1"/>
        <v>1.7241379310344827E-2</v>
      </c>
      <c r="L16" s="2">
        <f>VLOOKUP(B16,Sheet2!$A$2:$D$56,4,FALSE)</f>
        <v>58</v>
      </c>
      <c r="M16" s="2" t="b">
        <f>IF(H16&lt;0.05,TRUE,FALSE)</f>
        <v>1</v>
      </c>
      <c r="N16" s="2"/>
      <c r="O16" s="2"/>
    </row>
    <row r="17" spans="1:15" s="6" customFormat="1">
      <c r="A17" s="5">
        <v>1</v>
      </c>
      <c r="B17" s="5">
        <f t="shared" si="4"/>
        <v>6</v>
      </c>
      <c r="C17" s="5">
        <f t="shared" si="5"/>
        <v>1006</v>
      </c>
      <c r="D17" s="2" t="str">
        <f>VLOOKUP(B17,Sheet2!$A$2:$B$56,2,TRUE)</f>
        <v>小贾参加了同学聚会，开心地在微博发了</v>
      </c>
      <c r="E17" s="2"/>
      <c r="F17" s="2" t="s">
        <v>167</v>
      </c>
      <c r="G17" s="2">
        <f>16+13+5</f>
        <v>34</v>
      </c>
      <c r="H17" s="7">
        <f t="shared" si="2"/>
        <v>0.58620689655172409</v>
      </c>
      <c r="I17" s="2" t="s">
        <v>168</v>
      </c>
      <c r="J17" s="2">
        <f>13+2</f>
        <v>15</v>
      </c>
      <c r="K17" s="7">
        <f t="shared" si="1"/>
        <v>0.25862068965517243</v>
      </c>
      <c r="L17" s="2">
        <f>VLOOKUP(B17,Sheet2!$A$2:$D$56,4,FALSE)</f>
        <v>58</v>
      </c>
      <c r="M17" s="2" t="b">
        <f>IF(H17&gt;0.3,TRUE,FALSE)</f>
        <v>1</v>
      </c>
      <c r="N17" s="2" t="b">
        <v>1</v>
      </c>
      <c r="O17" s="2"/>
    </row>
    <row r="18" spans="1:15" s="6" customFormat="1">
      <c r="A18" s="5">
        <v>2</v>
      </c>
      <c r="B18" s="5">
        <f t="shared" si="4"/>
        <v>6</v>
      </c>
      <c r="C18" s="5">
        <f t="shared" si="5"/>
        <v>2006</v>
      </c>
      <c r="D18" s="2" t="str">
        <f>VLOOKUP(B18,Sheet2!$A$2:$B$56,2,TRUE)</f>
        <v>小贾参加了同学聚会，开心地在微博发了</v>
      </c>
      <c r="E18" s="2"/>
      <c r="F18" s="2" t="s">
        <v>150</v>
      </c>
      <c r="G18" s="2">
        <f>13+1</f>
        <v>14</v>
      </c>
      <c r="H18" s="7">
        <f t="shared" si="2"/>
        <v>0.2413793103448276</v>
      </c>
      <c r="I18" s="2" t="s">
        <v>169</v>
      </c>
      <c r="J18" s="2">
        <v>13</v>
      </c>
      <c r="K18" s="7">
        <f t="shared" si="1"/>
        <v>0.22413793103448276</v>
      </c>
      <c r="L18" s="2">
        <f>VLOOKUP(B18,Sheet2!$A$2:$D$56,4,FALSE)</f>
        <v>58</v>
      </c>
      <c r="M18" s="2" t="b">
        <f>AND(H18&gt;=0.05,H18&lt;0.3)</f>
        <v>1</v>
      </c>
      <c r="N18" s="2" t="b">
        <v>1</v>
      </c>
      <c r="O18" s="2"/>
    </row>
    <row r="19" spans="1:15" s="6" customFormat="1">
      <c r="A19" s="5">
        <v>3</v>
      </c>
      <c r="B19" s="5">
        <f t="shared" si="4"/>
        <v>6</v>
      </c>
      <c r="C19" s="5">
        <f t="shared" si="5"/>
        <v>3006</v>
      </c>
      <c r="D19" s="2" t="str">
        <f>VLOOKUP(B19,Sheet2!$A$2:$B$56,2,TRUE)</f>
        <v>小贾参加了同学聚会，开心地在微博发了</v>
      </c>
      <c r="E19" s="2"/>
      <c r="F19" s="2" t="s">
        <v>170</v>
      </c>
      <c r="G19" s="2">
        <v>0</v>
      </c>
      <c r="H19" s="7">
        <f t="shared" si="2"/>
        <v>0</v>
      </c>
      <c r="I19" s="2" t="s">
        <v>171</v>
      </c>
      <c r="J19" s="2">
        <v>0</v>
      </c>
      <c r="K19" s="7">
        <f t="shared" si="1"/>
        <v>0</v>
      </c>
      <c r="L19" s="2">
        <f>VLOOKUP(B19,Sheet2!$A$2:$D$56,4,FALSE)</f>
        <v>58</v>
      </c>
      <c r="M19" s="2" t="b">
        <f>IF(H19&lt;0.05,TRUE,FALSE)</f>
        <v>1</v>
      </c>
      <c r="N19" s="2" t="b">
        <v>1</v>
      </c>
      <c r="O19" s="2"/>
    </row>
    <row r="20" spans="1:15" s="2" customFormat="1">
      <c r="A20" s="5">
        <v>1</v>
      </c>
      <c r="B20" s="5">
        <f t="shared" si="4"/>
        <v>7</v>
      </c>
      <c r="C20" s="5">
        <f t="shared" si="5"/>
        <v>1007</v>
      </c>
      <c r="D20" s="2" t="str">
        <f>VLOOKUP(B20,Sheet2!$A$2:$B$56,2,TRUE)</f>
        <v>明天的考试要填机读卡，小明特意多带了一</v>
      </c>
      <c r="F20" s="2" t="s">
        <v>172</v>
      </c>
      <c r="G20" s="2">
        <f>37+4+4+1</f>
        <v>46</v>
      </c>
      <c r="H20" s="7">
        <f t="shared" si="2"/>
        <v>0.7931034482758621</v>
      </c>
      <c r="I20" s="2" t="s">
        <v>173</v>
      </c>
      <c r="J20" s="2">
        <v>46</v>
      </c>
      <c r="K20" s="7">
        <f t="shared" si="1"/>
        <v>0.7931034482758621</v>
      </c>
      <c r="L20" s="2">
        <f>VLOOKUP(B20,Sheet2!$A$2:$D$56,4,FALSE)</f>
        <v>58</v>
      </c>
      <c r="M20" s="2" t="b">
        <f>IF(H20&gt;0.3,TRUE,FALSE)</f>
        <v>1</v>
      </c>
    </row>
    <row r="21" spans="1:15" s="2" customFormat="1">
      <c r="A21" s="5">
        <v>2</v>
      </c>
      <c r="B21" s="5">
        <f t="shared" si="4"/>
        <v>7</v>
      </c>
      <c r="C21" s="5">
        <f t="shared" si="5"/>
        <v>2007</v>
      </c>
      <c r="D21" s="2" t="str">
        <f>VLOOKUP(B21,Sheet2!$A$2:$B$56,2,TRUE)</f>
        <v>明天的考试要填机读卡，小明特意多带了一</v>
      </c>
      <c r="F21" s="2" t="s">
        <v>150</v>
      </c>
      <c r="G21" s="2">
        <v>1</v>
      </c>
      <c r="H21" s="7">
        <f t="shared" si="2"/>
        <v>1.7241379310344827E-2</v>
      </c>
      <c r="I21" s="2" t="s">
        <v>174</v>
      </c>
      <c r="J21" s="2">
        <v>1</v>
      </c>
      <c r="K21" s="7">
        <f t="shared" si="1"/>
        <v>1.7241379310344827E-2</v>
      </c>
      <c r="L21" s="2">
        <f>VLOOKUP(B21,Sheet2!$A$2:$D$56,4,FALSE)</f>
        <v>58</v>
      </c>
      <c r="M21" s="2" t="b">
        <f>AND(H21&gt;=0.05,H21&lt;0.3)</f>
        <v>0</v>
      </c>
    </row>
    <row r="22" spans="1:15" s="2" customFormat="1">
      <c r="A22" s="5">
        <v>3</v>
      </c>
      <c r="B22" s="5">
        <f t="shared" si="4"/>
        <v>7</v>
      </c>
      <c r="C22" s="5">
        <f t="shared" si="5"/>
        <v>3007</v>
      </c>
      <c r="D22" s="2" t="str">
        <f>VLOOKUP(B22,Sheet2!$A$2:$B$56,2,TRUE)</f>
        <v>明天的考试要填机读卡，小明特意多带了一</v>
      </c>
      <c r="F22" s="2" t="s">
        <v>146</v>
      </c>
      <c r="G22" s="2">
        <v>0</v>
      </c>
      <c r="H22" s="7">
        <f t="shared" si="2"/>
        <v>0</v>
      </c>
      <c r="I22" s="2" t="s">
        <v>175</v>
      </c>
      <c r="J22" s="2">
        <v>0</v>
      </c>
      <c r="K22" s="7">
        <f t="shared" si="1"/>
        <v>0</v>
      </c>
      <c r="L22" s="2">
        <f>VLOOKUP(B22,Sheet2!$A$2:$D$56,4,FALSE)</f>
        <v>58</v>
      </c>
      <c r="M22" s="2" t="b">
        <f>IF(H22&lt;0.05,TRUE,FALSE)</f>
        <v>1</v>
      </c>
    </row>
    <row r="23" spans="1:15" s="6" customFormat="1">
      <c r="A23" s="5">
        <v>1</v>
      </c>
      <c r="B23" s="5">
        <f t="shared" si="4"/>
        <v>8</v>
      </c>
      <c r="C23" s="5">
        <f t="shared" si="5"/>
        <v>1008</v>
      </c>
      <c r="D23" s="2" t="str">
        <f>VLOOKUP(B23,Sheet2!$A$2:$B$56,2,TRUE)</f>
        <v>李华喜欢欧洲古典音乐，所以买了一</v>
      </c>
      <c r="E23" s="2" t="str">
        <f>VLOOKUP(B23,Sheet2!$A$2:$C$56,3,FALSE)</f>
        <v>来练习</v>
      </c>
      <c r="F23" s="2" t="s">
        <v>176</v>
      </c>
      <c r="G23" s="2">
        <v>21</v>
      </c>
      <c r="H23" s="7">
        <f t="shared" si="2"/>
        <v>0.36206896551724138</v>
      </c>
      <c r="I23" s="2" t="s">
        <v>177</v>
      </c>
      <c r="J23" s="2">
        <v>25</v>
      </c>
      <c r="K23" s="7">
        <f t="shared" si="1"/>
        <v>0.43103448275862066</v>
      </c>
      <c r="L23" s="2">
        <f>VLOOKUP(B23,Sheet2!$A$2:$D$56,4,FALSE)</f>
        <v>58</v>
      </c>
      <c r="M23" s="2" t="b">
        <f>IF(H23&gt;0.3,TRUE,FALSE)</f>
        <v>1</v>
      </c>
      <c r="N23" s="2" t="b">
        <v>1</v>
      </c>
      <c r="O23" s="2"/>
    </row>
    <row r="24" spans="1:15" s="6" customFormat="1">
      <c r="A24" s="5">
        <v>2</v>
      </c>
      <c r="B24" s="5">
        <f t="shared" si="4"/>
        <v>8</v>
      </c>
      <c r="C24" s="5">
        <f t="shared" si="5"/>
        <v>2008</v>
      </c>
      <c r="D24" s="2" t="str">
        <f>VLOOKUP(B24,Sheet2!$A$2:$B$56,2,TRUE)</f>
        <v>李华喜欢欧洲古典音乐，所以买了一</v>
      </c>
      <c r="E24" s="2" t="str">
        <f>VLOOKUP(B24,Sheet2!$A$2:$C$56,3,FALSE)</f>
        <v>来练习</v>
      </c>
      <c r="F24" s="2" t="s">
        <v>161</v>
      </c>
      <c r="G24" s="2">
        <v>14</v>
      </c>
      <c r="H24" s="7">
        <f t="shared" si="2"/>
        <v>0.2413793103448276</v>
      </c>
      <c r="I24" s="2" t="s">
        <v>178</v>
      </c>
      <c r="J24" s="2">
        <v>13</v>
      </c>
      <c r="K24" s="7">
        <f t="shared" si="1"/>
        <v>0.22413793103448276</v>
      </c>
      <c r="L24" s="2">
        <f>VLOOKUP(B24,Sheet2!$A$2:$D$56,4,FALSE)</f>
        <v>58</v>
      </c>
      <c r="M24" s="2" t="b">
        <f>AND(H24&gt;=0.05,H24&lt;0.3)</f>
        <v>1</v>
      </c>
      <c r="N24" s="2" t="b">
        <v>1</v>
      </c>
      <c r="O24" s="2"/>
    </row>
    <row r="25" spans="1:15" s="6" customFormat="1">
      <c r="A25" s="5">
        <v>3</v>
      </c>
      <c r="B25" s="5">
        <f t="shared" si="4"/>
        <v>8</v>
      </c>
      <c r="C25" s="5">
        <f t="shared" si="5"/>
        <v>3008</v>
      </c>
      <c r="D25" s="2" t="str">
        <f>VLOOKUP(B25,Sheet2!$A$2:$B$56,2,TRUE)</f>
        <v>李华喜欢欧洲古典音乐，所以买了一</v>
      </c>
      <c r="E25" s="2" t="str">
        <f>VLOOKUP(B25,Sheet2!$A$2:$C$56,3,FALSE)</f>
        <v>来练习</v>
      </c>
      <c r="F25" s="2" t="s">
        <v>232</v>
      </c>
      <c r="G25" s="2">
        <v>1</v>
      </c>
      <c r="H25" s="7">
        <f t="shared" si="2"/>
        <v>1.7241379310344827E-2</v>
      </c>
      <c r="I25" s="2" t="s">
        <v>315</v>
      </c>
      <c r="J25" s="2">
        <v>1</v>
      </c>
      <c r="K25" s="7">
        <f t="shared" si="1"/>
        <v>1.7241379310344827E-2</v>
      </c>
      <c r="L25" s="2">
        <f>VLOOKUP(B25,Sheet2!$A$2:$D$56,4,FALSE)</f>
        <v>58</v>
      </c>
      <c r="M25" s="2" t="b">
        <f>IF(H25&lt;0.05,TRUE,FALSE)</f>
        <v>1</v>
      </c>
      <c r="N25" s="2" t="b">
        <v>1</v>
      </c>
      <c r="O25" s="2"/>
    </row>
    <row r="26" spans="1:15" s="6" customFormat="1">
      <c r="A26" s="5">
        <v>1</v>
      </c>
      <c r="B26" s="5">
        <f t="shared" si="4"/>
        <v>9</v>
      </c>
      <c r="C26" s="5">
        <f t="shared" si="5"/>
        <v>1009</v>
      </c>
      <c r="D26" s="2" t="str">
        <f>VLOOKUP(B26,Sheet2!$A$2:$B$56,2,TRUE)</f>
        <v>小明最近结婚了，他的父母给他买了</v>
      </c>
      <c r="E26" s="2"/>
      <c r="F26" s="2" t="s">
        <v>179</v>
      </c>
      <c r="G26" s="2">
        <f>19+4</f>
        <v>23</v>
      </c>
      <c r="H26" s="7">
        <f t="shared" si="2"/>
        <v>0.39655172413793105</v>
      </c>
      <c r="I26" s="2" t="s">
        <v>180</v>
      </c>
      <c r="J26" s="2">
        <v>17</v>
      </c>
      <c r="K26" s="7">
        <f t="shared" si="1"/>
        <v>0.29310344827586204</v>
      </c>
      <c r="L26" s="2">
        <f>VLOOKUP(B26,Sheet2!$A$2:$D$56,4,FALSE)</f>
        <v>58</v>
      </c>
      <c r="M26" s="2" t="b">
        <f>IF(H26&gt;0.3,TRUE,FALSE)</f>
        <v>1</v>
      </c>
      <c r="N26" s="2" t="b">
        <v>1</v>
      </c>
      <c r="O26" s="2"/>
    </row>
    <row r="27" spans="1:15" s="6" customFormat="1">
      <c r="A27" s="5">
        <v>2</v>
      </c>
      <c r="B27" s="5">
        <f t="shared" si="4"/>
        <v>9</v>
      </c>
      <c r="C27" s="5">
        <f t="shared" si="5"/>
        <v>2009</v>
      </c>
      <c r="D27" s="2" t="str">
        <f>VLOOKUP(B27,Sheet2!$A$2:$B$56,2,TRUE)</f>
        <v>小明最近结婚了，他的父母给他买了</v>
      </c>
      <c r="E27" s="2"/>
      <c r="F27" s="2" t="s">
        <v>181</v>
      </c>
      <c r="G27" s="2">
        <f>9+6</f>
        <v>15</v>
      </c>
      <c r="H27" s="7">
        <f t="shared" si="2"/>
        <v>0.25862068965517243</v>
      </c>
      <c r="I27" s="2" t="s">
        <v>182</v>
      </c>
      <c r="J27" s="2">
        <f>9+4+1+1</f>
        <v>15</v>
      </c>
      <c r="K27" s="7">
        <f t="shared" si="1"/>
        <v>0.25862068965517243</v>
      </c>
      <c r="L27" s="2">
        <f>VLOOKUP(B27,Sheet2!$A$2:$D$56,4,FALSE)</f>
        <v>58</v>
      </c>
      <c r="M27" s="2" t="b">
        <f>AND(H27&gt;=0.05,H27&lt;0.3)</f>
        <v>1</v>
      </c>
      <c r="N27" s="2" t="b">
        <v>1</v>
      </c>
      <c r="O27" s="2"/>
    </row>
    <row r="28" spans="1:15" s="6" customFormat="1">
      <c r="A28" s="5">
        <v>3</v>
      </c>
      <c r="B28" s="5">
        <f t="shared" si="4"/>
        <v>9</v>
      </c>
      <c r="C28" s="5">
        <f t="shared" si="5"/>
        <v>3009</v>
      </c>
      <c r="D28" s="2" t="str">
        <f>VLOOKUP(B28,Sheet2!$A$2:$B$56,2,TRUE)</f>
        <v>小明最近结婚了，他的父母给他买了</v>
      </c>
      <c r="E28" s="2"/>
      <c r="F28" s="2" t="s">
        <v>165</v>
      </c>
      <c r="G28" s="2">
        <v>2</v>
      </c>
      <c r="H28" s="7">
        <f t="shared" si="2"/>
        <v>3.4482758620689655E-2</v>
      </c>
      <c r="I28" s="2" t="s">
        <v>183</v>
      </c>
      <c r="J28" s="2">
        <v>1</v>
      </c>
      <c r="K28" s="7">
        <f t="shared" si="1"/>
        <v>1.7241379310344827E-2</v>
      </c>
      <c r="L28" s="2">
        <f>VLOOKUP(B28,Sheet2!$A$2:$D$56,4,FALSE)</f>
        <v>58</v>
      </c>
      <c r="M28" s="2" t="b">
        <f>IF(H28&lt;0.05,TRUE,FALSE)</f>
        <v>1</v>
      </c>
      <c r="N28" s="2" t="b">
        <v>1</v>
      </c>
      <c r="O28" s="2"/>
    </row>
    <row r="29" spans="1:15" s="6" customFormat="1">
      <c r="A29" s="5">
        <v>1</v>
      </c>
      <c r="B29" s="5">
        <f t="shared" si="4"/>
        <v>10</v>
      </c>
      <c r="C29" s="5">
        <f t="shared" si="5"/>
        <v>1010</v>
      </c>
      <c r="D29" s="2" t="str">
        <f>VLOOKUP(B29,Sheet2!$A$2:$B$56,2,TRUE)</f>
        <v>小红的男朋友过生日，小红精心准备了自己织的一</v>
      </c>
      <c r="E29" s="2"/>
      <c r="F29" s="2" t="s">
        <v>167</v>
      </c>
      <c r="G29" s="2">
        <v>38</v>
      </c>
      <c r="H29" s="7">
        <f t="shared" si="2"/>
        <v>0.65517241379310343</v>
      </c>
      <c r="I29" s="2" t="s">
        <v>186</v>
      </c>
      <c r="J29" s="2">
        <v>36</v>
      </c>
      <c r="K29" s="7">
        <f t="shared" si="1"/>
        <v>0.62068965517241381</v>
      </c>
      <c r="L29" s="2">
        <f>VLOOKUP(B29,Sheet2!$A$2:$D$56,4,FALSE)</f>
        <v>58</v>
      </c>
      <c r="M29" s="2" t="b">
        <f>IF(H29&gt;0.3,TRUE,FALSE)</f>
        <v>1</v>
      </c>
      <c r="N29" s="2" t="b">
        <v>1</v>
      </c>
      <c r="O29" s="2"/>
    </row>
    <row r="30" spans="1:15" s="6" customFormat="1">
      <c r="A30" s="5">
        <v>2</v>
      </c>
      <c r="B30" s="5">
        <f t="shared" si="4"/>
        <v>10</v>
      </c>
      <c r="C30" s="5">
        <f t="shared" si="5"/>
        <v>2010</v>
      </c>
      <c r="D30" s="2" t="str">
        <f>VLOOKUP(B30,Sheet2!$A$2:$B$56,2,TRUE)</f>
        <v>小红的男朋友过生日，小红精心准备了自己织的一</v>
      </c>
      <c r="E30" s="2"/>
      <c r="F30" s="2" t="s">
        <v>158</v>
      </c>
      <c r="G30" s="2">
        <v>12</v>
      </c>
      <c r="H30" s="7">
        <f t="shared" si="2"/>
        <v>0.20689655172413793</v>
      </c>
      <c r="I30" s="2" t="s">
        <v>187</v>
      </c>
      <c r="J30" s="2">
        <v>12</v>
      </c>
      <c r="K30" s="7">
        <f t="shared" si="1"/>
        <v>0.20689655172413793</v>
      </c>
      <c r="L30" s="2">
        <f>VLOOKUP(B30,Sheet2!$A$2:$D$56,4,FALSE)</f>
        <v>58</v>
      </c>
      <c r="M30" s="2" t="b">
        <f>AND(H30&gt;=0.05,H30&lt;0.3)</f>
        <v>1</v>
      </c>
      <c r="N30" s="2" t="b">
        <v>1</v>
      </c>
      <c r="O30" s="2"/>
    </row>
    <row r="31" spans="1:15" s="6" customFormat="1">
      <c r="A31" s="5">
        <v>3</v>
      </c>
      <c r="B31" s="5">
        <f t="shared" si="4"/>
        <v>10</v>
      </c>
      <c r="C31" s="5">
        <f t="shared" si="5"/>
        <v>3010</v>
      </c>
      <c r="D31" s="2" t="str">
        <f>VLOOKUP(B31,Sheet2!$A$2:$B$56,2,TRUE)</f>
        <v>小红的男朋友过生日，小红精心准备了自己织的一</v>
      </c>
      <c r="E31" s="2"/>
      <c r="F31" s="2" t="s">
        <v>188</v>
      </c>
      <c r="G31" s="2">
        <v>1</v>
      </c>
      <c r="H31" s="7">
        <f t="shared" si="2"/>
        <v>1.7241379310344827E-2</v>
      </c>
      <c r="I31" s="2" t="s">
        <v>189</v>
      </c>
      <c r="J31" s="2">
        <v>1</v>
      </c>
      <c r="K31" s="7">
        <f t="shared" si="1"/>
        <v>1.7241379310344827E-2</v>
      </c>
      <c r="L31" s="2">
        <f>VLOOKUP(B31,Sheet2!$A$2:$D$56,4,FALSE)</f>
        <v>58</v>
      </c>
      <c r="M31" s="2" t="b">
        <f>IF(H31&lt;0.05,TRUE,FALSE)</f>
        <v>1</v>
      </c>
      <c r="N31" s="2" t="b">
        <v>1</v>
      </c>
      <c r="O31" s="2"/>
    </row>
    <row r="32" spans="1:15" s="6" customFormat="1">
      <c r="A32" s="5">
        <v>1</v>
      </c>
      <c r="B32" s="5">
        <f t="shared" si="4"/>
        <v>11</v>
      </c>
      <c r="C32" s="5">
        <f t="shared" si="5"/>
        <v>1011</v>
      </c>
      <c r="D32" s="2" t="str">
        <f>VLOOKUP(B32,Sheet2!$A$2:$B$56,2,TRUE)</f>
        <v>小明喜欢把自己打扮成牛仔，他今天又去商店买了一</v>
      </c>
      <c r="E32" s="2"/>
      <c r="F32" s="2" t="s">
        <v>184</v>
      </c>
      <c r="G32" s="2">
        <v>25</v>
      </c>
      <c r="H32" s="7">
        <f t="shared" si="2"/>
        <v>0.43103448275862066</v>
      </c>
      <c r="I32" s="2" t="s">
        <v>185</v>
      </c>
      <c r="J32" s="2">
        <v>25</v>
      </c>
      <c r="K32" s="7">
        <f t="shared" si="1"/>
        <v>0.43103448275862066</v>
      </c>
      <c r="L32" s="2">
        <f>VLOOKUP(B32,Sheet2!$A$2:$D$56,4,FALSE)</f>
        <v>58</v>
      </c>
      <c r="M32" s="2" t="b">
        <f>IF(H32&gt;0.3,TRUE,FALSE)</f>
        <v>1</v>
      </c>
      <c r="N32" s="2" t="b">
        <v>1</v>
      </c>
      <c r="O32" s="2"/>
    </row>
    <row r="33" spans="1:15" s="6" customFormat="1">
      <c r="A33" s="5">
        <v>2</v>
      </c>
      <c r="B33" s="5">
        <f t="shared" si="4"/>
        <v>11</v>
      </c>
      <c r="C33" s="5">
        <f t="shared" si="5"/>
        <v>2011</v>
      </c>
      <c r="D33" s="2" t="str">
        <f>VLOOKUP(B33,Sheet2!$A$2:$B$56,2,TRUE)</f>
        <v>小明喜欢把自己打扮成牛仔，他今天又去商店买了一</v>
      </c>
      <c r="E33" s="2"/>
      <c r="F33" s="2" t="s">
        <v>167</v>
      </c>
      <c r="G33" s="2">
        <v>20</v>
      </c>
      <c r="H33" s="7">
        <f t="shared" si="2"/>
        <v>0.34482758620689657</v>
      </c>
      <c r="I33" s="2" t="s">
        <v>190</v>
      </c>
      <c r="J33" s="2">
        <v>17</v>
      </c>
      <c r="K33" s="7">
        <f t="shared" si="1"/>
        <v>0.29310344827586204</v>
      </c>
      <c r="L33" s="2">
        <f>VLOOKUP(B33,Sheet2!$A$2:$D$56,4,FALSE)</f>
        <v>58</v>
      </c>
      <c r="M33" s="2" t="b">
        <f>AND(H33&gt;=0.05,H33&lt;0.3)</f>
        <v>0</v>
      </c>
      <c r="N33" s="2" t="b">
        <v>1</v>
      </c>
      <c r="O33" s="2"/>
    </row>
    <row r="34" spans="1:15" s="6" customFormat="1">
      <c r="A34" s="5">
        <v>3</v>
      </c>
      <c r="B34" s="5">
        <f t="shared" si="4"/>
        <v>11</v>
      </c>
      <c r="C34" s="5">
        <f t="shared" si="5"/>
        <v>3011</v>
      </c>
      <c r="D34" s="2" t="str">
        <f>VLOOKUP(B34,Sheet2!$A$2:$B$56,2,TRUE)</f>
        <v>小明喜欢把自己打扮成牛仔，他今天又去商店买了一</v>
      </c>
      <c r="E34" s="2"/>
      <c r="F34" s="2" t="s">
        <v>161</v>
      </c>
      <c r="G34" s="2">
        <v>2</v>
      </c>
      <c r="H34" s="7">
        <f t="shared" si="2"/>
        <v>3.4482758620689655E-2</v>
      </c>
      <c r="I34" s="2" t="s">
        <v>191</v>
      </c>
      <c r="J34" s="2">
        <v>1</v>
      </c>
      <c r="K34" s="7">
        <f t="shared" si="1"/>
        <v>1.7241379310344827E-2</v>
      </c>
      <c r="L34" s="2">
        <f>VLOOKUP(B34,Sheet2!$A$2:$D$56,4,FALSE)</f>
        <v>58</v>
      </c>
      <c r="M34" s="2" t="b">
        <f>IF(H34&lt;0.05,TRUE,FALSE)</f>
        <v>1</v>
      </c>
      <c r="N34" s="2" t="b">
        <v>1</v>
      </c>
      <c r="O34" s="2"/>
    </row>
    <row r="35" spans="1:15">
      <c r="A35" s="5">
        <v>1</v>
      </c>
      <c r="B35" s="5">
        <f t="shared" si="4"/>
        <v>12</v>
      </c>
      <c r="C35" s="5">
        <f t="shared" si="5"/>
        <v>1012</v>
      </c>
      <c r="D35" s="2" t="str">
        <f>VLOOKUP(B35,Sheet2!$A$2:$B$56,2,TRUE)</f>
        <v>庙宇里的那些猴子被行人吓得急忙爬上</v>
      </c>
      <c r="E35" s="2"/>
      <c r="F35" s="2" t="s">
        <v>192</v>
      </c>
      <c r="G35" s="2">
        <f>40+3</f>
        <v>43</v>
      </c>
      <c r="H35" s="7">
        <f t="shared" si="2"/>
        <v>0.74137931034482762</v>
      </c>
      <c r="I35" s="2" t="s">
        <v>193</v>
      </c>
      <c r="J35" s="2">
        <f>33+6+3+1</f>
        <v>43</v>
      </c>
      <c r="K35" s="7">
        <f t="shared" si="1"/>
        <v>0.74137931034482762</v>
      </c>
      <c r="L35" s="2">
        <f>VLOOKUP(B35,Sheet2!$A$2:$D$56,4,FALSE)</f>
        <v>58</v>
      </c>
      <c r="M35" s="2" t="b">
        <f>IF(H35&gt;0.3,TRUE,FALSE)</f>
        <v>1</v>
      </c>
      <c r="N35" s="2" t="b">
        <v>1</v>
      </c>
      <c r="O35" s="2"/>
    </row>
    <row r="36" spans="1:15">
      <c r="A36" s="5">
        <v>2</v>
      </c>
      <c r="B36" s="5">
        <f t="shared" si="4"/>
        <v>12</v>
      </c>
      <c r="C36" s="5">
        <f t="shared" si="5"/>
        <v>2012</v>
      </c>
      <c r="D36" s="2" t="str">
        <f>VLOOKUP(B36,Sheet2!$A$2:$B$56,2,TRUE)</f>
        <v>庙宇里的那些猴子被行人吓得急忙爬上</v>
      </c>
      <c r="E36" s="2"/>
      <c r="F36" s="2" t="s">
        <v>194</v>
      </c>
      <c r="G36" s="2">
        <v>3</v>
      </c>
      <c r="H36" s="7">
        <f t="shared" si="2"/>
        <v>5.1724137931034482E-2</v>
      </c>
      <c r="I36" s="2" t="s">
        <v>197</v>
      </c>
      <c r="J36" s="2">
        <v>2</v>
      </c>
      <c r="K36" s="7">
        <f t="shared" si="1"/>
        <v>3.4482758620689655E-2</v>
      </c>
      <c r="L36" s="2">
        <f>VLOOKUP(B36,Sheet2!$A$2:$D$56,4,FALSE)</f>
        <v>58</v>
      </c>
      <c r="M36" s="2" t="b">
        <f>AND(H36&gt;=0.05,H36&lt;0.3)</f>
        <v>1</v>
      </c>
      <c r="N36" s="2" t="b">
        <v>1</v>
      </c>
      <c r="O36" s="2"/>
    </row>
    <row r="37" spans="1:15">
      <c r="A37" s="5">
        <v>3</v>
      </c>
      <c r="B37" s="5">
        <f t="shared" si="4"/>
        <v>12</v>
      </c>
      <c r="C37" s="5">
        <f t="shared" si="5"/>
        <v>3012</v>
      </c>
      <c r="D37" s="2" t="str">
        <f>VLOOKUP(B37,Sheet2!$A$2:$B$56,2,TRUE)</f>
        <v>庙宇里的那些猴子被行人吓得急忙爬上</v>
      </c>
      <c r="E37" s="2"/>
      <c r="F37" s="2" t="s">
        <v>195</v>
      </c>
      <c r="G37" s="2">
        <v>1</v>
      </c>
      <c r="H37" s="7">
        <f t="shared" si="2"/>
        <v>1.7241379310344827E-2</v>
      </c>
      <c r="I37" s="2" t="s">
        <v>196</v>
      </c>
      <c r="J37" s="2">
        <v>1</v>
      </c>
      <c r="K37" s="7">
        <f t="shared" si="1"/>
        <v>1.7241379310344827E-2</v>
      </c>
      <c r="L37" s="2">
        <f>VLOOKUP(B37,Sheet2!$A$2:$D$56,4,FALSE)</f>
        <v>58</v>
      </c>
      <c r="M37" s="2" t="b">
        <f>IF(H37&lt;0.05,TRUE,FALSE)</f>
        <v>1</v>
      </c>
      <c r="N37" s="2" t="b">
        <v>1</v>
      </c>
      <c r="O37" s="2"/>
    </row>
    <row r="38" spans="1:15">
      <c r="A38" s="5">
        <v>1</v>
      </c>
      <c r="B38" s="5">
        <f t="shared" si="4"/>
        <v>13</v>
      </c>
      <c r="C38" s="5">
        <f t="shared" si="5"/>
        <v>1013</v>
      </c>
      <c r="D38" s="2" t="str">
        <f>VLOOKUP(B38,Sheet2!$A$2:$B$56,2,TRUE)</f>
        <v xml:space="preserve">明天要上解剖课，生物老师要求大家带一 </v>
      </c>
      <c r="E38" s="2" t="str">
        <f>VLOOKUP(B38,Sheet2!$A$2:$C$56,3,FALSE)</f>
        <v>来学校</v>
      </c>
      <c r="F38" s="2" t="s">
        <v>165</v>
      </c>
      <c r="G38" s="2">
        <v>18</v>
      </c>
      <c r="H38" s="7">
        <f t="shared" si="2"/>
        <v>0.31034482758620691</v>
      </c>
      <c r="I38" s="2" t="s">
        <v>198</v>
      </c>
      <c r="J38" s="2">
        <v>11</v>
      </c>
      <c r="K38" s="7">
        <f t="shared" si="1"/>
        <v>0.18965517241379309</v>
      </c>
      <c r="L38" s="2">
        <f>VLOOKUP(B38,Sheet2!$A$2:$D$56,4,FALSE)</f>
        <v>58</v>
      </c>
      <c r="M38" s="2" t="b">
        <f>IF(H38&gt;0.3,TRUE,FALSE)</f>
        <v>1</v>
      </c>
      <c r="N38" s="2" t="b">
        <v>1</v>
      </c>
      <c r="O38" s="2"/>
    </row>
    <row r="39" spans="1:15">
      <c r="A39" s="5">
        <v>2</v>
      </c>
      <c r="B39" s="5">
        <f t="shared" si="4"/>
        <v>13</v>
      </c>
      <c r="C39" s="5">
        <f t="shared" si="5"/>
        <v>2013</v>
      </c>
      <c r="D39" s="2" t="str">
        <f>VLOOKUP(B39,Sheet2!$A$2:$B$56,2,TRUE)</f>
        <v xml:space="preserve">明天要上解剖课，生物老师要求大家带一 </v>
      </c>
      <c r="E39" s="2" t="str">
        <f>VLOOKUP(B39,Sheet2!$A$2:$C$56,3,FALSE)</f>
        <v>来学校</v>
      </c>
      <c r="F39" s="2" t="s">
        <v>167</v>
      </c>
      <c r="G39" s="2">
        <v>10</v>
      </c>
      <c r="H39" s="7">
        <f t="shared" si="2"/>
        <v>0.17241379310344829</v>
      </c>
      <c r="I39" s="2" t="s">
        <v>199</v>
      </c>
      <c r="J39" s="2">
        <v>7</v>
      </c>
      <c r="K39" s="7">
        <f t="shared" si="1"/>
        <v>0.1206896551724138</v>
      </c>
      <c r="L39" s="2">
        <f>VLOOKUP(B39,Sheet2!$A$2:$D$56,4,FALSE)</f>
        <v>58</v>
      </c>
      <c r="M39" s="2" t="b">
        <f>AND(H39&gt;=0.05,H39&lt;0.3)</f>
        <v>1</v>
      </c>
      <c r="N39" s="2" t="b">
        <v>1</v>
      </c>
      <c r="O39" s="2"/>
    </row>
    <row r="40" spans="1:15">
      <c r="A40" s="5">
        <v>3</v>
      </c>
      <c r="B40" s="5">
        <f t="shared" si="4"/>
        <v>13</v>
      </c>
      <c r="C40" s="5">
        <f t="shared" si="5"/>
        <v>3013</v>
      </c>
      <c r="D40" s="2" t="str">
        <f>VLOOKUP(B40,Sheet2!$A$2:$B$56,2,TRUE)</f>
        <v xml:space="preserve">明天要上解剖课，生物老师要求大家带一 </v>
      </c>
      <c r="E40" s="2" t="str">
        <f>VLOOKUP(B40,Sheet2!$A$2:$C$56,3,FALSE)</f>
        <v>来学校</v>
      </c>
      <c r="F40" s="2" t="s">
        <v>149</v>
      </c>
      <c r="G40" s="2">
        <v>1</v>
      </c>
      <c r="H40" s="7">
        <f t="shared" si="2"/>
        <v>1.7241379310344827E-2</v>
      </c>
      <c r="I40" s="2" t="s">
        <v>200</v>
      </c>
      <c r="J40" s="2">
        <v>1</v>
      </c>
      <c r="K40" s="7">
        <f t="shared" si="1"/>
        <v>1.7241379310344827E-2</v>
      </c>
      <c r="L40" s="2">
        <f>VLOOKUP(B40,Sheet2!$A$2:$D$56,4,FALSE)</f>
        <v>58</v>
      </c>
      <c r="M40" s="2" t="b">
        <f>IF(H40&lt;0.05,TRUE,FALSE)</f>
        <v>1</v>
      </c>
      <c r="N40" s="2" t="b">
        <v>1</v>
      </c>
      <c r="O40" s="2"/>
    </row>
    <row r="41" spans="1:15">
      <c r="A41" s="5">
        <v>1</v>
      </c>
      <c r="B41" s="5">
        <f t="shared" si="4"/>
        <v>14</v>
      </c>
      <c r="C41" s="5">
        <f t="shared" si="5"/>
        <v>1014</v>
      </c>
      <c r="D41" s="2" t="str">
        <f>VLOOKUP(B41,Sheet2!$A$2:$B$56,2,TRUE)</f>
        <v xml:space="preserve">院子清澈的池塘里有一 </v>
      </c>
      <c r="E41" s="2" t="str">
        <f>VLOOKUP(B41,Sheet2!$A$2:$C$56,3,FALSE)</f>
        <v>吸引了我的注意</v>
      </c>
      <c r="F41" s="2" t="s">
        <v>167</v>
      </c>
      <c r="G41" s="2">
        <f>15+1</f>
        <v>16</v>
      </c>
      <c r="H41" s="7">
        <f t="shared" si="2"/>
        <v>0.27586206896551724</v>
      </c>
      <c r="I41" s="2" t="s">
        <v>199</v>
      </c>
      <c r="J41" s="2">
        <v>9</v>
      </c>
      <c r="K41" s="7">
        <f t="shared" si="1"/>
        <v>0.15517241379310345</v>
      </c>
      <c r="L41" s="2">
        <f>VLOOKUP(B41,Sheet2!$A$2:$D$56,4,FALSE)</f>
        <v>58</v>
      </c>
      <c r="M41" s="2" t="b">
        <f>IF(H41&gt;0.3,TRUE,FALSE)</f>
        <v>0</v>
      </c>
      <c r="N41" s="2"/>
      <c r="O41" s="2"/>
    </row>
    <row r="42" spans="1:15">
      <c r="A42" s="5">
        <v>2</v>
      </c>
      <c r="B42" s="5">
        <f t="shared" si="4"/>
        <v>14</v>
      </c>
      <c r="C42" s="5">
        <f t="shared" si="5"/>
        <v>2014</v>
      </c>
      <c r="D42" s="2" t="str">
        <f>VLOOKUP(B42,Sheet2!$A$2:$B$56,2,TRUE)</f>
        <v xml:space="preserve">院子清澈的池塘里有一 </v>
      </c>
      <c r="E42" s="2" t="str">
        <f>VLOOKUP(B42,Sheet2!$A$2:$C$56,3,FALSE)</f>
        <v>吸引了我的注意</v>
      </c>
      <c r="F42" s="2" t="s">
        <v>148</v>
      </c>
      <c r="G42" s="2">
        <v>9</v>
      </c>
      <c r="H42" s="7">
        <f t="shared" si="2"/>
        <v>0.15517241379310345</v>
      </c>
      <c r="I42" s="2" t="s">
        <v>201</v>
      </c>
      <c r="J42" s="2">
        <v>8</v>
      </c>
      <c r="K42" s="7">
        <f t="shared" si="1"/>
        <v>0.13793103448275862</v>
      </c>
      <c r="L42" s="2">
        <f>VLOOKUP(B42,Sheet2!$A$2:$D$56,4,FALSE)</f>
        <v>58</v>
      </c>
      <c r="M42" s="2" t="b">
        <f>AND(H42&gt;=0.05,H42&lt;0.3)</f>
        <v>1</v>
      </c>
      <c r="N42" s="2"/>
      <c r="O42" s="2"/>
    </row>
    <row r="43" spans="1:15">
      <c r="A43" s="5">
        <v>3</v>
      </c>
      <c r="B43" s="5">
        <f t="shared" si="4"/>
        <v>14</v>
      </c>
      <c r="C43" s="5">
        <f t="shared" si="5"/>
        <v>3014</v>
      </c>
      <c r="D43" s="2" t="str">
        <f>VLOOKUP(B43,Sheet2!$A$2:$B$56,2,TRUE)</f>
        <v xml:space="preserve">院子清澈的池塘里有一 </v>
      </c>
      <c r="E43" s="2" t="str">
        <f>VLOOKUP(B43,Sheet2!$A$2:$C$56,3,FALSE)</f>
        <v>吸引了我的注意</v>
      </c>
      <c r="F43" s="2" t="s">
        <v>192</v>
      </c>
      <c r="G43" s="2">
        <v>1</v>
      </c>
      <c r="H43" s="7">
        <f t="shared" si="2"/>
        <v>1.7241379310344827E-2</v>
      </c>
      <c r="I43" s="2" t="s">
        <v>202</v>
      </c>
      <c r="J43" s="2">
        <v>1</v>
      </c>
      <c r="K43" s="7">
        <f t="shared" si="1"/>
        <v>1.7241379310344827E-2</v>
      </c>
      <c r="L43" s="2">
        <f>VLOOKUP(B43,Sheet2!$A$2:$D$56,4,FALSE)</f>
        <v>58</v>
      </c>
      <c r="M43" s="2" t="b">
        <f>IF(H43&lt;0.05,TRUE,FALSE)</f>
        <v>1</v>
      </c>
      <c r="N43" s="2"/>
      <c r="O43" s="2"/>
    </row>
    <row r="44" spans="1:15">
      <c r="A44" s="5">
        <v>1</v>
      </c>
      <c r="B44" s="5">
        <f t="shared" si="4"/>
        <v>15</v>
      </c>
      <c r="C44" s="5">
        <f t="shared" si="5"/>
        <v>1015</v>
      </c>
      <c r="D44" s="2" t="str">
        <f>VLOOKUP(B44,Sheet2!$A$2:$B$56,2,TRUE)</f>
        <v>宿舍太冷了，小强去淘宝买了一</v>
      </c>
      <c r="E44" s="2"/>
      <c r="F44" s="2" t="s">
        <v>156</v>
      </c>
      <c r="G44" s="2">
        <v>11</v>
      </c>
      <c r="H44" s="7">
        <f t="shared" si="2"/>
        <v>0.18965517241379309</v>
      </c>
      <c r="I44" s="2" t="s">
        <v>203</v>
      </c>
      <c r="J44" s="2">
        <v>6</v>
      </c>
      <c r="K44" s="7">
        <f t="shared" si="1"/>
        <v>0.10344827586206896</v>
      </c>
      <c r="L44" s="2">
        <f>VLOOKUP(B44,Sheet2!$A$2:$D$56,4,FALSE)</f>
        <v>58</v>
      </c>
      <c r="M44" s="2" t="b">
        <f>IF(H44&gt;0.3,TRUE,FALSE)</f>
        <v>0</v>
      </c>
      <c r="N44" s="2"/>
      <c r="O44" s="2"/>
    </row>
    <row r="45" spans="1:15">
      <c r="A45" s="5">
        <v>2</v>
      </c>
      <c r="B45" s="5">
        <f t="shared" si="4"/>
        <v>15</v>
      </c>
      <c r="C45" s="5">
        <f t="shared" si="5"/>
        <v>2015</v>
      </c>
      <c r="D45" s="2" t="str">
        <f>VLOOKUP(B45,Sheet2!$A$2:$B$56,2,TRUE)</f>
        <v>宿舍太冷了，小强去淘宝买了一</v>
      </c>
      <c r="E45" s="2"/>
      <c r="F45" s="2" t="s">
        <v>167</v>
      </c>
      <c r="G45" s="2">
        <v>7</v>
      </c>
      <c r="H45" s="7">
        <f t="shared" si="2"/>
        <v>0.1206896551724138</v>
      </c>
      <c r="I45" s="2" t="s">
        <v>204</v>
      </c>
      <c r="J45" s="2">
        <v>5</v>
      </c>
      <c r="K45" s="7">
        <f t="shared" si="1"/>
        <v>8.6206896551724144E-2</v>
      </c>
      <c r="L45" s="2">
        <f>VLOOKUP(B45,Sheet2!$A$2:$D$56,4,FALSE)</f>
        <v>58</v>
      </c>
      <c r="M45" s="2" t="b">
        <f>AND(H45&gt;=0.05,H45&lt;0.3)</f>
        <v>1</v>
      </c>
      <c r="N45" s="2"/>
      <c r="O45" s="2"/>
    </row>
    <row r="46" spans="1:15">
      <c r="A46" s="5">
        <v>3</v>
      </c>
      <c r="B46" s="5">
        <f t="shared" si="4"/>
        <v>15</v>
      </c>
      <c r="C46" s="5">
        <f t="shared" si="5"/>
        <v>3015</v>
      </c>
      <c r="D46" s="2" t="str">
        <f>VLOOKUP(B46,Sheet2!$A$2:$B$56,2,TRUE)</f>
        <v>宿舍太冷了，小强去淘宝买了一</v>
      </c>
      <c r="E46" s="2"/>
      <c r="F46" s="2" t="s">
        <v>158</v>
      </c>
      <c r="G46" s="2">
        <v>3</v>
      </c>
      <c r="H46" s="7">
        <f t="shared" si="2"/>
        <v>5.1724137931034482E-2</v>
      </c>
      <c r="I46" s="2" t="s">
        <v>187</v>
      </c>
      <c r="J46" s="2">
        <v>1</v>
      </c>
      <c r="K46" s="7">
        <f t="shared" si="1"/>
        <v>1.7241379310344827E-2</v>
      </c>
      <c r="L46" s="2">
        <f>VLOOKUP(B46,Sheet2!$A$2:$D$56,4,FALSE)</f>
        <v>58</v>
      </c>
      <c r="M46" s="2" t="b">
        <f>IF(H46&lt;0.05,TRUE,FALSE)</f>
        <v>0</v>
      </c>
      <c r="N46" s="2"/>
      <c r="O46" s="2"/>
    </row>
    <row r="47" spans="1:15">
      <c r="A47" s="5">
        <v>1</v>
      </c>
      <c r="B47" s="5">
        <f t="shared" si="4"/>
        <v>16</v>
      </c>
      <c r="C47" s="5">
        <f t="shared" si="5"/>
        <v>1016</v>
      </c>
      <c r="D47" s="2" t="str">
        <f>VLOOKUP(B47,Sheet2!$A$2:$B$56,2,TRUE)</f>
        <v>琳达在烘焙坊买了一</v>
      </c>
      <c r="E47" s="2"/>
      <c r="F47" s="2" t="s">
        <v>146</v>
      </c>
      <c r="G47" s="2">
        <v>14</v>
      </c>
      <c r="H47" s="7">
        <f t="shared" si="2"/>
        <v>0.2413793103448276</v>
      </c>
      <c r="I47" s="2" t="s">
        <v>147</v>
      </c>
      <c r="J47" s="2">
        <v>19</v>
      </c>
      <c r="K47" s="7">
        <f t="shared" si="1"/>
        <v>0.32758620689655171</v>
      </c>
      <c r="L47" s="2">
        <f>VLOOKUP(B47,Sheet2!$A$2:$D$56,4,FALSE)</f>
        <v>58</v>
      </c>
      <c r="M47" s="2" t="b">
        <f>IF(H47&gt;0.3,TRUE,FALSE)</f>
        <v>0</v>
      </c>
      <c r="N47" s="2"/>
      <c r="O47" s="2"/>
    </row>
    <row r="48" spans="1:15">
      <c r="A48" s="5">
        <v>2</v>
      </c>
      <c r="B48" s="5">
        <f t="shared" si="4"/>
        <v>16</v>
      </c>
      <c r="C48" s="5">
        <f t="shared" si="5"/>
        <v>2016</v>
      </c>
      <c r="D48" s="2" t="str">
        <f>VLOOKUP(B48,Sheet2!$A$2:$B$56,2,TRUE)</f>
        <v>琳达在烘焙坊买了一</v>
      </c>
      <c r="E48" s="2"/>
      <c r="F48" s="2" t="s">
        <v>205</v>
      </c>
      <c r="G48" s="2">
        <v>6</v>
      </c>
      <c r="H48" s="7">
        <f t="shared" si="2"/>
        <v>0.10344827586206896</v>
      </c>
      <c r="I48" s="2" t="s">
        <v>145</v>
      </c>
      <c r="J48" s="2">
        <v>16</v>
      </c>
      <c r="K48" s="7">
        <f t="shared" si="1"/>
        <v>0.27586206896551724</v>
      </c>
      <c r="L48" s="2">
        <f>VLOOKUP(B48,Sheet2!$A$2:$D$56,4,FALSE)</f>
        <v>58</v>
      </c>
      <c r="M48" s="2" t="b">
        <f>AND(H48&gt;=0.05,H48&lt;0.3)</f>
        <v>1</v>
      </c>
      <c r="N48" s="2"/>
      <c r="O48" s="2"/>
    </row>
    <row r="49" spans="1:15">
      <c r="A49" s="5">
        <v>3</v>
      </c>
      <c r="B49" s="5">
        <f t="shared" si="4"/>
        <v>16</v>
      </c>
      <c r="C49" s="5">
        <f t="shared" si="5"/>
        <v>3016</v>
      </c>
      <c r="D49" s="2" t="str">
        <f>VLOOKUP(B49,Sheet2!$A$2:$B$56,2,TRUE)</f>
        <v>琳达在烘焙坊买了一</v>
      </c>
      <c r="E49" s="2"/>
      <c r="F49" s="2" t="s">
        <v>167</v>
      </c>
      <c r="G49" s="2">
        <v>2</v>
      </c>
      <c r="H49" s="7">
        <f t="shared" si="2"/>
        <v>3.4482758620689655E-2</v>
      </c>
      <c r="I49" s="2" t="s">
        <v>206</v>
      </c>
      <c r="J49" s="2">
        <v>1</v>
      </c>
      <c r="K49" s="7">
        <f t="shared" si="1"/>
        <v>1.7241379310344827E-2</v>
      </c>
      <c r="L49" s="2">
        <f>VLOOKUP(B49,Sheet2!$A$2:$D$56,4,FALSE)</f>
        <v>58</v>
      </c>
      <c r="M49" s="2" t="b">
        <f>IF(H49&lt;0.05,TRUE,FALSE)</f>
        <v>1</v>
      </c>
      <c r="N49" s="2"/>
      <c r="O49" s="2"/>
    </row>
    <row r="50" spans="1:15">
      <c r="A50" s="5">
        <v>1</v>
      </c>
      <c r="B50" s="5">
        <f t="shared" si="4"/>
        <v>17</v>
      </c>
      <c r="C50" s="5">
        <f t="shared" si="5"/>
        <v>1017</v>
      </c>
      <c r="D50" s="2" t="str">
        <f>VLOOKUP(B50,Sheet2!$A$2:$B$56,2,TRUE)</f>
        <v>画家小红在修改草图时总会准备一</v>
      </c>
      <c r="E50" s="2"/>
      <c r="F50" s="2" t="s">
        <v>146</v>
      </c>
      <c r="G50" s="2">
        <v>20</v>
      </c>
      <c r="H50" s="7">
        <f t="shared" si="2"/>
        <v>0.34482758620689657</v>
      </c>
      <c r="I50" s="2" t="s">
        <v>175</v>
      </c>
      <c r="J50" s="2">
        <v>29</v>
      </c>
      <c r="K50" s="7">
        <f t="shared" si="1"/>
        <v>0.5</v>
      </c>
      <c r="L50" s="2">
        <f>VLOOKUP(B50,Sheet2!$A$2:$D$56,4,FALSE)</f>
        <v>58</v>
      </c>
      <c r="M50" s="2" t="b">
        <f>IF(H50&gt;0.3,TRUE,FALSE)</f>
        <v>1</v>
      </c>
      <c r="N50" s="2" t="b">
        <v>1</v>
      </c>
      <c r="O50" s="2"/>
    </row>
    <row r="51" spans="1:15">
      <c r="A51" s="5">
        <v>2</v>
      </c>
      <c r="B51" s="5">
        <f t="shared" si="4"/>
        <v>17</v>
      </c>
      <c r="C51" s="5">
        <f t="shared" si="5"/>
        <v>2017</v>
      </c>
      <c r="D51" s="2" t="str">
        <f>VLOOKUP(B51,Sheet2!$A$2:$B$56,2,TRUE)</f>
        <v>画家小红在修改草图时总会准备一</v>
      </c>
      <c r="E51" s="2"/>
      <c r="F51" s="2" t="s">
        <v>142</v>
      </c>
      <c r="G51" s="2">
        <v>4</v>
      </c>
      <c r="H51" s="7">
        <f t="shared" si="2"/>
        <v>6.8965517241379309E-2</v>
      </c>
      <c r="I51" s="2" t="s">
        <v>143</v>
      </c>
      <c r="J51" s="2">
        <v>3</v>
      </c>
      <c r="K51" s="7">
        <f t="shared" si="1"/>
        <v>5.1724137931034482E-2</v>
      </c>
      <c r="L51" s="2">
        <f>VLOOKUP(B51,Sheet2!$A$2:$D$56,4,FALSE)</f>
        <v>58</v>
      </c>
      <c r="M51" s="2" t="b">
        <f>AND(H51&gt;=0.05,H51&lt;0.3)</f>
        <v>1</v>
      </c>
      <c r="N51" s="2" t="b">
        <v>1</v>
      </c>
      <c r="O51" s="2"/>
    </row>
    <row r="52" spans="1:15">
      <c r="A52" s="5">
        <v>3</v>
      </c>
      <c r="B52" s="5">
        <f t="shared" si="4"/>
        <v>17</v>
      </c>
      <c r="C52" s="5">
        <f t="shared" si="5"/>
        <v>3017</v>
      </c>
      <c r="D52" s="2" t="str">
        <f>VLOOKUP(B52,Sheet2!$A$2:$B$56,2,TRUE)</f>
        <v>画家小红在修改草图时总会准备一</v>
      </c>
      <c r="E52" s="2"/>
      <c r="F52" s="2" t="s">
        <v>149</v>
      </c>
      <c r="G52" s="2">
        <v>0</v>
      </c>
      <c r="H52" s="7">
        <f t="shared" si="2"/>
        <v>0</v>
      </c>
      <c r="I52" s="2" t="s">
        <v>207</v>
      </c>
      <c r="J52" s="2">
        <v>0</v>
      </c>
      <c r="K52" s="7">
        <f t="shared" si="1"/>
        <v>0</v>
      </c>
      <c r="L52" s="2">
        <f>VLOOKUP(B52,Sheet2!$A$2:$D$56,4,FALSE)</f>
        <v>58</v>
      </c>
      <c r="M52" s="2" t="b">
        <f>IF(H52&lt;0.05,TRUE,FALSE)</f>
        <v>1</v>
      </c>
      <c r="N52" s="2" t="b">
        <v>1</v>
      </c>
      <c r="O52" s="2"/>
    </row>
    <row r="53" spans="1:15">
      <c r="A53" s="5">
        <v>1</v>
      </c>
      <c r="B53" s="5">
        <f t="shared" si="4"/>
        <v>18</v>
      </c>
      <c r="C53" s="5">
        <f t="shared" si="5"/>
        <v>1018</v>
      </c>
      <c r="D53" s="2" t="str">
        <f>VLOOKUP(B53,Sheet2!$A$2:$B$56,2,TRUE)</f>
        <v>夏天炎热的晚上，人们睡觉需要有一</v>
      </c>
      <c r="E53" s="2"/>
      <c r="F53" s="2" t="s">
        <v>156</v>
      </c>
      <c r="G53" s="2">
        <v>26</v>
      </c>
      <c r="H53" s="7">
        <f t="shared" si="2"/>
        <v>0.44827586206896552</v>
      </c>
      <c r="I53" s="2" t="s">
        <v>157</v>
      </c>
      <c r="J53" s="2">
        <v>29</v>
      </c>
      <c r="K53" s="7">
        <f t="shared" si="1"/>
        <v>0.5</v>
      </c>
      <c r="L53" s="2">
        <f>VLOOKUP(B53,Sheet2!$A$2:$D$56,4,FALSE)</f>
        <v>58</v>
      </c>
      <c r="M53" s="2" t="b">
        <f>IF(H53&gt;0.3,TRUE,FALSE)</f>
        <v>1</v>
      </c>
      <c r="N53" s="2" t="b">
        <v>1</v>
      </c>
      <c r="O53" s="2"/>
    </row>
    <row r="54" spans="1:15">
      <c r="A54" s="5">
        <v>2</v>
      </c>
      <c r="B54" s="5">
        <f t="shared" si="4"/>
        <v>18</v>
      </c>
      <c r="C54" s="5">
        <f t="shared" si="5"/>
        <v>2018</v>
      </c>
      <c r="D54" s="2" t="str">
        <f>VLOOKUP(B54,Sheet2!$A$2:$B$56,2,TRUE)</f>
        <v>夏天炎热的晚上，人们睡觉需要有一</v>
      </c>
      <c r="E54" s="2"/>
      <c r="F54" s="2" t="s">
        <v>150</v>
      </c>
      <c r="G54" s="2">
        <f>3+2</f>
        <v>5</v>
      </c>
      <c r="H54" s="7">
        <f t="shared" si="2"/>
        <v>8.6206896551724144E-2</v>
      </c>
      <c r="I54" s="2" t="s">
        <v>208</v>
      </c>
      <c r="J54" s="2">
        <f>4+2</f>
        <v>6</v>
      </c>
      <c r="K54" s="7">
        <f t="shared" si="1"/>
        <v>0.10344827586206896</v>
      </c>
      <c r="L54" s="2">
        <f>VLOOKUP(B54,Sheet2!$A$2:$D$56,4,FALSE)</f>
        <v>58</v>
      </c>
      <c r="M54" s="2" t="b">
        <f>AND(H54&gt;=0.05,H54&lt;0.3)</f>
        <v>1</v>
      </c>
      <c r="N54" s="2" t="b">
        <v>1</v>
      </c>
      <c r="O54" s="2"/>
    </row>
    <row r="55" spans="1:15">
      <c r="A55" s="5">
        <v>3</v>
      </c>
      <c r="B55" s="5">
        <f t="shared" si="4"/>
        <v>18</v>
      </c>
      <c r="C55" s="5">
        <f t="shared" si="5"/>
        <v>3018</v>
      </c>
      <c r="D55" s="2" t="str">
        <f>VLOOKUP(B55,Sheet2!$A$2:$B$56,2,TRUE)</f>
        <v>夏天炎热的晚上，人们睡觉需要有一</v>
      </c>
      <c r="E55" s="2"/>
      <c r="F55" s="2" t="s">
        <v>184</v>
      </c>
      <c r="G55" s="2">
        <v>1</v>
      </c>
      <c r="H55" s="7">
        <f t="shared" si="2"/>
        <v>1.7241379310344827E-2</v>
      </c>
      <c r="I55" s="2" t="s">
        <v>209</v>
      </c>
      <c r="J55" s="2">
        <v>1</v>
      </c>
      <c r="K55" s="7">
        <f t="shared" si="1"/>
        <v>1.7241379310344827E-2</v>
      </c>
      <c r="L55" s="2">
        <f>VLOOKUP(B55,Sheet2!$A$2:$D$56,4,FALSE)</f>
        <v>58</v>
      </c>
      <c r="M55" s="2" t="b">
        <f>IF(H55&lt;0.05,TRUE,FALSE)</f>
        <v>1</v>
      </c>
      <c r="N55" s="2" t="b">
        <v>1</v>
      </c>
      <c r="O55" s="2"/>
    </row>
    <row r="56" spans="1:15" s="6" customFormat="1">
      <c r="A56" s="5">
        <v>1</v>
      </c>
      <c r="B56" s="5">
        <f t="shared" si="4"/>
        <v>19</v>
      </c>
      <c r="C56" s="5">
        <f t="shared" si="5"/>
        <v>1019</v>
      </c>
      <c r="D56" s="2" t="str">
        <f>VLOOKUP(B56,Sheet2!$A$2:$B$56,2,TRUE)</f>
        <v>房间里光线太暗了，小张拿来一</v>
      </c>
      <c r="E56" s="2"/>
      <c r="F56" s="2" t="s">
        <v>210</v>
      </c>
      <c r="G56" s="2">
        <f>17+15</f>
        <v>32</v>
      </c>
      <c r="H56" s="7">
        <f t="shared" si="2"/>
        <v>0.55172413793103448</v>
      </c>
      <c r="I56" s="2" t="s">
        <v>211</v>
      </c>
      <c r="J56" s="2">
        <f>18+15</f>
        <v>33</v>
      </c>
      <c r="K56" s="7">
        <f t="shared" si="1"/>
        <v>0.56896551724137934</v>
      </c>
      <c r="L56" s="2">
        <f>VLOOKUP(B56,Sheet2!$A$2:$D$56,4,FALSE)</f>
        <v>58</v>
      </c>
      <c r="M56" s="2" t="b">
        <f>IF(H56&gt;0.3,TRUE,FALSE)</f>
        <v>1</v>
      </c>
      <c r="N56" s="2" t="b">
        <v>1</v>
      </c>
      <c r="O56" s="2"/>
    </row>
    <row r="57" spans="1:15" s="6" customFormat="1">
      <c r="A57" s="5">
        <v>2</v>
      </c>
      <c r="B57" s="5">
        <f t="shared" si="4"/>
        <v>19</v>
      </c>
      <c r="C57" s="5">
        <f t="shared" si="5"/>
        <v>2019</v>
      </c>
      <c r="D57" s="2" t="str">
        <f>VLOOKUP(B57,Sheet2!$A$2:$B$56,2,TRUE)</f>
        <v>房间里光线太暗了，小张拿来一</v>
      </c>
      <c r="E57" s="2"/>
      <c r="F57" s="2" t="s">
        <v>172</v>
      </c>
      <c r="G57" s="2">
        <f>8+3</f>
        <v>11</v>
      </c>
      <c r="H57" s="7">
        <f t="shared" si="2"/>
        <v>0.18965517241379309</v>
      </c>
      <c r="I57" s="2" t="s">
        <v>212</v>
      </c>
      <c r="J57" s="2">
        <f>9+2</f>
        <v>11</v>
      </c>
      <c r="K57" s="7">
        <f t="shared" si="1"/>
        <v>0.18965517241379309</v>
      </c>
      <c r="L57" s="2">
        <f>VLOOKUP(B57,Sheet2!$A$2:$D$56,4,FALSE)</f>
        <v>58</v>
      </c>
      <c r="M57" s="2" t="b">
        <f>AND(H57&gt;=0.05,H57&lt;0.3)</f>
        <v>1</v>
      </c>
      <c r="N57" s="2" t="b">
        <v>1</v>
      </c>
      <c r="O57" s="2"/>
    </row>
    <row r="58" spans="1:15" s="6" customFormat="1">
      <c r="A58" s="5">
        <v>3</v>
      </c>
      <c r="B58" s="5">
        <f t="shared" si="4"/>
        <v>19</v>
      </c>
      <c r="C58" s="5">
        <f t="shared" si="5"/>
        <v>3019</v>
      </c>
      <c r="D58" s="2" t="str">
        <f>VLOOKUP(B58,Sheet2!$A$2:$B$56,2,TRUE)</f>
        <v>房间里光线太暗了，小张拿来一</v>
      </c>
      <c r="E58" s="2"/>
      <c r="F58" s="2" t="s">
        <v>213</v>
      </c>
      <c r="G58" s="2">
        <v>2</v>
      </c>
      <c r="H58" s="7">
        <f t="shared" si="2"/>
        <v>3.4482758620689655E-2</v>
      </c>
      <c r="I58" s="2" t="s">
        <v>214</v>
      </c>
      <c r="J58" s="2">
        <v>2</v>
      </c>
      <c r="K58" s="7">
        <f t="shared" si="1"/>
        <v>3.4482758620689655E-2</v>
      </c>
      <c r="L58" s="2">
        <f>VLOOKUP(B58,Sheet2!$A$2:$D$56,4,FALSE)</f>
        <v>58</v>
      </c>
      <c r="M58" s="2" t="b">
        <f>IF(H58&lt;0.05,TRUE,FALSE)</f>
        <v>1</v>
      </c>
      <c r="N58" s="2" t="b">
        <v>1</v>
      </c>
      <c r="O58" s="2"/>
    </row>
    <row r="59" spans="1:15" s="9" customFormat="1">
      <c r="A59" s="8">
        <v>1</v>
      </c>
      <c r="B59" s="8">
        <f t="shared" si="4"/>
        <v>20</v>
      </c>
      <c r="C59" s="8">
        <f t="shared" si="5"/>
        <v>1020</v>
      </c>
      <c r="D59" s="9" t="str">
        <f>VLOOKUP(B59,Sheet2!$A$2:$B$56,2,TRUE)</f>
        <v>为了固定飞机模型，小伟要准备一瓶胶水和一</v>
      </c>
      <c r="F59" s="9" t="s">
        <v>161</v>
      </c>
      <c r="G59" s="9">
        <v>16</v>
      </c>
      <c r="H59" s="10">
        <f t="shared" si="2"/>
        <v>0.27586206896551724</v>
      </c>
      <c r="I59" s="9" t="s">
        <v>215</v>
      </c>
      <c r="J59" s="9">
        <v>11</v>
      </c>
      <c r="K59" s="10">
        <f t="shared" si="1"/>
        <v>0.18965517241379309</v>
      </c>
      <c r="L59" s="9">
        <f>VLOOKUP(B59,Sheet2!$A$2:$D$56,4,FALSE)</f>
        <v>58</v>
      </c>
      <c r="M59" s="9" t="b">
        <f>IF(H59&gt;0.3,TRUE,FALSE)</f>
        <v>0</v>
      </c>
      <c r="N59" s="9" t="b">
        <v>1</v>
      </c>
    </row>
    <row r="60" spans="1:15">
      <c r="A60" s="5">
        <v>2</v>
      </c>
      <c r="B60" s="5">
        <f t="shared" si="4"/>
        <v>20</v>
      </c>
      <c r="C60" s="5">
        <f t="shared" si="5"/>
        <v>2020</v>
      </c>
      <c r="D60" s="2" t="str">
        <f>VLOOKUP(B60,Sheet2!$A$2:$B$56,2,TRUE)</f>
        <v>为了固定飞机模型，小伟要准备一瓶胶水和一</v>
      </c>
      <c r="E60" s="2"/>
      <c r="F60" s="2" t="s">
        <v>216</v>
      </c>
      <c r="G60" s="2">
        <v>8</v>
      </c>
      <c r="H60" s="7">
        <f t="shared" si="2"/>
        <v>0.13793103448275862</v>
      </c>
      <c r="I60" s="2" t="s">
        <v>217</v>
      </c>
      <c r="J60" s="2">
        <v>4</v>
      </c>
      <c r="K60" s="7">
        <f t="shared" si="1"/>
        <v>6.8965517241379309E-2</v>
      </c>
      <c r="L60" s="2">
        <f>VLOOKUP(B60,Sheet2!$A$2:$D$56,4,FALSE)</f>
        <v>58</v>
      </c>
      <c r="M60" s="2" t="b">
        <f>AND(H60&gt;=0.05,H60&lt;0.3)</f>
        <v>1</v>
      </c>
      <c r="N60" s="9" t="b">
        <v>1</v>
      </c>
      <c r="O60" s="2"/>
    </row>
    <row r="61" spans="1:15">
      <c r="A61" s="5">
        <v>3</v>
      </c>
      <c r="B61" s="5">
        <f t="shared" si="4"/>
        <v>20</v>
      </c>
      <c r="C61" s="5">
        <f t="shared" si="5"/>
        <v>3020</v>
      </c>
      <c r="D61" s="2" t="str">
        <f>VLOOKUP(B61,Sheet2!$A$2:$B$56,2,TRUE)</f>
        <v>为了固定飞机模型，小伟要准备一瓶胶水和一</v>
      </c>
      <c r="E61" s="2"/>
      <c r="F61" s="2" t="s">
        <v>150</v>
      </c>
      <c r="G61" s="2">
        <v>1</v>
      </c>
      <c r="H61" s="7">
        <f t="shared" si="2"/>
        <v>1.7241379310344827E-2</v>
      </c>
      <c r="I61" s="2" t="s">
        <v>218</v>
      </c>
      <c r="J61" s="2">
        <v>1</v>
      </c>
      <c r="K61" s="7">
        <f t="shared" si="1"/>
        <v>1.7241379310344827E-2</v>
      </c>
      <c r="L61" s="2">
        <f>VLOOKUP(B61,Sheet2!$A$2:$D$56,4,FALSE)</f>
        <v>58</v>
      </c>
      <c r="M61" s="2" t="b">
        <f>IF(H61&lt;0.05,TRUE,FALSE)</f>
        <v>1</v>
      </c>
      <c r="N61" s="9" t="b">
        <v>1</v>
      </c>
      <c r="O61" s="2"/>
    </row>
    <row r="62" spans="1:15">
      <c r="A62" s="5">
        <v>1</v>
      </c>
      <c r="B62" s="5">
        <f t="shared" si="4"/>
        <v>21</v>
      </c>
      <c r="C62" s="5">
        <f t="shared" si="5"/>
        <v>1021</v>
      </c>
      <c r="D62" s="2" t="str">
        <f>VLOOKUP(B62,Sheet2!$A$2:$B$56,2,TRUE)</f>
        <v>明清时代，有钱的公子哥去买稀罕宝物，付款的时候就掏出一</v>
      </c>
      <c r="E62" s="2" t="str">
        <f>VLOOKUP(B62,Sheet2!$A$2:$C$56,3,FALSE)</f>
        <v>来显示气派</v>
      </c>
      <c r="F62" s="2" t="s">
        <v>219</v>
      </c>
      <c r="G62" s="2">
        <v>12</v>
      </c>
      <c r="H62" s="7">
        <f t="shared" si="2"/>
        <v>0.21052631578947367</v>
      </c>
      <c r="I62" s="2" t="s">
        <v>220</v>
      </c>
      <c r="J62" s="2">
        <v>9</v>
      </c>
      <c r="K62" s="7">
        <f t="shared" si="1"/>
        <v>0.15789473684210525</v>
      </c>
      <c r="L62" s="2">
        <f>VLOOKUP(B62,Sheet2!$A$2:$D$56,4,FALSE)</f>
        <v>57</v>
      </c>
      <c r="M62" s="2" t="b">
        <f>IF(H62&gt;0.3,TRUE,FALSE)</f>
        <v>0</v>
      </c>
      <c r="N62" s="2"/>
      <c r="O62" s="2"/>
    </row>
    <row r="63" spans="1:15">
      <c r="A63" s="5">
        <v>2</v>
      </c>
      <c r="B63" s="5">
        <f t="shared" si="4"/>
        <v>21</v>
      </c>
      <c r="C63" s="5">
        <f t="shared" si="5"/>
        <v>2021</v>
      </c>
      <c r="D63" s="2" t="str">
        <f>VLOOKUP(B63,Sheet2!$A$2:$B$56,2,TRUE)</f>
        <v>明清时代，有钱的公子哥去买稀罕宝物，付款的时候就掏出一</v>
      </c>
      <c r="E63" s="2" t="str">
        <f>VLOOKUP(B63,Sheet2!$A$2:$C$56,3,FALSE)</f>
        <v>来显示气派</v>
      </c>
      <c r="F63" s="2" t="s">
        <v>146</v>
      </c>
      <c r="G63" s="2">
        <v>5</v>
      </c>
      <c r="H63" s="7">
        <f t="shared" si="2"/>
        <v>8.771929824561403E-2</v>
      </c>
      <c r="I63" s="2" t="s">
        <v>221</v>
      </c>
      <c r="J63" s="2">
        <v>3</v>
      </c>
      <c r="K63" s="7">
        <f t="shared" si="1"/>
        <v>5.2631578947368418E-2</v>
      </c>
      <c r="L63" s="2">
        <f>VLOOKUP(B63,Sheet2!$A$2:$D$56,4,FALSE)</f>
        <v>57</v>
      </c>
      <c r="M63" s="2" t="b">
        <f>AND(H63&gt;=0.05,H63&lt;0.3)</f>
        <v>1</v>
      </c>
      <c r="N63" s="2"/>
      <c r="O63" s="2"/>
    </row>
    <row r="64" spans="1:15">
      <c r="A64" s="5">
        <v>3</v>
      </c>
      <c r="B64" s="5">
        <f t="shared" si="4"/>
        <v>21</v>
      </c>
      <c r="C64" s="5">
        <f t="shared" si="5"/>
        <v>3021</v>
      </c>
      <c r="D64" s="2" t="str">
        <f>VLOOKUP(B64,Sheet2!$A$2:$B$56,2,TRUE)</f>
        <v>明清时代，有钱的公子哥去买稀罕宝物，付款的时候就掏出一</v>
      </c>
      <c r="E64" s="2" t="str">
        <f>VLOOKUP(B64,Sheet2!$A$2:$C$56,3,FALSE)</f>
        <v>来显示气派</v>
      </c>
      <c r="F64" s="2" t="s">
        <v>222</v>
      </c>
      <c r="G64" s="2">
        <v>1</v>
      </c>
      <c r="H64" s="7">
        <f t="shared" si="2"/>
        <v>1.7543859649122806E-2</v>
      </c>
      <c r="I64" s="2" t="s">
        <v>223</v>
      </c>
      <c r="J64" s="2">
        <v>2</v>
      </c>
      <c r="K64" s="7">
        <f t="shared" si="1"/>
        <v>3.5087719298245612E-2</v>
      </c>
      <c r="L64" s="2">
        <f>VLOOKUP(B64,Sheet2!$A$2:$D$56,4,FALSE)</f>
        <v>57</v>
      </c>
      <c r="M64" s="2" t="b">
        <f>IF(H64&lt;0.05,TRUE,FALSE)</f>
        <v>1</v>
      </c>
      <c r="N64" s="2"/>
      <c r="O64" s="2"/>
    </row>
    <row r="65" spans="1:15">
      <c r="A65" s="5">
        <v>1</v>
      </c>
      <c r="B65" s="5">
        <f t="shared" si="4"/>
        <v>22</v>
      </c>
      <c r="C65" s="5">
        <f t="shared" si="5"/>
        <v>1022</v>
      </c>
      <c r="D65" s="2" t="str">
        <f>VLOOKUP(B65,Sheet2!$A$2:$B$56,2,TRUE)</f>
        <v>下雨天，骑自行车最好准备一</v>
      </c>
      <c r="E65" s="2"/>
      <c r="F65" s="2" t="s">
        <v>158</v>
      </c>
      <c r="G65" s="2">
        <v>35</v>
      </c>
      <c r="H65" s="7">
        <f t="shared" si="2"/>
        <v>0.60344827586206895</v>
      </c>
      <c r="I65" s="2" t="s">
        <v>224</v>
      </c>
      <c r="J65" s="2">
        <v>31</v>
      </c>
      <c r="K65" s="7">
        <f t="shared" si="1"/>
        <v>0.53448275862068961</v>
      </c>
      <c r="L65" s="2">
        <f>VLOOKUP(B65,Sheet2!$A$2:$D$56,4,FALSE)</f>
        <v>58</v>
      </c>
      <c r="M65" s="2" t="b">
        <f>IF(H65&gt;0.3,TRUE,FALSE)</f>
        <v>1</v>
      </c>
      <c r="N65" s="2" t="b">
        <v>1</v>
      </c>
      <c r="O65" s="2"/>
    </row>
    <row r="66" spans="1:15">
      <c r="A66" s="5">
        <v>2</v>
      </c>
      <c r="B66" s="5">
        <f t="shared" si="4"/>
        <v>22</v>
      </c>
      <c r="C66" s="5">
        <f t="shared" si="5"/>
        <v>2022</v>
      </c>
      <c r="D66" s="2" t="str">
        <f>VLOOKUP(B66,Sheet2!$A$2:$B$56,2,TRUE)</f>
        <v>下雨天，骑自行车最好准备一</v>
      </c>
      <c r="E66" s="2"/>
      <c r="F66" s="2" t="s">
        <v>161</v>
      </c>
      <c r="G66" s="2">
        <v>5</v>
      </c>
      <c r="H66" s="7">
        <f t="shared" si="2"/>
        <v>8.6206896551724144E-2</v>
      </c>
      <c r="I66" s="2" t="s">
        <v>225</v>
      </c>
      <c r="J66" s="2">
        <v>5</v>
      </c>
      <c r="K66" s="7">
        <f t="shared" si="1"/>
        <v>8.6206896551724144E-2</v>
      </c>
      <c r="L66" s="2">
        <f>VLOOKUP(B66,Sheet2!$A$2:$D$56,4,FALSE)</f>
        <v>58</v>
      </c>
      <c r="M66" s="2" t="b">
        <f>AND(H66&gt;=0.05,H66&lt;0.3)</f>
        <v>1</v>
      </c>
      <c r="N66" s="2" t="b">
        <v>1</v>
      </c>
      <c r="O66" s="2"/>
    </row>
    <row r="67" spans="1:15">
      <c r="A67" s="5">
        <v>3</v>
      </c>
      <c r="B67" s="5">
        <f t="shared" si="4"/>
        <v>22</v>
      </c>
      <c r="C67" s="5">
        <f t="shared" si="5"/>
        <v>3022</v>
      </c>
      <c r="D67" s="2" t="str">
        <f>VLOOKUP(B67,Sheet2!$A$2:$B$56,2,TRUE)</f>
        <v>下雨天，骑自行车最好准备一</v>
      </c>
      <c r="E67" s="2"/>
      <c r="F67" s="2" t="s">
        <v>226</v>
      </c>
      <c r="G67" s="2">
        <v>0</v>
      </c>
      <c r="H67" s="7">
        <f t="shared" si="2"/>
        <v>0</v>
      </c>
      <c r="I67" s="2" t="s">
        <v>227</v>
      </c>
      <c r="J67" s="2">
        <v>0</v>
      </c>
      <c r="K67" s="7">
        <f t="shared" ref="K67:K130" si="6">J67/L67</f>
        <v>0</v>
      </c>
      <c r="L67" s="2">
        <f>VLOOKUP(B67,Sheet2!$A$2:$D$56,4,FALSE)</f>
        <v>58</v>
      </c>
      <c r="M67" s="2" t="b">
        <f>IF(H67&lt;0.05,TRUE,FALSE)</f>
        <v>1</v>
      </c>
      <c r="N67" s="2" t="b">
        <v>1</v>
      </c>
      <c r="O67" s="2"/>
    </row>
    <row r="68" spans="1:15">
      <c r="A68" s="5">
        <v>1</v>
      </c>
      <c r="B68" s="5">
        <f t="shared" si="4"/>
        <v>23</v>
      </c>
      <c r="C68" s="5">
        <f t="shared" si="5"/>
        <v>1023</v>
      </c>
      <c r="D68" s="2" t="str">
        <f>VLOOKUP(B68,Sheet2!$A$2:$B$56,2,TRUE)</f>
        <v>西门子公司为科研实验室提供了一</v>
      </c>
      <c r="E68" s="2"/>
      <c r="F68" s="2" t="s">
        <v>156</v>
      </c>
      <c r="G68" s="2">
        <v>14</v>
      </c>
      <c r="H68" s="7">
        <f t="shared" ref="H68:H131" si="7">G68/L68</f>
        <v>0.2413793103448276</v>
      </c>
      <c r="I68" s="2" t="s">
        <v>228</v>
      </c>
      <c r="J68" s="2">
        <v>17</v>
      </c>
      <c r="K68" s="7">
        <f t="shared" si="6"/>
        <v>0.29310344827586204</v>
      </c>
      <c r="L68" s="2">
        <f>VLOOKUP(B68,Sheet2!$A$2:$D$56,4,FALSE)</f>
        <v>58</v>
      </c>
      <c r="M68" s="2" t="b">
        <f>IF(H68&gt;0.3,TRUE,FALSE)</f>
        <v>0</v>
      </c>
      <c r="N68" s="2"/>
      <c r="O68" s="2"/>
    </row>
    <row r="69" spans="1:15">
      <c r="A69" s="5">
        <v>2</v>
      </c>
      <c r="B69" s="5">
        <f t="shared" si="4"/>
        <v>23</v>
      </c>
      <c r="C69" s="5">
        <f t="shared" si="5"/>
        <v>2023</v>
      </c>
      <c r="D69" s="2" t="str">
        <f>VLOOKUP(B69,Sheet2!$A$2:$B$56,2,TRUE)</f>
        <v>西门子公司为科研实验室提供了一</v>
      </c>
      <c r="E69" s="2"/>
      <c r="F69" s="2" t="s">
        <v>229</v>
      </c>
      <c r="G69" s="2">
        <v>13</v>
      </c>
      <c r="H69" s="7">
        <f t="shared" si="7"/>
        <v>0.22413793103448276</v>
      </c>
      <c r="I69" s="2" t="s">
        <v>230</v>
      </c>
      <c r="J69" s="2">
        <v>14</v>
      </c>
      <c r="K69" s="7">
        <f t="shared" si="6"/>
        <v>0.2413793103448276</v>
      </c>
      <c r="L69" s="2">
        <f>VLOOKUP(B69,Sheet2!$A$2:$D$56,4,FALSE)</f>
        <v>58</v>
      </c>
      <c r="M69" s="2" t="b">
        <f>AND(H69&gt;=0.05,H69&lt;0.3)</f>
        <v>1</v>
      </c>
      <c r="N69" s="2"/>
      <c r="O69" s="2"/>
    </row>
    <row r="70" spans="1:15">
      <c r="A70" s="5">
        <v>3</v>
      </c>
      <c r="B70" s="5">
        <f t="shared" si="4"/>
        <v>23</v>
      </c>
      <c r="C70" s="5">
        <f t="shared" si="5"/>
        <v>3023</v>
      </c>
      <c r="D70" s="2" t="str">
        <f>VLOOKUP(B70,Sheet2!$A$2:$B$56,2,TRUE)</f>
        <v>西门子公司为科研实验室提供了一</v>
      </c>
      <c r="E70" s="2"/>
      <c r="F70" s="2" t="s">
        <v>158</v>
      </c>
      <c r="G70" s="2">
        <v>1</v>
      </c>
      <c r="H70" s="7">
        <f t="shared" si="7"/>
        <v>1.7241379310344827E-2</v>
      </c>
      <c r="I70" s="2" t="s">
        <v>231</v>
      </c>
      <c r="J70" s="2">
        <v>0</v>
      </c>
      <c r="K70" s="7">
        <f t="shared" si="6"/>
        <v>0</v>
      </c>
      <c r="L70" s="2">
        <f>VLOOKUP(B70,Sheet2!$A$2:$D$56,4,FALSE)</f>
        <v>58</v>
      </c>
      <c r="M70" s="2" t="b">
        <f>IF(H70&lt;0.05,TRUE,FALSE)</f>
        <v>1</v>
      </c>
      <c r="N70" s="2"/>
      <c r="O70" s="2"/>
    </row>
    <row r="71" spans="1:15">
      <c r="A71" s="5">
        <v>1</v>
      </c>
      <c r="B71" s="5">
        <f t="shared" si="4"/>
        <v>24</v>
      </c>
      <c r="C71" s="5">
        <f t="shared" si="5"/>
        <v>1024</v>
      </c>
      <c r="D71" s="2" t="str">
        <f>VLOOKUP(B71,Sheet2!$A$2:$B$56,2,TRUE)</f>
        <v>夏天的夜晚，外公总喜欢在院子里摆上一</v>
      </c>
      <c r="E71" s="2"/>
      <c r="F71" s="2" t="s">
        <v>150</v>
      </c>
      <c r="G71" s="2">
        <v>11</v>
      </c>
      <c r="H71" s="7">
        <f t="shared" si="7"/>
        <v>0.18965517241379309</v>
      </c>
      <c r="I71" s="2" t="s">
        <v>236</v>
      </c>
      <c r="J71" s="2">
        <f>4+4</f>
        <v>8</v>
      </c>
      <c r="K71" s="7">
        <f t="shared" si="6"/>
        <v>0.13793103448275862</v>
      </c>
      <c r="L71" s="2">
        <f>VLOOKUP(B71,Sheet2!$A$2:$D$56,4,FALSE)</f>
        <v>58</v>
      </c>
      <c r="M71" s="2" t="b">
        <f>IF(H71&gt;0.3,TRUE,FALSE)</f>
        <v>0</v>
      </c>
      <c r="N71" s="2"/>
      <c r="O71" s="2"/>
    </row>
    <row r="72" spans="1:15">
      <c r="A72" s="5">
        <v>2</v>
      </c>
      <c r="B72" s="5">
        <f t="shared" si="4"/>
        <v>24</v>
      </c>
      <c r="C72" s="5">
        <f t="shared" si="5"/>
        <v>2024</v>
      </c>
      <c r="D72" s="2" t="str">
        <f>VLOOKUP(B72,Sheet2!$A$2:$B$56,2,TRUE)</f>
        <v>夏天的夜晚，外公总喜欢在院子里摆上一</v>
      </c>
      <c r="E72" s="2"/>
      <c r="F72" s="2" t="s">
        <v>232</v>
      </c>
      <c r="G72" s="2">
        <v>10</v>
      </c>
      <c r="H72" s="7">
        <f t="shared" si="7"/>
        <v>0.17241379310344829</v>
      </c>
      <c r="I72" s="2" t="s">
        <v>233</v>
      </c>
      <c r="J72" s="2">
        <v>8</v>
      </c>
      <c r="K72" s="7">
        <f t="shared" si="6"/>
        <v>0.13793103448275862</v>
      </c>
      <c r="L72" s="2">
        <f>VLOOKUP(B72,Sheet2!$A$2:$D$56,4,FALSE)</f>
        <v>58</v>
      </c>
      <c r="M72" s="2" t="b">
        <f>AND(H72&gt;=0.05,H72&lt;0.3)</f>
        <v>1</v>
      </c>
      <c r="N72" s="2"/>
      <c r="O72" s="2"/>
    </row>
    <row r="73" spans="1:15">
      <c r="A73" s="5">
        <v>3</v>
      </c>
      <c r="B73" s="5">
        <f t="shared" si="4"/>
        <v>24</v>
      </c>
      <c r="C73" s="5">
        <f t="shared" si="5"/>
        <v>3024</v>
      </c>
      <c r="D73" s="2" t="str">
        <f>VLOOKUP(B73,Sheet2!$A$2:$B$56,2,TRUE)</f>
        <v>夏天的夜晚，外公总喜欢在院子里摆上一</v>
      </c>
      <c r="E73" s="2"/>
      <c r="F73" s="2" t="s">
        <v>234</v>
      </c>
      <c r="G73" s="2">
        <v>1</v>
      </c>
      <c r="H73" s="7">
        <f t="shared" si="7"/>
        <v>1.7241379310344827E-2</v>
      </c>
      <c r="I73" s="2" t="s">
        <v>235</v>
      </c>
      <c r="J73" s="2">
        <v>1</v>
      </c>
      <c r="K73" s="7">
        <f t="shared" si="6"/>
        <v>1.7241379310344827E-2</v>
      </c>
      <c r="L73" s="2">
        <f>VLOOKUP(B73,Sheet2!$A$2:$D$56,4,FALSE)</f>
        <v>58</v>
      </c>
      <c r="M73" s="2" t="b">
        <f>IF(H73&lt;0.05,TRUE,FALSE)</f>
        <v>1</v>
      </c>
      <c r="N73" s="2"/>
      <c r="O73" s="2"/>
    </row>
    <row r="74" spans="1:15" s="6" customFormat="1">
      <c r="A74" s="5">
        <v>1</v>
      </c>
      <c r="B74" s="5">
        <f t="shared" si="4"/>
        <v>25</v>
      </c>
      <c r="C74" s="5">
        <f t="shared" si="5"/>
        <v>1025</v>
      </c>
      <c r="D74" s="2" t="str">
        <f>VLOOKUP(B74,Sheet2!$A$2:$B$56,2,TRUE)</f>
        <v>入住时，酒店给每位客人一</v>
      </c>
      <c r="E74" s="2"/>
      <c r="F74" s="2" t="s">
        <v>150</v>
      </c>
      <c r="G74" s="2">
        <f>30+6+1+1</f>
        <v>38</v>
      </c>
      <c r="H74" s="7">
        <f t="shared" si="7"/>
        <v>0.65517241379310343</v>
      </c>
      <c r="I74" s="2" t="s">
        <v>237</v>
      </c>
      <c r="J74" s="2">
        <v>31</v>
      </c>
      <c r="K74" s="7">
        <f t="shared" si="6"/>
        <v>0.53448275862068961</v>
      </c>
      <c r="L74" s="2">
        <f>VLOOKUP(B74,Sheet2!$A$2:$D$56,4,FALSE)</f>
        <v>58</v>
      </c>
      <c r="M74" s="2" t="b">
        <f>IF(H74&gt;0.3,TRUE,FALSE)</f>
        <v>1</v>
      </c>
      <c r="N74" s="2" t="b">
        <v>1</v>
      </c>
      <c r="O74" s="2"/>
    </row>
    <row r="75" spans="1:15" s="6" customFormat="1">
      <c r="A75" s="5">
        <v>2</v>
      </c>
      <c r="B75" s="5">
        <f t="shared" ref="B75:B138" si="8">B72+1</f>
        <v>25</v>
      </c>
      <c r="C75" s="5">
        <f t="shared" si="5"/>
        <v>2025</v>
      </c>
      <c r="D75" s="2" t="str">
        <f>VLOOKUP(B75,Sheet2!$A$2:$B$56,2,TRUE)</f>
        <v>入住时，酒店给每位客人一</v>
      </c>
      <c r="E75" s="2"/>
      <c r="F75" s="2" t="s">
        <v>161</v>
      </c>
      <c r="G75" s="2">
        <v>7</v>
      </c>
      <c r="H75" s="7">
        <f t="shared" si="7"/>
        <v>0.1206896551724138</v>
      </c>
      <c r="I75" s="2" t="s">
        <v>238</v>
      </c>
      <c r="J75" s="2">
        <v>7</v>
      </c>
      <c r="K75" s="7">
        <f t="shared" si="6"/>
        <v>0.1206896551724138</v>
      </c>
      <c r="L75" s="2">
        <f>VLOOKUP(B75,Sheet2!$A$2:$D$56,4,FALSE)</f>
        <v>58</v>
      </c>
      <c r="M75" s="2" t="b">
        <f>AND(H75&gt;=0.05,H75&lt;0.3)</f>
        <v>1</v>
      </c>
      <c r="N75" s="2" t="b">
        <v>1</v>
      </c>
      <c r="O75" s="2"/>
    </row>
    <row r="76" spans="1:15" s="6" customFormat="1">
      <c r="A76" s="5">
        <v>3</v>
      </c>
      <c r="B76" s="5">
        <f t="shared" si="8"/>
        <v>25</v>
      </c>
      <c r="C76" s="5">
        <f t="shared" si="5"/>
        <v>3025</v>
      </c>
      <c r="D76" s="2" t="str">
        <f>VLOOKUP(B76,Sheet2!$A$2:$B$56,2,TRUE)</f>
        <v>入住时，酒店给每位客人一</v>
      </c>
      <c r="E76" s="2"/>
      <c r="F76" s="2" t="s">
        <v>158</v>
      </c>
      <c r="G76" s="2">
        <v>1</v>
      </c>
      <c r="H76" s="7">
        <f t="shared" si="7"/>
        <v>1.7241379310344827E-2</v>
      </c>
      <c r="I76" s="2" t="s">
        <v>239</v>
      </c>
      <c r="J76" s="2">
        <v>1</v>
      </c>
      <c r="K76" s="7">
        <f t="shared" si="6"/>
        <v>1.7241379310344827E-2</v>
      </c>
      <c r="L76" s="2">
        <f>VLOOKUP(B76,Sheet2!$A$2:$D$56,4,FALSE)</f>
        <v>58</v>
      </c>
      <c r="M76" s="2" t="b">
        <f>IF(H76&lt;0.05,TRUE,FALSE)</f>
        <v>1</v>
      </c>
      <c r="N76" s="2" t="b">
        <v>1</v>
      </c>
      <c r="O76" s="2"/>
    </row>
    <row r="77" spans="1:15">
      <c r="A77" s="5">
        <v>1</v>
      </c>
      <c r="B77" s="5">
        <f t="shared" si="8"/>
        <v>26</v>
      </c>
      <c r="C77" s="5">
        <f t="shared" si="5"/>
        <v>1026</v>
      </c>
      <c r="D77" s="2" t="str">
        <f>VLOOKUP(B77,Sheet2!$A$2:$B$56,2,TRUE)</f>
        <v>在花园玩耍时，小男孩送给小女孩一</v>
      </c>
      <c r="E77" s="2"/>
      <c r="F77" s="2" t="s">
        <v>148</v>
      </c>
      <c r="G77" s="2">
        <f>31+5+2</f>
        <v>38</v>
      </c>
      <c r="H77" s="7">
        <f t="shared" si="7"/>
        <v>0.6785714285714286</v>
      </c>
      <c r="I77" s="2" t="s">
        <v>240</v>
      </c>
      <c r="J77" s="2">
        <f>31+3+1+1</f>
        <v>36</v>
      </c>
      <c r="K77" s="7">
        <f t="shared" si="6"/>
        <v>0.6428571428571429</v>
      </c>
      <c r="L77" s="2">
        <f>VLOOKUP(B77,Sheet2!$A$2:$D$56,4,FALSE)</f>
        <v>56</v>
      </c>
      <c r="M77" s="2" t="b">
        <f>IF(H77&gt;0.3,TRUE,FALSE)</f>
        <v>1</v>
      </c>
      <c r="N77" s="2" t="b">
        <v>1</v>
      </c>
      <c r="O77" s="2"/>
    </row>
    <row r="78" spans="1:15">
      <c r="A78" s="5">
        <v>2</v>
      </c>
      <c r="B78" s="5">
        <f t="shared" si="8"/>
        <v>26</v>
      </c>
      <c r="C78" s="5">
        <f t="shared" si="5"/>
        <v>2026</v>
      </c>
      <c r="D78" s="2" t="str">
        <f>VLOOKUP(B78,Sheet2!$A$2:$B$56,2,TRUE)</f>
        <v>在花园玩耍时，小男孩送给小女孩一</v>
      </c>
      <c r="E78" s="2"/>
      <c r="F78" s="2" t="s">
        <v>165</v>
      </c>
      <c r="G78" s="2">
        <v>4</v>
      </c>
      <c r="H78" s="7">
        <f t="shared" si="7"/>
        <v>7.1428571428571425E-2</v>
      </c>
      <c r="I78" s="2" t="s">
        <v>241</v>
      </c>
      <c r="J78" s="2">
        <v>2</v>
      </c>
      <c r="K78" s="7">
        <f t="shared" si="6"/>
        <v>3.5714285714285712E-2</v>
      </c>
      <c r="L78" s="2">
        <f>VLOOKUP(B78,Sheet2!$A$2:$D$56,4,FALSE)</f>
        <v>56</v>
      </c>
      <c r="M78" s="2" t="b">
        <f>AND(H78&gt;=0.05,H78&lt;0.3)</f>
        <v>1</v>
      </c>
      <c r="N78" s="2" t="b">
        <v>1</v>
      </c>
      <c r="O78" s="2"/>
    </row>
    <row r="79" spans="1:15">
      <c r="A79" s="5">
        <v>3</v>
      </c>
      <c r="B79" s="5">
        <f t="shared" si="8"/>
        <v>26</v>
      </c>
      <c r="C79" s="5">
        <f t="shared" ref="C79:C142" si="9">A79*1000+B79</f>
        <v>3026</v>
      </c>
      <c r="D79" s="2" t="str">
        <f>VLOOKUP(B79,Sheet2!$A$2:$B$56,2,TRUE)</f>
        <v>在花园玩耍时，小男孩送给小女孩一</v>
      </c>
      <c r="E79" s="2"/>
      <c r="F79" s="2" t="s">
        <v>150</v>
      </c>
      <c r="G79" s="2">
        <v>1</v>
      </c>
      <c r="H79" s="7">
        <f t="shared" si="7"/>
        <v>1.7857142857142856E-2</v>
      </c>
      <c r="I79" s="2" t="s">
        <v>242</v>
      </c>
      <c r="J79" s="2">
        <v>1</v>
      </c>
      <c r="K79" s="7">
        <f t="shared" si="6"/>
        <v>1.7857142857142856E-2</v>
      </c>
      <c r="L79" s="2">
        <f>VLOOKUP(B79,Sheet2!$A$2:$D$56,4,FALSE)</f>
        <v>56</v>
      </c>
      <c r="M79" s="2" t="b">
        <f>IF(H79&lt;0.05,TRUE,FALSE)</f>
        <v>1</v>
      </c>
      <c r="N79" s="2" t="b">
        <v>1</v>
      </c>
      <c r="O79" s="2"/>
    </row>
    <row r="80" spans="1:15">
      <c r="A80" s="5">
        <v>1</v>
      </c>
      <c r="B80" s="5">
        <f t="shared" si="8"/>
        <v>27</v>
      </c>
      <c r="C80" s="5">
        <f t="shared" si="9"/>
        <v>1027</v>
      </c>
      <c r="D80" s="2" t="str">
        <f>VLOOKUP(B80,Sheet2!$A$2:$B$56,2,TRUE)</f>
        <v>小明的手机响了，原来是收到了朋友发来的一</v>
      </c>
      <c r="E80" s="2"/>
      <c r="F80" s="2" t="s">
        <v>167</v>
      </c>
      <c r="G80" s="2">
        <f>40+7+1</f>
        <v>48</v>
      </c>
      <c r="H80" s="7">
        <f t="shared" si="7"/>
        <v>0.84210526315789469</v>
      </c>
      <c r="I80" s="2" t="s">
        <v>243</v>
      </c>
      <c r="J80" s="2">
        <v>29</v>
      </c>
      <c r="K80" s="7">
        <f t="shared" si="6"/>
        <v>0.50877192982456143</v>
      </c>
      <c r="L80" s="2">
        <f>VLOOKUP(B80,Sheet2!$A$2:$D$56,4,FALSE)</f>
        <v>57</v>
      </c>
      <c r="M80" s="2" t="b">
        <f>IF(H80&gt;0.3,TRUE,FALSE)</f>
        <v>1</v>
      </c>
      <c r="N80" s="2" t="b">
        <v>1</v>
      </c>
      <c r="O80" s="2"/>
    </row>
    <row r="81" spans="1:15">
      <c r="A81" s="5">
        <v>2</v>
      </c>
      <c r="B81" s="5">
        <f t="shared" si="8"/>
        <v>27</v>
      </c>
      <c r="C81" s="5">
        <f t="shared" si="9"/>
        <v>2027</v>
      </c>
      <c r="D81" s="2" t="str">
        <f>VLOOKUP(B81,Sheet2!$A$2:$B$56,2,TRUE)</f>
        <v>小明的手机响了，原来是收到了朋友发来的一</v>
      </c>
      <c r="E81" s="2"/>
      <c r="F81" s="2" t="s">
        <v>245</v>
      </c>
      <c r="G81" s="2">
        <v>3</v>
      </c>
      <c r="H81" s="7">
        <f t="shared" si="7"/>
        <v>5.2631578947368418E-2</v>
      </c>
      <c r="I81" s="2" t="s">
        <v>244</v>
      </c>
      <c r="J81" s="2">
        <v>1</v>
      </c>
      <c r="K81" s="7">
        <f t="shared" si="6"/>
        <v>1.7543859649122806E-2</v>
      </c>
      <c r="L81" s="2">
        <f>VLOOKUP(B81,Sheet2!$A$2:$D$56,4,FALSE)</f>
        <v>57</v>
      </c>
      <c r="M81" s="2" t="b">
        <f>AND(H81&gt;=0.05,H81&lt;0.3)</f>
        <v>1</v>
      </c>
      <c r="N81" s="2" t="b">
        <v>1</v>
      </c>
      <c r="O81" s="2"/>
    </row>
    <row r="82" spans="1:15">
      <c r="A82" s="5">
        <v>3</v>
      </c>
      <c r="B82" s="5">
        <f t="shared" si="8"/>
        <v>27</v>
      </c>
      <c r="C82" s="5">
        <f t="shared" si="9"/>
        <v>3027</v>
      </c>
      <c r="D82" s="2" t="str">
        <f>VLOOKUP(B82,Sheet2!$A$2:$B$56,2,TRUE)</f>
        <v>小明的手机响了，原来是收到了朋友发来的一</v>
      </c>
      <c r="E82" s="2"/>
      <c r="F82" s="2" t="s">
        <v>150</v>
      </c>
      <c r="G82" s="2">
        <v>1</v>
      </c>
      <c r="H82" s="7">
        <f t="shared" si="7"/>
        <v>1.7543859649122806E-2</v>
      </c>
      <c r="I82" s="2" t="s">
        <v>169</v>
      </c>
      <c r="J82" s="2">
        <v>1</v>
      </c>
      <c r="K82" s="7">
        <f t="shared" si="6"/>
        <v>1.7543859649122806E-2</v>
      </c>
      <c r="L82" s="2">
        <f>VLOOKUP(B82,Sheet2!$A$2:$D$56,4,FALSE)</f>
        <v>57</v>
      </c>
      <c r="M82" s="2" t="b">
        <f>IF(H82&lt;0.05,TRUE,FALSE)</f>
        <v>1</v>
      </c>
      <c r="N82" s="2" t="b">
        <v>1</v>
      </c>
      <c r="O82" s="2"/>
    </row>
    <row r="83" spans="1:15">
      <c r="A83" s="5">
        <v>1</v>
      </c>
      <c r="B83" s="5">
        <f t="shared" si="8"/>
        <v>28</v>
      </c>
      <c r="C83" s="5">
        <f t="shared" si="9"/>
        <v>1028</v>
      </c>
      <c r="D83" s="2" t="str">
        <f>VLOOKUP(B83,Sheet2!$A$2:$B$56,2,TRUE)</f>
        <v>伦敦的天气多变，出门最好带上一</v>
      </c>
      <c r="E83" s="2"/>
      <c r="F83" s="2" t="s">
        <v>161</v>
      </c>
      <c r="G83" s="2">
        <v>49</v>
      </c>
      <c r="H83" s="7">
        <f t="shared" si="7"/>
        <v>0.875</v>
      </c>
      <c r="I83" s="2" t="s">
        <v>225</v>
      </c>
      <c r="J83" s="2">
        <f>31+18</f>
        <v>49</v>
      </c>
      <c r="K83" s="7">
        <f t="shared" si="6"/>
        <v>0.875</v>
      </c>
      <c r="L83" s="2">
        <f>VLOOKUP(B83,Sheet2!$A$2:$D$56,4,FALSE)</f>
        <v>56</v>
      </c>
      <c r="M83" s="2" t="b">
        <f>IF(H83&gt;0.3,TRUE,FALSE)</f>
        <v>1</v>
      </c>
      <c r="N83" s="2"/>
      <c r="O83" s="2"/>
    </row>
    <row r="84" spans="1:15">
      <c r="A84" s="5">
        <v>2</v>
      </c>
      <c r="B84" s="5">
        <f t="shared" si="8"/>
        <v>28</v>
      </c>
      <c r="C84" s="5">
        <f t="shared" si="9"/>
        <v>2028</v>
      </c>
      <c r="D84" s="2" t="str">
        <f>VLOOKUP(B84,Sheet2!$A$2:$B$56,2,TRUE)</f>
        <v>伦敦的天气多变，出门最好带上一</v>
      </c>
      <c r="E84" s="2"/>
      <c r="F84" s="2" t="s">
        <v>167</v>
      </c>
      <c r="G84" s="2">
        <v>2</v>
      </c>
      <c r="H84" s="7">
        <f t="shared" si="7"/>
        <v>3.5714285714285712E-2</v>
      </c>
      <c r="I84" s="2" t="s">
        <v>186</v>
      </c>
      <c r="J84" s="2">
        <v>2</v>
      </c>
      <c r="K84" s="7">
        <f t="shared" si="6"/>
        <v>3.5714285714285712E-2</v>
      </c>
      <c r="L84" s="2">
        <f>VLOOKUP(B84,Sheet2!$A$2:$D$56,4,FALSE)</f>
        <v>56</v>
      </c>
      <c r="M84" s="2" t="b">
        <f>AND(H84&gt;=0.05,H84&lt;0.3)</f>
        <v>0</v>
      </c>
      <c r="N84" s="2"/>
      <c r="O84" s="2"/>
    </row>
    <row r="85" spans="1:15">
      <c r="A85" s="5">
        <v>3</v>
      </c>
      <c r="B85" s="5">
        <f t="shared" si="8"/>
        <v>28</v>
      </c>
      <c r="C85" s="5">
        <f t="shared" si="9"/>
        <v>3028</v>
      </c>
      <c r="D85" s="2" t="str">
        <f>VLOOKUP(B85,Sheet2!$A$2:$B$56,2,TRUE)</f>
        <v>伦敦的天气多变，出门最好带上一</v>
      </c>
      <c r="E85" s="2"/>
      <c r="F85" s="2" t="s">
        <v>158</v>
      </c>
      <c r="G85" s="2">
        <v>1</v>
      </c>
      <c r="H85" s="7">
        <f t="shared" si="7"/>
        <v>1.7857142857142856E-2</v>
      </c>
      <c r="I85" s="2" t="s">
        <v>224</v>
      </c>
      <c r="J85" s="2">
        <v>1</v>
      </c>
      <c r="K85" s="7">
        <f t="shared" si="6"/>
        <v>1.7857142857142856E-2</v>
      </c>
      <c r="L85" s="2">
        <f>VLOOKUP(B85,Sheet2!$A$2:$D$56,4,FALSE)</f>
        <v>56</v>
      </c>
      <c r="M85" s="2" t="b">
        <f>IF(H85&lt;0.05,TRUE,FALSE)</f>
        <v>1</v>
      </c>
      <c r="N85" s="2"/>
      <c r="O85" s="2"/>
    </row>
    <row r="86" spans="1:15">
      <c r="A86" s="5">
        <v>1</v>
      </c>
      <c r="B86" s="5">
        <f t="shared" si="8"/>
        <v>29</v>
      </c>
      <c r="C86" s="5">
        <f t="shared" si="9"/>
        <v>1029</v>
      </c>
      <c r="D86" s="2" t="str">
        <f>VLOOKUP(B86,Sheet2!$A$2:$B$56,2,TRUE)</f>
        <v>丽丽的生日聚会上，朋友们为她精心制作了一</v>
      </c>
      <c r="E86" s="2"/>
      <c r="F86" s="2" t="s">
        <v>144</v>
      </c>
      <c r="G86" s="2">
        <v>33</v>
      </c>
      <c r="H86" s="7">
        <f t="shared" si="7"/>
        <v>0.5892857142857143</v>
      </c>
      <c r="I86" s="2" t="s">
        <v>147</v>
      </c>
      <c r="J86" s="2">
        <v>31</v>
      </c>
      <c r="K86" s="7">
        <f t="shared" si="6"/>
        <v>0.5535714285714286</v>
      </c>
      <c r="L86" s="2">
        <f>VLOOKUP(B86,Sheet2!$A$2:$D$56,4,FALSE)</f>
        <v>56</v>
      </c>
      <c r="M86" s="2" t="b">
        <f>IF(H86&gt;0.3,TRUE,FALSE)</f>
        <v>1</v>
      </c>
      <c r="N86" s="2" t="b">
        <v>1</v>
      </c>
      <c r="O86" s="2"/>
    </row>
    <row r="87" spans="1:15">
      <c r="A87" s="5">
        <v>2</v>
      </c>
      <c r="B87" s="5">
        <f t="shared" si="8"/>
        <v>29</v>
      </c>
      <c r="C87" s="5">
        <f t="shared" si="9"/>
        <v>2029</v>
      </c>
      <c r="D87" s="2" t="str">
        <f>VLOOKUP(B87,Sheet2!$A$2:$B$56,2,TRUE)</f>
        <v>丽丽的生日聚会上，朋友们为她精心制作了一</v>
      </c>
      <c r="E87" s="2"/>
      <c r="F87" s="2" t="s">
        <v>246</v>
      </c>
      <c r="G87" s="2">
        <v>4</v>
      </c>
      <c r="H87" s="7">
        <f t="shared" si="7"/>
        <v>7.1428571428571425E-2</v>
      </c>
      <c r="I87" s="2" t="s">
        <v>247</v>
      </c>
      <c r="J87" s="2">
        <v>5</v>
      </c>
      <c r="K87" s="7">
        <f t="shared" si="6"/>
        <v>8.9285714285714288E-2</v>
      </c>
      <c r="L87" s="2">
        <f>VLOOKUP(B87,Sheet2!$A$2:$D$56,4,FALSE)</f>
        <v>56</v>
      </c>
      <c r="M87" s="2" t="b">
        <f>AND(H87&gt;=0.05,H87&lt;0.3)</f>
        <v>1</v>
      </c>
      <c r="N87" s="2" t="b">
        <v>1</v>
      </c>
      <c r="O87" s="2"/>
    </row>
    <row r="88" spans="1:15">
      <c r="A88" s="5">
        <v>3</v>
      </c>
      <c r="B88" s="5">
        <f t="shared" si="8"/>
        <v>29</v>
      </c>
      <c r="C88" s="5">
        <f t="shared" si="9"/>
        <v>3029</v>
      </c>
      <c r="D88" s="2" t="str">
        <f>VLOOKUP(B88,Sheet2!$A$2:$B$56,2,TRUE)</f>
        <v>丽丽的生日聚会上，朋友们为她精心制作了一</v>
      </c>
      <c r="E88" s="2"/>
      <c r="F88" s="2" t="s">
        <v>149</v>
      </c>
      <c r="G88" s="2">
        <v>0</v>
      </c>
      <c r="H88" s="7">
        <f>G88/L88</f>
        <v>0</v>
      </c>
      <c r="I88" s="2" t="s">
        <v>207</v>
      </c>
      <c r="J88" s="2">
        <v>3</v>
      </c>
      <c r="K88" s="7">
        <f t="shared" si="6"/>
        <v>5.3571428571428568E-2</v>
      </c>
      <c r="L88" s="2">
        <f>VLOOKUP(B88,Sheet2!$A$2:$D$56,4,FALSE)</f>
        <v>56</v>
      </c>
      <c r="M88" s="2" t="b">
        <f>IF(H88&lt;0.05,TRUE,FALSE)</f>
        <v>1</v>
      </c>
      <c r="N88" s="2" t="b">
        <v>1</v>
      </c>
      <c r="O88" s="2"/>
    </row>
    <row r="89" spans="1:15">
      <c r="A89" s="5">
        <v>1</v>
      </c>
      <c r="B89" s="5">
        <f t="shared" si="8"/>
        <v>30</v>
      </c>
      <c r="C89" s="5">
        <f t="shared" si="9"/>
        <v>1030</v>
      </c>
      <c r="D89" s="2" t="str">
        <f>VLOOKUP(B89,Sheet2!$A$2:$B$56,2,TRUE)</f>
        <v>好莱坞女星伊丽莎白泰勒有许多珠宝，这次她拍卖了一</v>
      </c>
      <c r="E89" s="2"/>
      <c r="F89" s="2" t="s">
        <v>167</v>
      </c>
      <c r="G89" s="2">
        <v>34</v>
      </c>
      <c r="H89" s="7">
        <f t="shared" si="7"/>
        <v>0.6071428571428571</v>
      </c>
      <c r="I89" s="2" t="s">
        <v>249</v>
      </c>
      <c r="J89" s="2">
        <f>35+2+1</f>
        <v>38</v>
      </c>
      <c r="K89" s="7">
        <f t="shared" si="6"/>
        <v>0.6785714285714286</v>
      </c>
      <c r="L89" s="2">
        <f>VLOOKUP(B89,Sheet2!$A$2:$D$56,4,FALSE)</f>
        <v>56</v>
      </c>
      <c r="M89" s="2" t="b">
        <f>IF(H89&gt;0.3,TRUE,FALSE)</f>
        <v>1</v>
      </c>
      <c r="N89" s="2" t="b">
        <v>1</v>
      </c>
      <c r="O89" s="2"/>
    </row>
    <row r="90" spans="1:15">
      <c r="A90" s="5">
        <v>2</v>
      </c>
      <c r="B90" s="5">
        <f t="shared" si="8"/>
        <v>30</v>
      </c>
      <c r="C90" s="5">
        <f t="shared" si="9"/>
        <v>2030</v>
      </c>
      <c r="D90" s="2" t="str">
        <f>VLOOKUP(B90,Sheet2!$A$2:$B$56,2,TRUE)</f>
        <v>好莱坞女星伊丽莎白泰勒有许多珠宝，这次她拍卖了一</v>
      </c>
      <c r="E90" s="2"/>
      <c r="F90" s="2" t="s">
        <v>250</v>
      </c>
      <c r="G90" s="2">
        <v>3</v>
      </c>
      <c r="H90" s="7">
        <f t="shared" si="7"/>
        <v>5.3571428571428568E-2</v>
      </c>
      <c r="I90" s="2" t="s">
        <v>251</v>
      </c>
      <c r="J90" s="2">
        <v>2</v>
      </c>
      <c r="K90" s="7">
        <f t="shared" si="6"/>
        <v>3.5714285714285712E-2</v>
      </c>
      <c r="L90" s="2">
        <f>VLOOKUP(B90,Sheet2!$A$2:$D$56,4,FALSE)</f>
        <v>56</v>
      </c>
      <c r="M90" s="2" t="b">
        <f>AND(H90&gt;=0.05,H90&lt;0.3)</f>
        <v>1</v>
      </c>
      <c r="N90" s="2" t="b">
        <v>1</v>
      </c>
      <c r="O90" s="2"/>
    </row>
    <row r="91" spans="1:15">
      <c r="A91" s="5">
        <v>3</v>
      </c>
      <c r="B91" s="5">
        <f t="shared" si="8"/>
        <v>30</v>
      </c>
      <c r="C91" s="5">
        <f t="shared" si="9"/>
        <v>3030</v>
      </c>
      <c r="D91" s="2" t="str">
        <f>VLOOKUP(B91,Sheet2!$A$2:$B$56,2,TRUE)</f>
        <v>好莱坞女星伊丽莎白泰勒有许多珠宝，这次她拍卖了一</v>
      </c>
      <c r="E91" s="2"/>
      <c r="F91" s="2" t="s">
        <v>184</v>
      </c>
      <c r="G91" s="2">
        <v>0</v>
      </c>
      <c r="H91" s="7">
        <f t="shared" si="7"/>
        <v>0</v>
      </c>
      <c r="I91" s="2" t="s">
        <v>252</v>
      </c>
      <c r="J91" s="2">
        <v>0</v>
      </c>
      <c r="K91" s="7">
        <f t="shared" si="6"/>
        <v>0</v>
      </c>
      <c r="L91" s="2">
        <f>VLOOKUP(B91,Sheet2!$A$2:$D$56,4,FALSE)</f>
        <v>56</v>
      </c>
      <c r="M91" s="2" t="b">
        <f>IF(H91&lt;0.05,TRUE,FALSE)</f>
        <v>1</v>
      </c>
      <c r="N91" s="2" t="b">
        <v>1</v>
      </c>
      <c r="O91" s="2"/>
    </row>
    <row r="92" spans="1:15">
      <c r="A92" s="5">
        <v>1</v>
      </c>
      <c r="B92" s="5">
        <f t="shared" si="8"/>
        <v>31</v>
      </c>
      <c r="C92" s="5">
        <f t="shared" si="9"/>
        <v>1031</v>
      </c>
      <c r="D92" s="2" t="str">
        <f>VLOOKUP(B92,Sheet2!$A$2:$B$56,2,TRUE)</f>
        <v>为了营造浪漫的气氛，小林拿来一</v>
      </c>
      <c r="E92" s="2"/>
      <c r="F92" s="2" t="s">
        <v>253</v>
      </c>
      <c r="G92" s="2">
        <v>9</v>
      </c>
      <c r="H92" s="7">
        <f t="shared" si="7"/>
        <v>0.16071428571428573</v>
      </c>
      <c r="I92" s="2" t="s">
        <v>240</v>
      </c>
      <c r="J92" s="2">
        <v>8</v>
      </c>
      <c r="K92" s="7">
        <f t="shared" si="6"/>
        <v>0.14285714285714285</v>
      </c>
      <c r="L92" s="2">
        <f>VLOOKUP(B92,Sheet2!$A$2:$D$56,4,FALSE)</f>
        <v>56</v>
      </c>
      <c r="M92" s="2" t="b">
        <f>IF(H92&gt;0.3,TRUE,FALSE)</f>
        <v>0</v>
      </c>
      <c r="N92" s="2"/>
      <c r="O92" s="2"/>
    </row>
    <row r="93" spans="1:15">
      <c r="A93" s="5">
        <v>2</v>
      </c>
      <c r="B93" s="5">
        <f t="shared" si="8"/>
        <v>31</v>
      </c>
      <c r="C93" s="5">
        <f t="shared" si="9"/>
        <v>2031</v>
      </c>
      <c r="D93" s="2" t="str">
        <f>VLOOKUP(B93,Sheet2!$A$2:$B$56,2,TRUE)</f>
        <v>为了营造浪漫的气氛，小林拿来一</v>
      </c>
      <c r="E93" s="2"/>
      <c r="F93" s="2" t="s">
        <v>162</v>
      </c>
      <c r="G93" s="2">
        <v>4</v>
      </c>
      <c r="H93" s="7">
        <f t="shared" si="7"/>
        <v>7.1428571428571425E-2</v>
      </c>
      <c r="I93" s="2" t="s">
        <v>254</v>
      </c>
      <c r="J93" s="2">
        <v>2</v>
      </c>
      <c r="K93" s="7">
        <f t="shared" si="6"/>
        <v>3.5714285714285712E-2</v>
      </c>
      <c r="L93" s="2">
        <f>VLOOKUP(B93,Sheet2!$A$2:$D$56,4,FALSE)</f>
        <v>56</v>
      </c>
      <c r="M93" s="2" t="b">
        <f>AND(H93&gt;=0.05,H93&lt;0.3)</f>
        <v>1</v>
      </c>
      <c r="N93" s="2"/>
      <c r="O93" s="2"/>
    </row>
    <row r="94" spans="1:15">
      <c r="A94" s="5">
        <v>3</v>
      </c>
      <c r="B94" s="5">
        <f t="shared" si="8"/>
        <v>31</v>
      </c>
      <c r="C94" s="5">
        <f t="shared" si="9"/>
        <v>3031</v>
      </c>
      <c r="D94" s="2" t="str">
        <f>VLOOKUP(B94,Sheet2!$A$2:$B$56,2,TRUE)</f>
        <v>为了营造浪漫的气氛，小林拿来一</v>
      </c>
      <c r="E94" s="2"/>
      <c r="F94" s="2" t="s">
        <v>146</v>
      </c>
      <c r="G94" s="2">
        <v>0</v>
      </c>
      <c r="H94" s="7">
        <f t="shared" si="7"/>
        <v>0</v>
      </c>
      <c r="I94" s="2" t="s">
        <v>147</v>
      </c>
      <c r="J94" s="2">
        <v>0</v>
      </c>
      <c r="K94" s="7">
        <f t="shared" si="6"/>
        <v>0</v>
      </c>
      <c r="L94" s="2">
        <f>VLOOKUP(B94,Sheet2!$A$2:$D$56,4,FALSE)</f>
        <v>56</v>
      </c>
      <c r="M94" s="2" t="b">
        <f>IF(H94&lt;0.05,TRUE,FALSE)</f>
        <v>1</v>
      </c>
      <c r="N94" s="2"/>
      <c r="O94" s="2"/>
    </row>
    <row r="95" spans="1:15" s="9" customFormat="1">
      <c r="A95" s="8">
        <v>1</v>
      </c>
      <c r="B95" s="8">
        <f t="shared" si="8"/>
        <v>32</v>
      </c>
      <c r="C95" s="8">
        <f t="shared" si="9"/>
        <v>1032</v>
      </c>
      <c r="D95" s="9" t="str">
        <f>VLOOKUP(B95,Sheet2!$A$2:$B$56,2,TRUE)</f>
        <v>欧洲各大皇室都出席了这次宴会，公主们戴上了一</v>
      </c>
      <c r="F95" s="9" t="s">
        <v>184</v>
      </c>
      <c r="G95" s="9">
        <f>14+2</f>
        <v>16</v>
      </c>
      <c r="H95" s="10">
        <f t="shared" si="7"/>
        <v>0.29090909090909089</v>
      </c>
      <c r="I95" s="9" t="s">
        <v>252</v>
      </c>
      <c r="J95" s="9">
        <v>7</v>
      </c>
      <c r="K95" s="10">
        <f t="shared" si="6"/>
        <v>0.12727272727272726</v>
      </c>
      <c r="L95" s="9">
        <f>VLOOKUP(B95,Sheet2!$A$2:$D$56,4,FALSE)</f>
        <v>55</v>
      </c>
      <c r="M95" s="9" t="b">
        <f>IF(H95&gt;0.3,TRUE,FALSE)</f>
        <v>0</v>
      </c>
      <c r="N95" s="9" t="b">
        <v>1</v>
      </c>
      <c r="O95" s="9" t="s">
        <v>323</v>
      </c>
    </row>
    <row r="96" spans="1:15">
      <c r="A96" s="5">
        <v>2</v>
      </c>
      <c r="B96" s="5">
        <f t="shared" si="8"/>
        <v>32</v>
      </c>
      <c r="C96" s="5">
        <f t="shared" si="9"/>
        <v>2032</v>
      </c>
      <c r="D96" s="2" t="str">
        <f>VLOOKUP(B96,Sheet2!$A$2:$B$56,2,TRUE)</f>
        <v>欧洲各大皇室都出席了这次宴会，公主们戴上了一</v>
      </c>
      <c r="E96" s="2"/>
      <c r="F96" s="2" t="s">
        <v>167</v>
      </c>
      <c r="G96" s="2">
        <v>9</v>
      </c>
      <c r="H96" s="7">
        <f t="shared" si="7"/>
        <v>0.16363636363636364</v>
      </c>
      <c r="I96" s="2" t="s">
        <v>249</v>
      </c>
      <c r="J96" s="2">
        <v>12</v>
      </c>
      <c r="K96" s="7">
        <f t="shared" si="6"/>
        <v>0.21818181818181817</v>
      </c>
      <c r="L96" s="2">
        <f>VLOOKUP(B96,Sheet2!$A$2:$D$56,4,FALSE)</f>
        <v>55</v>
      </c>
      <c r="M96" s="2" t="b">
        <f>AND(H96&gt;=0.05,H96&lt;0.3)</f>
        <v>1</v>
      </c>
      <c r="N96" s="2" t="b">
        <v>1</v>
      </c>
      <c r="O96" s="2"/>
    </row>
    <row r="97" spans="1:15">
      <c r="A97" s="5">
        <v>3</v>
      </c>
      <c r="B97" s="5">
        <f t="shared" si="8"/>
        <v>32</v>
      </c>
      <c r="C97" s="5">
        <f t="shared" si="9"/>
        <v>3032</v>
      </c>
      <c r="D97" s="2" t="str">
        <f>VLOOKUP(B97,Sheet2!$A$2:$B$56,2,TRUE)</f>
        <v>欧洲各大皇室都出席了这次宴会，公主们戴上了一</v>
      </c>
      <c r="E97" s="2"/>
      <c r="F97" s="2" t="s">
        <v>250</v>
      </c>
      <c r="G97" s="2">
        <v>1</v>
      </c>
      <c r="H97" s="7">
        <f t="shared" si="7"/>
        <v>1.8181818181818181E-2</v>
      </c>
      <c r="I97" s="2" t="s">
        <v>251</v>
      </c>
      <c r="J97" s="2">
        <v>1</v>
      </c>
      <c r="K97" s="7">
        <f t="shared" si="6"/>
        <v>1.8181818181818181E-2</v>
      </c>
      <c r="L97" s="2">
        <f>VLOOKUP(B97,Sheet2!$A$2:$D$56,4,FALSE)</f>
        <v>55</v>
      </c>
      <c r="M97" s="2" t="b">
        <f>IF(H97&lt;0.05,TRUE,FALSE)</f>
        <v>1</v>
      </c>
      <c r="N97" s="2" t="b">
        <v>1</v>
      </c>
      <c r="O97" s="2"/>
    </row>
    <row r="98" spans="1:15">
      <c r="A98" s="5">
        <v>1</v>
      </c>
      <c r="B98" s="5">
        <f t="shared" si="8"/>
        <v>33</v>
      </c>
      <c r="C98" s="5">
        <f t="shared" si="9"/>
        <v>1033</v>
      </c>
      <c r="D98" s="2" t="str">
        <f>VLOOKUP(B98,Sheet2!$A$2:$B$56,2,TRUE)</f>
        <v>商场大减价，钟爱看剧的妈妈换掉了客厅里</v>
      </c>
      <c r="E98" s="2"/>
      <c r="F98" s="2" t="s">
        <v>156</v>
      </c>
      <c r="G98" s="2">
        <f>26+5</f>
        <v>31</v>
      </c>
      <c r="H98" s="7">
        <f t="shared" si="7"/>
        <v>0.5535714285714286</v>
      </c>
      <c r="I98" s="2" t="s">
        <v>255</v>
      </c>
      <c r="J98" s="2">
        <v>31</v>
      </c>
      <c r="K98" s="7">
        <f t="shared" si="6"/>
        <v>0.5535714285714286</v>
      </c>
      <c r="L98" s="2">
        <f>VLOOKUP(B98,Sheet2!$A$2:$D$56,4,FALSE)</f>
        <v>56</v>
      </c>
      <c r="M98" s="2" t="b">
        <f>IF(H98&gt;0.3,TRUE,FALSE)</f>
        <v>1</v>
      </c>
      <c r="N98" s="2"/>
      <c r="O98" s="2"/>
    </row>
    <row r="99" spans="1:15">
      <c r="A99" s="5">
        <v>2</v>
      </c>
      <c r="B99" s="5">
        <f t="shared" si="8"/>
        <v>33</v>
      </c>
      <c r="C99" s="5">
        <f t="shared" si="9"/>
        <v>2033</v>
      </c>
      <c r="D99" s="2" t="str">
        <f>VLOOKUP(B99,Sheet2!$A$2:$B$56,2,TRUE)</f>
        <v>商场大减价，钟爱看剧的妈妈换掉了客厅里</v>
      </c>
      <c r="E99" s="2"/>
      <c r="F99" s="2" t="s">
        <v>150</v>
      </c>
      <c r="G99" s="2">
        <v>1</v>
      </c>
      <c r="H99" s="7">
        <f t="shared" si="7"/>
        <v>1.7857142857142856E-2</v>
      </c>
      <c r="I99" s="2" t="s">
        <v>236</v>
      </c>
      <c r="J99" s="2"/>
      <c r="K99" s="7">
        <f t="shared" si="6"/>
        <v>0</v>
      </c>
      <c r="L99" s="2">
        <f>VLOOKUP(B99,Sheet2!$A$2:$D$56,4,FALSE)</f>
        <v>56</v>
      </c>
      <c r="M99" s="2" t="b">
        <f>AND(H99&gt;=0.05,H99&lt;0.3)</f>
        <v>0</v>
      </c>
      <c r="N99" s="2"/>
      <c r="O99" s="2"/>
    </row>
    <row r="100" spans="1:15">
      <c r="A100" s="5">
        <v>3</v>
      </c>
      <c r="B100" s="5">
        <f t="shared" si="8"/>
        <v>33</v>
      </c>
      <c r="C100" s="5">
        <f t="shared" si="9"/>
        <v>3033</v>
      </c>
      <c r="D100" s="2" t="str">
        <f>VLOOKUP(B100,Sheet2!$A$2:$B$56,2,TRUE)</f>
        <v>商场大减价，钟爱看剧的妈妈换掉了客厅里</v>
      </c>
      <c r="E100" s="2"/>
      <c r="F100" s="2" t="s">
        <v>194</v>
      </c>
      <c r="G100" s="2">
        <v>1</v>
      </c>
      <c r="H100" s="7">
        <f t="shared" si="7"/>
        <v>1.7857142857142856E-2</v>
      </c>
      <c r="I100" s="2" t="s">
        <v>256</v>
      </c>
      <c r="J100" s="2">
        <v>1</v>
      </c>
      <c r="K100" s="7">
        <f t="shared" si="6"/>
        <v>1.7857142857142856E-2</v>
      </c>
      <c r="L100" s="2">
        <f>VLOOKUP(B100,Sheet2!$A$2:$D$56,4,FALSE)</f>
        <v>56</v>
      </c>
      <c r="M100" s="2" t="b">
        <f>IF(H100&lt;0.05,TRUE,FALSE)</f>
        <v>1</v>
      </c>
      <c r="N100" s="2"/>
      <c r="O100" s="2"/>
    </row>
    <row r="101" spans="1:15" s="6" customFormat="1">
      <c r="A101" s="5">
        <v>1</v>
      </c>
      <c r="B101" s="5">
        <f t="shared" si="8"/>
        <v>34</v>
      </c>
      <c r="C101" s="5">
        <f t="shared" si="9"/>
        <v>1034</v>
      </c>
      <c r="D101" s="2" t="str">
        <f>VLOOKUP(B101,Sheet2!$A$2:$B$56,2,TRUE)</f>
        <v>今天出门游玩，仰望晴空，只有一</v>
      </c>
      <c r="E101" s="2"/>
      <c r="F101" s="2" t="s">
        <v>312</v>
      </c>
      <c r="G101" s="2">
        <v>19</v>
      </c>
      <c r="H101" s="7">
        <f t="shared" si="7"/>
        <v>0.3392857142857143</v>
      </c>
      <c r="I101" s="2" t="s">
        <v>257</v>
      </c>
      <c r="J101" s="2">
        <v>21</v>
      </c>
      <c r="K101" s="7">
        <f t="shared" si="6"/>
        <v>0.375</v>
      </c>
      <c r="L101" s="2">
        <f>VLOOKUP(B101,Sheet2!$A$2:$D$56,4,FALSE)</f>
        <v>56</v>
      </c>
      <c r="M101" s="2" t="b">
        <f>IF(H101&gt;0.3,TRUE,FALSE)</f>
        <v>1</v>
      </c>
      <c r="N101" s="2" t="b">
        <v>1</v>
      </c>
      <c r="O101" s="2"/>
    </row>
    <row r="102" spans="1:15">
      <c r="A102" s="5">
        <v>2</v>
      </c>
      <c r="B102" s="5">
        <f t="shared" si="8"/>
        <v>34</v>
      </c>
      <c r="C102" s="5">
        <f t="shared" si="9"/>
        <v>2034</v>
      </c>
      <c r="D102" s="2" t="str">
        <f>VLOOKUP(B102,Sheet2!$A$2:$B$56,2,TRUE)</f>
        <v>今天出门游玩，仰望晴空，只有一</v>
      </c>
      <c r="E102" s="2"/>
      <c r="F102" s="2" t="s">
        <v>258</v>
      </c>
      <c r="G102" s="2">
        <v>4</v>
      </c>
      <c r="H102" s="7">
        <f t="shared" si="7"/>
        <v>7.1428571428571425E-2</v>
      </c>
      <c r="I102" s="2" t="s">
        <v>259</v>
      </c>
      <c r="J102" s="2">
        <v>4</v>
      </c>
      <c r="K102" s="7">
        <f t="shared" si="6"/>
        <v>7.1428571428571425E-2</v>
      </c>
      <c r="L102" s="2">
        <f>VLOOKUP(B102,Sheet2!$A$2:$D$56,4,FALSE)</f>
        <v>56</v>
      </c>
      <c r="M102" s="2" t="b">
        <f>AND(H102&gt;=0.05,H102&lt;0.3)</f>
        <v>1</v>
      </c>
      <c r="N102" s="2" t="b">
        <v>1</v>
      </c>
      <c r="O102" s="2"/>
    </row>
    <row r="103" spans="1:15">
      <c r="A103" s="5">
        <v>3</v>
      </c>
      <c r="B103" s="5">
        <f t="shared" si="8"/>
        <v>34</v>
      </c>
      <c r="C103" s="5">
        <f t="shared" si="9"/>
        <v>3034</v>
      </c>
      <c r="D103" s="2" t="str">
        <f>VLOOKUP(B103,Sheet2!$A$2:$B$56,2,TRUE)</f>
        <v>今天出门游玩，仰望晴空，只有一</v>
      </c>
      <c r="E103" s="2"/>
      <c r="F103" s="2" t="s">
        <v>213</v>
      </c>
      <c r="G103" s="2">
        <v>2</v>
      </c>
      <c r="H103" s="7">
        <f t="shared" si="7"/>
        <v>3.5714285714285712E-2</v>
      </c>
      <c r="I103" s="2" t="s">
        <v>260</v>
      </c>
      <c r="J103" s="2">
        <v>2</v>
      </c>
      <c r="K103" s="7">
        <f t="shared" si="6"/>
        <v>3.5714285714285712E-2</v>
      </c>
      <c r="L103" s="2">
        <f>VLOOKUP(B103,Sheet2!$A$2:$D$56,4,FALSE)</f>
        <v>56</v>
      </c>
      <c r="M103" s="2" t="b">
        <f>IF(H103&lt;0.05,TRUE,FALSE)</f>
        <v>1</v>
      </c>
      <c r="N103" s="2" t="b">
        <v>1</v>
      </c>
      <c r="O103" s="2"/>
    </row>
    <row r="104" spans="1:15">
      <c r="A104" s="5">
        <v>1</v>
      </c>
      <c r="B104" s="5">
        <f t="shared" si="8"/>
        <v>35</v>
      </c>
      <c r="C104" s="5">
        <f t="shared" si="9"/>
        <v>1035</v>
      </c>
      <c r="D104" s="2" t="str">
        <f>VLOOKUP(B104,Sheet2!$A$2:$B$56,2,TRUE)</f>
        <v>母亲节，十岁的小杰给妈妈制作了一</v>
      </c>
      <c r="E104" s="2"/>
      <c r="F104" s="2" t="s">
        <v>150</v>
      </c>
      <c r="G104" s="2">
        <v>31</v>
      </c>
      <c r="H104" s="7">
        <f t="shared" si="7"/>
        <v>0.5535714285714286</v>
      </c>
      <c r="I104" s="2" t="s">
        <v>248</v>
      </c>
      <c r="J104" s="2">
        <v>27</v>
      </c>
      <c r="K104" s="7">
        <f t="shared" si="6"/>
        <v>0.48214285714285715</v>
      </c>
      <c r="L104" s="2">
        <f>VLOOKUP(B104,Sheet2!$A$2:$D$56,4,FALSE)</f>
        <v>56</v>
      </c>
      <c r="M104" s="2" t="b">
        <f>IF(H104&gt;0.3,TRUE,FALSE)</f>
        <v>1</v>
      </c>
      <c r="N104" s="2" t="b">
        <v>1</v>
      </c>
      <c r="O104" s="2"/>
    </row>
    <row r="105" spans="1:15">
      <c r="A105" s="5">
        <v>2</v>
      </c>
      <c r="B105" s="5">
        <f t="shared" si="8"/>
        <v>35</v>
      </c>
      <c r="C105" s="5">
        <f t="shared" si="9"/>
        <v>2035</v>
      </c>
      <c r="D105" s="2" t="str">
        <f>VLOOKUP(B105,Sheet2!$A$2:$B$56,2,TRUE)</f>
        <v>母亲节，十岁的小杰给妈妈制作了一</v>
      </c>
      <c r="E105" s="2"/>
      <c r="F105" s="2" t="s">
        <v>246</v>
      </c>
      <c r="G105" s="2">
        <v>3</v>
      </c>
      <c r="H105" s="7">
        <f t="shared" si="7"/>
        <v>5.3571428571428568E-2</v>
      </c>
      <c r="I105" s="2" t="s">
        <v>247</v>
      </c>
      <c r="J105" s="2">
        <v>8</v>
      </c>
      <c r="K105" s="7">
        <f t="shared" si="6"/>
        <v>0.14285714285714285</v>
      </c>
      <c r="L105" s="2">
        <f>VLOOKUP(B105,Sheet2!$A$2:$D$56,4,FALSE)</f>
        <v>56</v>
      </c>
      <c r="M105" s="2" t="b">
        <f>AND(H105&gt;=0.05,H105&lt;0.3)</f>
        <v>1</v>
      </c>
      <c r="N105" s="2" t="b">
        <v>1</v>
      </c>
      <c r="O105" s="2"/>
    </row>
    <row r="106" spans="1:15">
      <c r="A106" s="5">
        <v>3</v>
      </c>
      <c r="B106" s="5">
        <f t="shared" si="8"/>
        <v>35</v>
      </c>
      <c r="C106" s="5">
        <f t="shared" si="9"/>
        <v>3035</v>
      </c>
      <c r="D106" s="2" t="str">
        <f>VLOOKUP(B106,Sheet2!$A$2:$B$56,2,TRUE)</f>
        <v>母亲节，十岁的小杰给妈妈制作了一</v>
      </c>
      <c r="E106" s="2"/>
      <c r="F106" s="2" t="s">
        <v>261</v>
      </c>
      <c r="G106" s="2">
        <v>1</v>
      </c>
      <c r="H106" s="7">
        <f t="shared" si="7"/>
        <v>1.7857142857142856E-2</v>
      </c>
      <c r="I106" s="2" t="s">
        <v>262</v>
      </c>
      <c r="J106" s="2">
        <v>1</v>
      </c>
      <c r="K106" s="7">
        <f t="shared" si="6"/>
        <v>1.7857142857142856E-2</v>
      </c>
      <c r="L106" s="2">
        <f>VLOOKUP(B106,Sheet2!$A$2:$D$56,4,FALSE)</f>
        <v>56</v>
      </c>
      <c r="M106" s="2" t="b">
        <f>IF(H106&lt;0.05,TRUE,FALSE)</f>
        <v>1</v>
      </c>
      <c r="N106" s="2" t="b">
        <v>1</v>
      </c>
      <c r="O106" s="2"/>
    </row>
    <row r="107" spans="1:15" s="6" customFormat="1">
      <c r="A107" s="5">
        <v>1</v>
      </c>
      <c r="B107" s="5">
        <f t="shared" si="8"/>
        <v>36</v>
      </c>
      <c r="C107" s="5">
        <f t="shared" si="9"/>
        <v>1036</v>
      </c>
      <c r="D107" s="2" t="str">
        <f>VLOOKUP(B107,Sheet2!$A$2:$B$56,2,TRUE)</f>
        <v>出门旅游的时候，王明喜欢拍一</v>
      </c>
      <c r="E107" s="2"/>
      <c r="F107" s="2" t="s">
        <v>150</v>
      </c>
      <c r="G107" s="2">
        <f>18+3+1</f>
        <v>22</v>
      </c>
      <c r="H107" s="7">
        <f t="shared" si="7"/>
        <v>0.39285714285714285</v>
      </c>
      <c r="I107" s="2" t="s">
        <v>169</v>
      </c>
      <c r="J107" s="2">
        <v>38</v>
      </c>
      <c r="K107" s="7">
        <f t="shared" si="6"/>
        <v>0.6785714285714286</v>
      </c>
      <c r="L107" s="2">
        <f>VLOOKUP(B107,Sheet2!$A$2:$D$56,4,FALSE)</f>
        <v>56</v>
      </c>
      <c r="M107" s="2" t="b">
        <f>IF(H107&gt;0.3,TRUE,FALSE)</f>
        <v>1</v>
      </c>
      <c r="N107" s="2" t="b">
        <v>1</v>
      </c>
      <c r="O107" s="2"/>
    </row>
    <row r="108" spans="1:15" s="6" customFormat="1">
      <c r="A108" s="5">
        <v>2</v>
      </c>
      <c r="B108" s="5">
        <f t="shared" si="8"/>
        <v>36</v>
      </c>
      <c r="C108" s="5">
        <f t="shared" si="9"/>
        <v>2036</v>
      </c>
      <c r="D108" s="2" t="str">
        <f>VLOOKUP(B108,Sheet2!$A$2:$B$56,2,TRUE)</f>
        <v>出门旅游的时候，王明喜欢拍一</v>
      </c>
      <c r="E108" s="2"/>
      <c r="F108" s="2" t="s">
        <v>264</v>
      </c>
      <c r="G108" s="2">
        <v>17</v>
      </c>
      <c r="H108" s="7">
        <f>G108/L108</f>
        <v>0.30357142857142855</v>
      </c>
      <c r="I108" s="2" t="s">
        <v>169</v>
      </c>
      <c r="J108" s="2">
        <v>38</v>
      </c>
      <c r="K108" s="7">
        <f t="shared" si="6"/>
        <v>0.6785714285714286</v>
      </c>
      <c r="L108" s="2">
        <f>VLOOKUP(B108,Sheet2!$A$2:$D$56,4,FALSE)</f>
        <v>56</v>
      </c>
      <c r="M108" s="2" t="b">
        <f>AND(H108&gt;=0.05,H108&lt;0.3)</f>
        <v>0</v>
      </c>
      <c r="N108" s="2" t="b">
        <v>1</v>
      </c>
      <c r="O108" s="2"/>
    </row>
    <row r="109" spans="1:15" s="6" customFormat="1">
      <c r="A109" s="5">
        <v>3</v>
      </c>
      <c r="B109" s="5">
        <f t="shared" si="8"/>
        <v>36</v>
      </c>
      <c r="C109" s="5">
        <f t="shared" si="9"/>
        <v>3036</v>
      </c>
      <c r="D109" s="2" t="str">
        <f>VLOOKUP(B109,Sheet2!$A$2:$B$56,2,TRUE)</f>
        <v>出门旅游的时候，王明喜欢拍一</v>
      </c>
      <c r="E109" s="2"/>
      <c r="F109" s="2" t="s">
        <v>170</v>
      </c>
      <c r="G109" s="2">
        <v>1</v>
      </c>
      <c r="H109" s="7">
        <f t="shared" si="7"/>
        <v>1.7857142857142856E-2</v>
      </c>
      <c r="I109" s="2" t="s">
        <v>263</v>
      </c>
      <c r="J109" s="2">
        <v>1</v>
      </c>
      <c r="K109" s="7">
        <f t="shared" si="6"/>
        <v>1.7857142857142856E-2</v>
      </c>
      <c r="L109" s="2">
        <f>VLOOKUP(B109,Sheet2!$A$2:$D$56,4,FALSE)</f>
        <v>56</v>
      </c>
      <c r="M109" s="2" t="b">
        <f>IF(H109&lt;0.05,TRUE,FALSE)</f>
        <v>1</v>
      </c>
      <c r="N109" s="2" t="b">
        <v>1</v>
      </c>
      <c r="O109" s="2"/>
    </row>
    <row r="110" spans="1:15" s="6" customFormat="1">
      <c r="A110" s="5">
        <v>1</v>
      </c>
      <c r="B110" s="5">
        <f t="shared" si="8"/>
        <v>37</v>
      </c>
      <c r="C110" s="5">
        <f t="shared" si="9"/>
        <v>1037</v>
      </c>
      <c r="D110" s="2" t="str">
        <f>VLOOKUP(B110,Sheet2!$A$2:$B$56,2,TRUE)</f>
        <v>小红感冒一直打喷嚏，小明关心地递来一</v>
      </c>
      <c r="E110" s="2"/>
      <c r="F110" s="2" t="s">
        <v>150</v>
      </c>
      <c r="G110" s="2">
        <v>19</v>
      </c>
      <c r="H110" s="7">
        <f t="shared" si="7"/>
        <v>0.34545454545454546</v>
      </c>
      <c r="I110" s="2" t="s">
        <v>265</v>
      </c>
      <c r="J110" s="2">
        <v>32</v>
      </c>
      <c r="K110" s="7">
        <f t="shared" si="6"/>
        <v>0.58181818181818179</v>
      </c>
      <c r="L110" s="2">
        <f>VLOOKUP(B110,Sheet2!$A$2:$D$56,4,FALSE)</f>
        <v>55</v>
      </c>
      <c r="M110" s="2" t="b">
        <f>IF(H110&gt;0.3,TRUE,FALSE)</f>
        <v>1</v>
      </c>
      <c r="N110" s="2" t="b">
        <v>1</v>
      </c>
      <c r="O110" s="2"/>
    </row>
    <row r="111" spans="1:15" s="6" customFormat="1">
      <c r="A111" s="5">
        <v>2</v>
      </c>
      <c r="B111" s="5">
        <f t="shared" si="8"/>
        <v>37</v>
      </c>
      <c r="C111" s="5">
        <f t="shared" si="9"/>
        <v>2037</v>
      </c>
      <c r="D111" s="2" t="str">
        <f>VLOOKUP(B111,Sheet2!$A$2:$B$56,2,TRUE)</f>
        <v>小红感冒一直打喷嚏，小明关心地递来一</v>
      </c>
      <c r="E111" s="2"/>
      <c r="F111" s="2" t="s">
        <v>142</v>
      </c>
      <c r="G111" s="2">
        <v>7</v>
      </c>
      <c r="H111" s="7">
        <f t="shared" si="7"/>
        <v>0.12727272727272726</v>
      </c>
      <c r="I111" s="2" t="s">
        <v>266</v>
      </c>
      <c r="J111" s="2">
        <v>6</v>
      </c>
      <c r="K111" s="7">
        <f t="shared" si="6"/>
        <v>0.10909090909090909</v>
      </c>
      <c r="L111" s="2">
        <f>VLOOKUP(B111,Sheet2!$A$2:$D$56,4,FALSE)</f>
        <v>55</v>
      </c>
      <c r="M111" s="2" t="b">
        <f>AND(H111&gt;=0.05,H111&lt;0.3)</f>
        <v>1</v>
      </c>
      <c r="N111" s="2" t="b">
        <v>1</v>
      </c>
      <c r="O111" s="2"/>
    </row>
    <row r="112" spans="1:15" s="6" customFormat="1">
      <c r="A112" s="5">
        <v>3</v>
      </c>
      <c r="B112" s="5">
        <f t="shared" si="8"/>
        <v>37</v>
      </c>
      <c r="C112" s="5">
        <f t="shared" si="9"/>
        <v>3037</v>
      </c>
      <c r="D112" s="2" t="str">
        <f>VLOOKUP(B112,Sheet2!$A$2:$B$56,2,TRUE)</f>
        <v>小红感冒一直打喷嚏，小明关心地递来一</v>
      </c>
      <c r="E112" s="2"/>
      <c r="F112" s="2" t="s">
        <v>167</v>
      </c>
      <c r="G112" s="2">
        <v>1</v>
      </c>
      <c r="H112" s="7">
        <f t="shared" si="7"/>
        <v>1.8181818181818181E-2</v>
      </c>
      <c r="I112" s="2" t="s">
        <v>267</v>
      </c>
      <c r="J112" s="2">
        <v>1</v>
      </c>
      <c r="K112" s="7">
        <f t="shared" si="6"/>
        <v>1.8181818181818181E-2</v>
      </c>
      <c r="L112" s="2">
        <f>VLOOKUP(B112,Sheet2!$A$2:$D$56,4,FALSE)</f>
        <v>55</v>
      </c>
      <c r="M112" s="2" t="b">
        <f>IF(H112&lt;0.05,TRUE,FALSE)</f>
        <v>1</v>
      </c>
      <c r="N112" s="2" t="b">
        <v>1</v>
      </c>
      <c r="O112" s="2"/>
    </row>
    <row r="113" spans="1:15">
      <c r="A113" s="5">
        <v>1</v>
      </c>
      <c r="B113" s="5">
        <f t="shared" si="8"/>
        <v>38</v>
      </c>
      <c r="C113" s="5">
        <f t="shared" si="9"/>
        <v>1038</v>
      </c>
      <c r="D113" s="2" t="str">
        <f>VLOOKUP(B113,Sheet2!$A$2:$B$56,2,TRUE)</f>
        <v>小明一直保存着小学时获得的一</v>
      </c>
      <c r="E113" s="2" t="str">
        <f>VLOOKUP(B113,Sheet2!$A$2:$C$56,3,FALSE)</f>
        <v>作为回忆</v>
      </c>
      <c r="F113" s="2" t="s">
        <v>150</v>
      </c>
      <c r="G113" s="2">
        <v>39</v>
      </c>
      <c r="H113" s="7">
        <f t="shared" si="7"/>
        <v>0.70909090909090911</v>
      </c>
      <c r="I113" s="2" t="s">
        <v>153</v>
      </c>
      <c r="J113" s="2">
        <v>41</v>
      </c>
      <c r="K113" s="7">
        <f t="shared" si="6"/>
        <v>0.74545454545454548</v>
      </c>
      <c r="L113" s="2">
        <f>VLOOKUP(B113,Sheet2!$A$2:$D$56,4,FALSE)</f>
        <v>55</v>
      </c>
      <c r="M113" s="2" t="b">
        <f>IF(H113&gt;0.3,TRUE,FALSE)</f>
        <v>1</v>
      </c>
      <c r="N113" s="2" t="b">
        <v>1</v>
      </c>
      <c r="O113" s="2"/>
    </row>
    <row r="114" spans="1:15">
      <c r="A114" s="5">
        <v>2</v>
      </c>
      <c r="B114" s="5">
        <f t="shared" si="8"/>
        <v>38</v>
      </c>
      <c r="C114" s="5">
        <f t="shared" si="9"/>
        <v>2038</v>
      </c>
      <c r="D114" s="2" t="str">
        <f>VLOOKUP(B114,Sheet2!$A$2:$B$56,2,TRUE)</f>
        <v>小明一直保存着小学时获得的一</v>
      </c>
      <c r="E114" s="2" t="str">
        <f>VLOOKUP(B114,Sheet2!$A$2:$C$56,3,FALSE)</f>
        <v>作为回忆</v>
      </c>
      <c r="F114" s="2" t="s">
        <v>149</v>
      </c>
      <c r="G114" s="2">
        <v>3</v>
      </c>
      <c r="H114" s="7">
        <f t="shared" si="7"/>
        <v>5.4545454545454543E-2</v>
      </c>
      <c r="I114" s="2" t="s">
        <v>269</v>
      </c>
      <c r="J114" s="2">
        <v>2</v>
      </c>
      <c r="K114" s="7">
        <f t="shared" si="6"/>
        <v>3.6363636363636362E-2</v>
      </c>
      <c r="L114" s="2">
        <f>VLOOKUP(B114,Sheet2!$A$2:$D$56,4,FALSE)</f>
        <v>55</v>
      </c>
      <c r="M114" s="2" t="b">
        <f>AND(H114&gt;=0.05,H114&lt;0.3)</f>
        <v>1</v>
      </c>
      <c r="N114" s="2" t="b">
        <v>1</v>
      </c>
      <c r="O114" s="2"/>
    </row>
    <row r="115" spans="1:15">
      <c r="A115" s="5">
        <v>3</v>
      </c>
      <c r="B115" s="5">
        <f t="shared" si="8"/>
        <v>38</v>
      </c>
      <c r="C115" s="5">
        <f t="shared" si="9"/>
        <v>3038</v>
      </c>
      <c r="D115" s="2" t="str">
        <f>VLOOKUP(B115,Sheet2!$A$2:$B$56,2,TRUE)</f>
        <v>小明一直保存着小学时获得的一</v>
      </c>
      <c r="E115" s="2" t="str">
        <f>VLOOKUP(B115,Sheet2!$A$2:$C$56,3,FALSE)</f>
        <v>作为回忆</v>
      </c>
      <c r="F115" s="2" t="s">
        <v>146</v>
      </c>
      <c r="G115" s="2">
        <v>1</v>
      </c>
      <c r="H115" s="7">
        <f t="shared" si="7"/>
        <v>1.8181818181818181E-2</v>
      </c>
      <c r="I115" s="2" t="s">
        <v>268</v>
      </c>
      <c r="J115" s="2">
        <v>1</v>
      </c>
      <c r="K115" s="7">
        <f t="shared" si="6"/>
        <v>1.8181818181818181E-2</v>
      </c>
      <c r="L115" s="2">
        <f>VLOOKUP(B115,Sheet2!$A$2:$D$56,4,FALSE)</f>
        <v>55</v>
      </c>
      <c r="M115" s="2" t="b">
        <f>IF(H115&lt;0.05,TRUE,FALSE)</f>
        <v>1</v>
      </c>
      <c r="N115" s="2" t="b">
        <v>1</v>
      </c>
      <c r="O115" s="2"/>
    </row>
    <row r="116" spans="1:15">
      <c r="A116" s="5">
        <v>1</v>
      </c>
      <c r="B116" s="5">
        <f t="shared" si="8"/>
        <v>39</v>
      </c>
      <c r="C116" s="5">
        <f t="shared" si="9"/>
        <v>1039</v>
      </c>
      <c r="D116" s="2" t="str">
        <f>VLOOKUP(B116,Sheet2!$A$2:$B$56,2,TRUE)</f>
        <v>小明不小心打碎了一只杯子，妈妈从清洁工具中找出一</v>
      </c>
      <c r="E116" s="2" t="str">
        <f>VLOOKUP(B116,Sheet2!$A$2:$C$56,3,FALSE)</f>
        <v>来清理地面</v>
      </c>
      <c r="F116" s="2" t="s">
        <v>161</v>
      </c>
      <c r="G116" s="2">
        <v>36</v>
      </c>
      <c r="H116" s="7">
        <f t="shared" si="7"/>
        <v>0.65454545454545454</v>
      </c>
      <c r="I116" s="2" t="s">
        <v>270</v>
      </c>
      <c r="J116" s="2">
        <v>21</v>
      </c>
      <c r="K116" s="7">
        <f t="shared" si="6"/>
        <v>0.38181818181818183</v>
      </c>
      <c r="L116" s="2">
        <f>VLOOKUP(B116,Sheet2!$A$2:$D$56,4,FALSE)</f>
        <v>55</v>
      </c>
      <c r="M116" s="2" t="b">
        <f>IF(H116&gt;0.3,TRUE,FALSE)</f>
        <v>1</v>
      </c>
      <c r="N116" s="2" t="b">
        <v>1</v>
      </c>
      <c r="O116" s="2"/>
    </row>
    <row r="117" spans="1:15">
      <c r="A117" s="5">
        <v>2</v>
      </c>
      <c r="B117" s="5">
        <f t="shared" si="8"/>
        <v>39</v>
      </c>
      <c r="C117" s="5">
        <f t="shared" si="9"/>
        <v>2039</v>
      </c>
      <c r="D117" s="2" t="str">
        <f>VLOOKUP(B117,Sheet2!$A$2:$B$56,2,TRUE)</f>
        <v>小明不小心打碎了一只杯子，妈妈从清洁工具中找出一</v>
      </c>
      <c r="E117" s="2" t="str">
        <f>VLOOKUP(B117,Sheet2!$A$2:$C$56,3,FALSE)</f>
        <v>来清理地面</v>
      </c>
      <c r="F117" s="2" t="s">
        <v>165</v>
      </c>
      <c r="G117" s="2">
        <v>3</v>
      </c>
      <c r="H117" s="7">
        <f t="shared" si="7"/>
        <v>5.4545454545454543E-2</v>
      </c>
      <c r="I117" s="2" t="s">
        <v>319</v>
      </c>
      <c r="J117" s="2">
        <v>2</v>
      </c>
      <c r="K117" s="7">
        <f t="shared" si="6"/>
        <v>3.6363636363636362E-2</v>
      </c>
      <c r="L117" s="2">
        <f>VLOOKUP(B117,Sheet2!$A$2:$D$56,4,FALSE)</f>
        <v>55</v>
      </c>
      <c r="M117" s="2" t="b">
        <f>AND(H117&gt;=0.05,H117&lt;0.3)</f>
        <v>1</v>
      </c>
      <c r="N117" s="2" t="b">
        <v>1</v>
      </c>
      <c r="O117" s="2"/>
    </row>
    <row r="118" spans="1:15">
      <c r="A118" s="5">
        <v>3</v>
      </c>
      <c r="B118" s="5">
        <f t="shared" si="8"/>
        <v>39</v>
      </c>
      <c r="C118" s="5">
        <f t="shared" si="9"/>
        <v>3039</v>
      </c>
      <c r="D118" s="2" t="str">
        <f>VLOOKUP(B118,Sheet2!$A$2:$B$56,2,TRUE)</f>
        <v>小明不小心打碎了一只杯子，妈妈从清洁工具中找出一</v>
      </c>
      <c r="E118" s="2" t="str">
        <f>VLOOKUP(B118,Sheet2!$A$2:$C$56,3,FALSE)</f>
        <v>来清理地面</v>
      </c>
      <c r="F118" s="2" t="s">
        <v>216</v>
      </c>
      <c r="G118" s="2">
        <v>1</v>
      </c>
      <c r="H118" s="7">
        <f t="shared" si="7"/>
        <v>1.8181818181818181E-2</v>
      </c>
      <c r="I118" s="2" t="s">
        <v>217</v>
      </c>
      <c r="J118" s="2">
        <v>1</v>
      </c>
      <c r="K118" s="7">
        <f t="shared" si="6"/>
        <v>1.8181818181818181E-2</v>
      </c>
      <c r="L118" s="2">
        <f>VLOOKUP(B118,Sheet2!$A$2:$D$56,4,FALSE)</f>
        <v>55</v>
      </c>
      <c r="M118" s="2" t="b">
        <f>IF(H118&lt;0.05,TRUE,FALSE)</f>
        <v>1</v>
      </c>
      <c r="N118" s="2" t="b">
        <v>1</v>
      </c>
      <c r="O118" s="2"/>
    </row>
    <row r="119" spans="1:15">
      <c r="A119" s="5">
        <v>1</v>
      </c>
      <c r="B119" s="5">
        <f t="shared" si="8"/>
        <v>40</v>
      </c>
      <c r="C119" s="5">
        <f t="shared" si="9"/>
        <v>1040</v>
      </c>
      <c r="D119" s="2" t="str">
        <f>VLOOKUP(B119,Sheet2!$A$2:$B$56,2,TRUE)</f>
        <v>六十多岁的爷爷计划明年去南美洲旅游，为了防止迷路，他带上了一个指南针和一</v>
      </c>
      <c r="E119" s="2"/>
      <c r="F119" s="2" t="s">
        <v>150</v>
      </c>
      <c r="G119" s="2">
        <v>23</v>
      </c>
      <c r="H119" s="7">
        <f t="shared" si="7"/>
        <v>0.41818181818181815</v>
      </c>
      <c r="I119" s="2" t="s">
        <v>271</v>
      </c>
      <c r="J119" s="2">
        <v>32</v>
      </c>
      <c r="K119" s="7">
        <f t="shared" si="6"/>
        <v>0.58181818181818179</v>
      </c>
      <c r="L119" s="2">
        <f>VLOOKUP(B119,Sheet2!$A$2:$D$56,4,FALSE)</f>
        <v>55</v>
      </c>
      <c r="M119" s="2" t="b">
        <f>IF(H119&gt;0.3,TRUE,FALSE)</f>
        <v>1</v>
      </c>
      <c r="N119" s="2" t="b">
        <v>1</v>
      </c>
      <c r="O119" s="2"/>
    </row>
    <row r="120" spans="1:15">
      <c r="A120" s="5">
        <v>2</v>
      </c>
      <c r="B120" s="5">
        <f t="shared" si="8"/>
        <v>40</v>
      </c>
      <c r="C120" s="5">
        <f t="shared" si="9"/>
        <v>2040</v>
      </c>
      <c r="D120" s="2" t="str">
        <f>VLOOKUP(B120,Sheet2!$A$2:$B$56,2,TRUE)</f>
        <v>六十多岁的爷爷计划明年去南美洲旅游，为了防止迷路，他带上了一个指南针和一</v>
      </c>
      <c r="E120" s="2"/>
      <c r="F120" s="2" t="s">
        <v>165</v>
      </c>
      <c r="G120" s="2">
        <v>3</v>
      </c>
      <c r="H120" s="7">
        <f t="shared" si="7"/>
        <v>5.4545454545454543E-2</v>
      </c>
      <c r="I120" s="2" t="s">
        <v>274</v>
      </c>
      <c r="J120" s="2">
        <v>3</v>
      </c>
      <c r="K120" s="7">
        <f t="shared" si="6"/>
        <v>5.4545454545454543E-2</v>
      </c>
      <c r="L120" s="2">
        <f>VLOOKUP(B120,Sheet2!$A$2:$D$56,4,FALSE)</f>
        <v>55</v>
      </c>
      <c r="M120" s="2" t="b">
        <f>AND(H120&gt;=0.05,H120&lt;0.3)</f>
        <v>1</v>
      </c>
      <c r="N120" s="2" t="b">
        <v>1</v>
      </c>
      <c r="O120" s="2"/>
    </row>
    <row r="121" spans="1:15">
      <c r="A121" s="5">
        <v>3</v>
      </c>
      <c r="B121" s="5">
        <f t="shared" si="8"/>
        <v>40</v>
      </c>
      <c r="C121" s="5">
        <f t="shared" si="9"/>
        <v>3040</v>
      </c>
      <c r="D121" s="2" t="str">
        <f>VLOOKUP(B121,Sheet2!$A$2:$B$56,2,TRUE)</f>
        <v>六十多岁的爷爷计划明年去南美洲旅游，为了防止迷路，他带上了一个指南针和一</v>
      </c>
      <c r="E121" s="2"/>
      <c r="F121" s="2" t="s">
        <v>272</v>
      </c>
      <c r="G121" s="2">
        <v>1</v>
      </c>
      <c r="H121" s="7">
        <f t="shared" si="7"/>
        <v>1.8181818181818181E-2</v>
      </c>
      <c r="I121" s="2" t="s">
        <v>273</v>
      </c>
      <c r="J121" s="2">
        <v>1</v>
      </c>
      <c r="K121" s="7">
        <f t="shared" si="6"/>
        <v>1.8181818181818181E-2</v>
      </c>
      <c r="L121" s="2">
        <f>VLOOKUP(B121,Sheet2!$A$2:$D$56,4,FALSE)</f>
        <v>55</v>
      </c>
      <c r="M121" s="2" t="b">
        <f>IF(H121&lt;0.05,TRUE,FALSE)</f>
        <v>1</v>
      </c>
      <c r="N121" s="2" t="b">
        <v>1</v>
      </c>
      <c r="O121" s="2"/>
    </row>
    <row r="122" spans="1:15" s="6" customFormat="1">
      <c r="A122" s="5">
        <v>1</v>
      </c>
      <c r="B122" s="5">
        <f t="shared" si="8"/>
        <v>41</v>
      </c>
      <c r="C122" s="5">
        <f t="shared" si="9"/>
        <v>1041</v>
      </c>
      <c r="D122" s="2" t="str">
        <f>VLOOKUP(B122,Sheet2!$A$2:$B$56,2,TRUE)</f>
        <v>演唱会上，有人举着一</v>
      </c>
      <c r="E122" s="2" t="str">
        <f>VLOOKUP(B122,Sheet2!$A$2:$C$56,3,FALSE)</f>
        <v>在高喊偶像的名字</v>
      </c>
      <c r="F122" s="2" t="s">
        <v>144</v>
      </c>
      <c r="G122" s="2">
        <v>15</v>
      </c>
      <c r="H122" s="7">
        <f t="shared" si="7"/>
        <v>0.27272727272727271</v>
      </c>
      <c r="I122" s="2" t="s">
        <v>275</v>
      </c>
      <c r="J122" s="2">
        <v>15</v>
      </c>
      <c r="K122" s="7">
        <f t="shared" si="6"/>
        <v>0.27272727272727271</v>
      </c>
      <c r="L122" s="2">
        <f>VLOOKUP(B122,Sheet2!$A$2:$D$56,4,FALSE)</f>
        <v>55</v>
      </c>
      <c r="M122" s="2" t="b">
        <f>IF(H122&gt;0.3,TRUE,FALSE)</f>
        <v>0</v>
      </c>
      <c r="N122" s="2"/>
      <c r="O122" s="2"/>
    </row>
    <row r="123" spans="1:15">
      <c r="A123" s="5">
        <v>2</v>
      </c>
      <c r="B123" s="5">
        <f t="shared" si="8"/>
        <v>41</v>
      </c>
      <c r="C123" s="5">
        <f t="shared" si="9"/>
        <v>2041</v>
      </c>
      <c r="D123" s="2" t="str">
        <f>VLOOKUP(B123,Sheet2!$A$2:$B$56,2,TRUE)</f>
        <v>演唱会上，有人举着一</v>
      </c>
      <c r="E123" s="2" t="str">
        <f>VLOOKUP(B123,Sheet2!$A$2:$C$56,3,FALSE)</f>
        <v>在高喊偶像的名字</v>
      </c>
      <c r="F123" s="2" t="s">
        <v>146</v>
      </c>
      <c r="G123" s="2">
        <v>9</v>
      </c>
      <c r="H123" s="7">
        <f t="shared" si="7"/>
        <v>0.16363636363636364</v>
      </c>
      <c r="I123" s="2" t="s">
        <v>276</v>
      </c>
      <c r="J123" s="2">
        <v>6</v>
      </c>
      <c r="K123" s="7">
        <f t="shared" si="6"/>
        <v>0.10909090909090909</v>
      </c>
      <c r="L123" s="2">
        <f>VLOOKUP(B123,Sheet2!$A$2:$D$56,4,FALSE)</f>
        <v>55</v>
      </c>
      <c r="M123" s="2" t="b">
        <f>AND(H123&gt;=0.05,H123&lt;0.3)</f>
        <v>1</v>
      </c>
      <c r="N123" s="2"/>
      <c r="O123" s="2"/>
    </row>
    <row r="124" spans="1:15">
      <c r="A124" s="5">
        <v>3</v>
      </c>
      <c r="B124" s="5">
        <f t="shared" si="8"/>
        <v>41</v>
      </c>
      <c r="C124" s="5">
        <f t="shared" si="9"/>
        <v>3041</v>
      </c>
      <c r="D124" s="2" t="str">
        <f>VLOOKUP(B124,Sheet2!$A$2:$B$56,2,TRUE)</f>
        <v>演唱会上，有人举着一</v>
      </c>
      <c r="E124" s="2" t="str">
        <f>VLOOKUP(B124,Sheet2!$A$2:$C$56,3,FALSE)</f>
        <v>在高喊偶像的名字</v>
      </c>
      <c r="F124" s="2" t="s">
        <v>277</v>
      </c>
      <c r="G124" s="2">
        <v>1</v>
      </c>
      <c r="H124" s="7">
        <f t="shared" si="7"/>
        <v>1.8181818181818181E-2</v>
      </c>
      <c r="I124" s="2" t="s">
        <v>278</v>
      </c>
      <c r="J124" s="2">
        <v>1</v>
      </c>
      <c r="K124" s="7">
        <f t="shared" si="6"/>
        <v>1.8181818181818181E-2</v>
      </c>
      <c r="L124" s="2">
        <f>VLOOKUP(B124,Sheet2!$A$2:$D$56,4,FALSE)</f>
        <v>55</v>
      </c>
      <c r="M124" s="2" t="b">
        <f>IF(H124&lt;0.05,TRUE,FALSE)</f>
        <v>1</v>
      </c>
      <c r="N124" s="2"/>
      <c r="O124" s="2"/>
    </row>
    <row r="125" spans="1:15" s="6" customFormat="1">
      <c r="A125" s="5">
        <v>1</v>
      </c>
      <c r="B125" s="5">
        <f t="shared" si="8"/>
        <v>42</v>
      </c>
      <c r="C125" s="5">
        <f t="shared" si="9"/>
        <v>1042</v>
      </c>
      <c r="D125" s="2" t="str">
        <f>VLOOKUP(B125,Sheet2!$A$2:$B$56,2,TRUE)</f>
        <v>为了能随时看时间，王明带上了一</v>
      </c>
      <c r="E125" s="2"/>
      <c r="F125" s="2" t="s">
        <v>146</v>
      </c>
      <c r="G125" s="2">
        <v>25</v>
      </c>
      <c r="H125" s="7">
        <f t="shared" si="7"/>
        <v>0.45454545454545453</v>
      </c>
      <c r="I125" s="2" t="s">
        <v>279</v>
      </c>
      <c r="J125" s="2">
        <v>34</v>
      </c>
      <c r="K125" s="7">
        <f t="shared" si="6"/>
        <v>0.61818181818181817</v>
      </c>
      <c r="L125" s="2">
        <f>VLOOKUP(B125,Sheet2!$A$2:$D$56,4,FALSE)</f>
        <v>55</v>
      </c>
      <c r="M125" s="2" t="b">
        <f>IF(H125&gt;0.3,TRUE,FALSE)</f>
        <v>1</v>
      </c>
      <c r="N125" s="2" t="b">
        <v>1</v>
      </c>
      <c r="O125" s="2"/>
    </row>
    <row r="126" spans="1:15" s="6" customFormat="1">
      <c r="A126" s="5">
        <v>2</v>
      </c>
      <c r="B126" s="5">
        <f t="shared" si="8"/>
        <v>42</v>
      </c>
      <c r="C126" s="5">
        <f t="shared" si="9"/>
        <v>2042</v>
      </c>
      <c r="D126" s="2" t="str">
        <f>VLOOKUP(B126,Sheet2!$A$2:$B$56,2,TRUE)</f>
        <v>为了能随时看时间，王明带上了一</v>
      </c>
      <c r="E126" s="2"/>
      <c r="F126" s="2" t="s">
        <v>165</v>
      </c>
      <c r="G126" s="2">
        <v>13</v>
      </c>
      <c r="H126" s="7">
        <f t="shared" si="7"/>
        <v>0.23636363636363636</v>
      </c>
      <c r="I126" s="2" t="s">
        <v>279</v>
      </c>
      <c r="J126" s="2">
        <v>34</v>
      </c>
      <c r="K126" s="7">
        <f t="shared" si="6"/>
        <v>0.61818181818181817</v>
      </c>
      <c r="L126" s="2">
        <f>VLOOKUP(B126,Sheet2!$A$2:$D$56,4,FALSE)</f>
        <v>55</v>
      </c>
      <c r="M126" s="2" t="b">
        <f>AND(H126&gt;=0.05,H126&lt;0.3)</f>
        <v>1</v>
      </c>
      <c r="N126" s="2" t="b">
        <v>1</v>
      </c>
      <c r="O126" s="2"/>
    </row>
    <row r="127" spans="1:15" s="6" customFormat="1">
      <c r="A127" s="5">
        <v>3</v>
      </c>
      <c r="B127" s="5">
        <f t="shared" si="8"/>
        <v>42</v>
      </c>
      <c r="C127" s="5">
        <f t="shared" si="9"/>
        <v>3042</v>
      </c>
      <c r="D127" s="2" t="str">
        <f>VLOOKUP(B127,Sheet2!$A$2:$B$56,2,TRUE)</f>
        <v>为了能随时看时间，王明带上了一</v>
      </c>
      <c r="E127" s="2"/>
      <c r="F127" s="2" t="s">
        <v>156</v>
      </c>
      <c r="G127" s="2">
        <v>2</v>
      </c>
      <c r="H127" s="7">
        <f t="shared" si="7"/>
        <v>3.6363636363636362E-2</v>
      </c>
      <c r="I127" s="2" t="s">
        <v>280</v>
      </c>
      <c r="J127" s="2">
        <v>1</v>
      </c>
      <c r="K127" s="7">
        <f t="shared" si="6"/>
        <v>1.8181818181818181E-2</v>
      </c>
      <c r="L127" s="2">
        <f>VLOOKUP(B127,Sheet2!$A$2:$D$56,4,FALSE)</f>
        <v>55</v>
      </c>
      <c r="M127" s="2" t="b">
        <f>IF(H127&lt;0.05,TRUE,FALSE)</f>
        <v>1</v>
      </c>
      <c r="N127" s="2" t="b">
        <v>1</v>
      </c>
      <c r="O127" s="2"/>
    </row>
    <row r="128" spans="1:15" s="6" customFormat="1">
      <c r="A128" s="5">
        <v>1</v>
      </c>
      <c r="B128" s="5">
        <f t="shared" si="8"/>
        <v>43</v>
      </c>
      <c r="C128" s="5">
        <f t="shared" si="9"/>
        <v>1043</v>
      </c>
      <c r="D128" s="2" t="str">
        <f>VLOOKUP(B128,Sheet2!$A$2:$B$56,2,TRUE)</f>
        <v>为了准备大学英语六级考试，小明去书店买了一</v>
      </c>
      <c r="E128" s="2"/>
      <c r="F128" s="2" t="s">
        <v>149</v>
      </c>
      <c r="G128" s="2">
        <v>29</v>
      </c>
      <c r="H128" s="7">
        <f t="shared" si="7"/>
        <v>0.52727272727272723</v>
      </c>
      <c r="I128" s="2" t="s">
        <v>152</v>
      </c>
      <c r="J128" s="2">
        <v>28</v>
      </c>
      <c r="K128" s="7">
        <f t="shared" si="6"/>
        <v>0.50909090909090904</v>
      </c>
      <c r="L128" s="2">
        <f>VLOOKUP(B128,Sheet2!$A$2:$D$56,4,FALSE)</f>
        <v>55</v>
      </c>
      <c r="M128" s="2" t="b">
        <f>IF(H128&gt;0.3,TRUE,FALSE)</f>
        <v>1</v>
      </c>
      <c r="N128" s="2" t="b">
        <v>1</v>
      </c>
      <c r="O128" s="2"/>
    </row>
    <row r="129" spans="1:15" s="6" customFormat="1">
      <c r="A129" s="5">
        <v>2</v>
      </c>
      <c r="B129" s="5">
        <f t="shared" si="8"/>
        <v>43</v>
      </c>
      <c r="C129" s="5">
        <f t="shared" si="9"/>
        <v>2043</v>
      </c>
      <c r="D129" s="2" t="str">
        <f>VLOOKUP(B129,Sheet2!$A$2:$B$56,2,TRUE)</f>
        <v>为了准备大学英语六级考试，小明去书店买了一</v>
      </c>
      <c r="E129" s="2"/>
      <c r="F129" s="2" t="s">
        <v>179</v>
      </c>
      <c r="G129" s="2">
        <v>8</v>
      </c>
      <c r="H129" s="7">
        <f t="shared" si="7"/>
        <v>0.14545454545454545</v>
      </c>
      <c r="I129" s="2" t="s">
        <v>281</v>
      </c>
      <c r="J129" s="2">
        <v>7</v>
      </c>
      <c r="K129" s="7">
        <f t="shared" si="6"/>
        <v>0.12727272727272726</v>
      </c>
      <c r="L129" s="2">
        <f>VLOOKUP(B129,Sheet2!$A$2:$D$56,4,FALSE)</f>
        <v>55</v>
      </c>
      <c r="M129" s="2" t="b">
        <f>AND(H129&gt;=0.05,H129&lt;0.3)</f>
        <v>1</v>
      </c>
      <c r="N129" s="2" t="b">
        <v>1</v>
      </c>
      <c r="O129" s="2"/>
    </row>
    <row r="130" spans="1:15" s="6" customFormat="1">
      <c r="A130" s="5">
        <v>3</v>
      </c>
      <c r="B130" s="5">
        <f t="shared" si="8"/>
        <v>43</v>
      </c>
      <c r="C130" s="5">
        <f t="shared" si="9"/>
        <v>3043</v>
      </c>
      <c r="D130" s="2" t="str">
        <f>VLOOKUP(B130,Sheet2!$A$2:$B$56,2,TRUE)</f>
        <v>为了准备大学英语六级考试，小明去书店买了一</v>
      </c>
      <c r="E130" s="2"/>
      <c r="F130" s="2" t="s">
        <v>165</v>
      </c>
      <c r="G130" s="2">
        <v>0</v>
      </c>
      <c r="H130" s="7">
        <f>G130/L130</f>
        <v>0</v>
      </c>
      <c r="I130" s="2" t="s">
        <v>282</v>
      </c>
      <c r="J130" s="2">
        <v>0</v>
      </c>
      <c r="K130" s="7">
        <f t="shared" si="6"/>
        <v>0</v>
      </c>
      <c r="L130" s="2">
        <f>VLOOKUP(B130,Sheet2!$A$2:$D$56,4,FALSE)</f>
        <v>55</v>
      </c>
      <c r="M130" s="2" t="b">
        <f>IF(H130&lt;0.05,TRUE,FALSE)</f>
        <v>1</v>
      </c>
      <c r="N130" s="2" t="b">
        <v>1</v>
      </c>
      <c r="O130" s="2"/>
    </row>
    <row r="131" spans="1:15" s="9" customFormat="1">
      <c r="A131" s="8">
        <v>1</v>
      </c>
      <c r="B131" s="8">
        <f t="shared" si="8"/>
        <v>44</v>
      </c>
      <c r="C131" s="8">
        <f t="shared" si="9"/>
        <v>1044</v>
      </c>
      <c r="D131" s="9" t="str">
        <f>VLOOKUP(B131,Sheet2!$A$2:$B$56,2,TRUE)</f>
        <v>喜欢在客厅看书的小两口去宜家买了一</v>
      </c>
      <c r="F131" s="9" t="s">
        <v>144</v>
      </c>
      <c r="G131" s="9">
        <v>20</v>
      </c>
      <c r="H131" s="10">
        <f t="shared" si="7"/>
        <v>0.36363636363636365</v>
      </c>
      <c r="I131" s="9" t="s">
        <v>283</v>
      </c>
      <c r="J131" s="9">
        <v>17</v>
      </c>
      <c r="K131" s="10">
        <f t="shared" ref="K131:K166" si="10">J131/L131</f>
        <v>0.30909090909090908</v>
      </c>
      <c r="L131" s="9">
        <f>VLOOKUP(B131,Sheet2!$A$2:$D$56,4,FALSE)</f>
        <v>55</v>
      </c>
      <c r="M131" s="9" t="b">
        <f>IF(H131&gt;0.3,TRUE,FALSE)</f>
        <v>1</v>
      </c>
      <c r="N131" s="9" t="b">
        <v>1</v>
      </c>
      <c r="O131" s="9" t="s">
        <v>322</v>
      </c>
    </row>
    <row r="132" spans="1:15" s="6" customFormat="1">
      <c r="A132" s="5">
        <v>2</v>
      </c>
      <c r="B132" s="5">
        <f t="shared" si="8"/>
        <v>44</v>
      </c>
      <c r="C132" s="5">
        <f t="shared" si="9"/>
        <v>2044</v>
      </c>
      <c r="D132" s="2" t="str">
        <f>VLOOKUP(B132,Sheet2!$A$2:$B$56,2,TRUE)</f>
        <v>喜欢在客厅看书的小两口去宜家买了一</v>
      </c>
      <c r="E132" s="2"/>
      <c r="F132" s="2" t="s">
        <v>150</v>
      </c>
      <c r="G132" s="2">
        <v>13</v>
      </c>
      <c r="H132" s="7">
        <f t="shared" ref="H132:H166" si="11">G132/L132</f>
        <v>0.23636363636363636</v>
      </c>
      <c r="I132" s="2" t="s">
        <v>284</v>
      </c>
      <c r="J132" s="2">
        <v>4</v>
      </c>
      <c r="K132" s="7">
        <f t="shared" si="10"/>
        <v>7.2727272727272724E-2</v>
      </c>
      <c r="L132" s="2">
        <f>VLOOKUP(B132,Sheet2!$A$2:$D$56,4,FALSE)</f>
        <v>55</v>
      </c>
      <c r="M132" s="2" t="b">
        <f>AND(H132&gt;=0.05,H132&lt;0.3)</f>
        <v>1</v>
      </c>
      <c r="N132" s="2" t="b">
        <v>1</v>
      </c>
      <c r="O132" s="2"/>
    </row>
    <row r="133" spans="1:15" s="6" customFormat="1">
      <c r="A133" s="5">
        <v>3</v>
      </c>
      <c r="B133" s="5">
        <f t="shared" si="8"/>
        <v>44</v>
      </c>
      <c r="C133" s="5">
        <f t="shared" si="9"/>
        <v>3044</v>
      </c>
      <c r="D133" s="2" t="str">
        <f>VLOOKUP(B133,Sheet2!$A$2:$B$56,2,TRUE)</f>
        <v>喜欢在客厅看书的小两口去宜家买了一</v>
      </c>
      <c r="E133" s="2"/>
      <c r="F133" s="2" t="s">
        <v>161</v>
      </c>
      <c r="G133" s="2">
        <v>2</v>
      </c>
      <c r="H133" s="7">
        <f t="shared" si="11"/>
        <v>3.6363636363636362E-2</v>
      </c>
      <c r="I133" s="2" t="s">
        <v>314</v>
      </c>
      <c r="J133" s="2">
        <v>2</v>
      </c>
      <c r="K133" s="7">
        <f t="shared" si="10"/>
        <v>3.6363636363636362E-2</v>
      </c>
      <c r="L133" s="2">
        <f>VLOOKUP(B133,Sheet2!$A$2:$D$56,4,FALSE)</f>
        <v>55</v>
      </c>
      <c r="M133" s="2" t="b">
        <f>IF(H133&lt;0.05,TRUE,FALSE)</f>
        <v>1</v>
      </c>
      <c r="N133" s="2" t="b">
        <v>1</v>
      </c>
      <c r="O133" s="2"/>
    </row>
    <row r="134" spans="1:15" s="6" customFormat="1">
      <c r="A134" s="5">
        <v>1</v>
      </c>
      <c r="B134" s="5">
        <f t="shared" si="8"/>
        <v>45</v>
      </c>
      <c r="C134" s="5">
        <f t="shared" si="9"/>
        <v>1045</v>
      </c>
      <c r="D134" s="2" t="str">
        <f>VLOOKUP(B134,Sheet2!$A$2:$B$56,2,TRUE)</f>
        <v>张三在澳大利亚旅行时见到一</v>
      </c>
      <c r="E134" s="2" t="str">
        <f>VLOOKUP(B134,Sheet2!$A$2:$C$56,3,FALSE)</f>
        <v>他觉得很开心</v>
      </c>
      <c r="F134" s="2" t="s">
        <v>165</v>
      </c>
      <c r="G134" s="2">
        <v>32</v>
      </c>
      <c r="H134" s="7">
        <f t="shared" si="11"/>
        <v>0.58181818181818179</v>
      </c>
      <c r="I134" s="2" t="s">
        <v>285</v>
      </c>
      <c r="J134" s="2">
        <v>26</v>
      </c>
      <c r="K134" s="7">
        <f t="shared" si="10"/>
        <v>0.47272727272727272</v>
      </c>
      <c r="L134" s="2">
        <f>VLOOKUP(B134,Sheet2!$A$2:$D$56,4,FALSE)</f>
        <v>55</v>
      </c>
      <c r="M134" s="2" t="b">
        <f>IF(H134&gt;0.3,TRUE,FALSE)</f>
        <v>1</v>
      </c>
      <c r="N134" s="2" t="b">
        <v>1</v>
      </c>
      <c r="O134" s="2"/>
    </row>
    <row r="135" spans="1:15" s="6" customFormat="1">
      <c r="A135" s="5">
        <v>2</v>
      </c>
      <c r="B135" s="5">
        <f t="shared" si="8"/>
        <v>45</v>
      </c>
      <c r="C135" s="5">
        <f t="shared" si="9"/>
        <v>2045</v>
      </c>
      <c r="D135" s="2" t="str">
        <f>VLOOKUP(B135,Sheet2!$A$2:$B$56,2,TRUE)</f>
        <v>张三在澳大利亚旅行时见到一</v>
      </c>
      <c r="E135" s="2" t="str">
        <f>VLOOKUP(B135,Sheet2!$A$2:$C$56,3,FALSE)</f>
        <v>他觉得很开心</v>
      </c>
      <c r="F135" s="2" t="s">
        <v>272</v>
      </c>
      <c r="G135" s="2">
        <v>7</v>
      </c>
      <c r="H135" s="7">
        <f>G135/L135</f>
        <v>0.12727272727272726</v>
      </c>
      <c r="I135" s="2" t="s">
        <v>286</v>
      </c>
      <c r="J135" s="2">
        <v>5</v>
      </c>
      <c r="K135" s="7">
        <f t="shared" si="10"/>
        <v>9.0909090909090912E-2</v>
      </c>
      <c r="L135" s="2">
        <f>VLOOKUP(B135,Sheet2!$A$2:$D$56,4,FALSE)</f>
        <v>55</v>
      </c>
      <c r="M135" s="2" t="b">
        <f>AND(H135&gt;=0.05,H135&lt;0.3)</f>
        <v>1</v>
      </c>
      <c r="N135" s="2" t="b">
        <v>1</v>
      </c>
      <c r="O135" s="2"/>
    </row>
    <row r="136" spans="1:15" s="6" customFormat="1">
      <c r="A136" s="5">
        <v>3</v>
      </c>
      <c r="B136" s="5">
        <f t="shared" si="8"/>
        <v>45</v>
      </c>
      <c r="C136" s="5">
        <f t="shared" si="9"/>
        <v>3045</v>
      </c>
      <c r="D136" s="2" t="str">
        <f>VLOOKUP(B136,Sheet2!$A$2:$B$56,2,TRUE)</f>
        <v>张三在澳大利亚旅行时见到一</v>
      </c>
      <c r="E136" s="2" t="str">
        <f>VLOOKUP(B136,Sheet2!$A$2:$C$56,3,FALSE)</f>
        <v>他觉得很开心</v>
      </c>
      <c r="F136" s="2" t="s">
        <v>213</v>
      </c>
      <c r="G136" s="2">
        <v>0</v>
      </c>
      <c r="H136" s="7">
        <f t="shared" si="11"/>
        <v>0</v>
      </c>
      <c r="I136" s="2" t="s">
        <v>287</v>
      </c>
      <c r="J136" s="2">
        <v>0</v>
      </c>
      <c r="K136" s="7">
        <f t="shared" si="10"/>
        <v>0</v>
      </c>
      <c r="L136" s="2">
        <f>VLOOKUP(B136,Sheet2!$A$2:$D$56,4,FALSE)</f>
        <v>55</v>
      </c>
      <c r="M136" s="2" t="b">
        <f>IF(H136&lt;0.05,TRUE,FALSE)</f>
        <v>1</v>
      </c>
      <c r="N136" s="2" t="b">
        <v>1</v>
      </c>
      <c r="O136" s="2"/>
    </row>
    <row r="137" spans="1:15" s="6" customFormat="1">
      <c r="A137" s="5">
        <v>1</v>
      </c>
      <c r="B137" s="5">
        <f t="shared" si="8"/>
        <v>46</v>
      </c>
      <c r="C137" s="5">
        <f t="shared" si="9"/>
        <v>1046</v>
      </c>
      <c r="D137" s="2" t="str">
        <f>VLOOKUP(B137,Sheet2!$A$2:$B$56,2,TRUE)</f>
        <v>为了庆祝结婚纪念日，男孩到珠宝店挑了</v>
      </c>
      <c r="E137" s="2"/>
      <c r="F137" s="2" t="s">
        <v>250</v>
      </c>
      <c r="G137" s="2">
        <v>10</v>
      </c>
      <c r="H137" s="7">
        <f t="shared" si="11"/>
        <v>0.18181818181818182</v>
      </c>
      <c r="I137" s="2" t="s">
        <v>288</v>
      </c>
      <c r="J137" s="2">
        <v>18</v>
      </c>
      <c r="K137" s="7">
        <f t="shared" si="10"/>
        <v>0.32727272727272727</v>
      </c>
      <c r="L137" s="2">
        <f>VLOOKUP(B137,Sheet2!$A$2:$D$56,4,FALSE)</f>
        <v>55</v>
      </c>
      <c r="M137" s="2" t="b">
        <f>IF(H137&gt;0.3,TRUE,FALSE)</f>
        <v>0</v>
      </c>
      <c r="N137" s="2" t="b">
        <v>1</v>
      </c>
      <c r="O137" s="2"/>
    </row>
    <row r="138" spans="1:15" s="6" customFormat="1">
      <c r="A138" s="5">
        <v>2</v>
      </c>
      <c r="B138" s="5">
        <f t="shared" si="8"/>
        <v>46</v>
      </c>
      <c r="C138" s="5">
        <f t="shared" si="9"/>
        <v>2046</v>
      </c>
      <c r="D138" s="2" t="str">
        <f>VLOOKUP(B138,Sheet2!$A$2:$B$56,2,TRUE)</f>
        <v>为了庆祝结婚纪念日，男孩到珠宝店挑了</v>
      </c>
      <c r="E138" s="2"/>
      <c r="F138" s="2" t="s">
        <v>167</v>
      </c>
      <c r="G138" s="2">
        <v>9</v>
      </c>
      <c r="H138" s="7">
        <f t="shared" si="11"/>
        <v>0.16363636363636364</v>
      </c>
      <c r="I138" s="2" t="s">
        <v>249</v>
      </c>
      <c r="J138" s="2">
        <v>11</v>
      </c>
      <c r="K138" s="7">
        <f t="shared" si="10"/>
        <v>0.2</v>
      </c>
      <c r="L138" s="2">
        <f>VLOOKUP(B138,Sheet2!$A$2:$D$56,4,FALSE)</f>
        <v>55</v>
      </c>
      <c r="M138" s="2" t="b">
        <f>AND(H138&gt;=0.05,H138&lt;0.3)</f>
        <v>1</v>
      </c>
      <c r="N138" s="2" t="b">
        <v>1</v>
      </c>
      <c r="O138" s="2"/>
    </row>
    <row r="139" spans="1:15" s="6" customFormat="1">
      <c r="A139" s="5">
        <v>3</v>
      </c>
      <c r="B139" s="5">
        <f t="shared" ref="B139:B166" si="12">B136+1</f>
        <v>46</v>
      </c>
      <c r="C139" s="5">
        <f t="shared" si="9"/>
        <v>3046</v>
      </c>
      <c r="D139" s="2" t="str">
        <f>VLOOKUP(B139,Sheet2!$A$2:$B$56,2,TRUE)</f>
        <v>为了庆祝结婚纪念日，男孩到珠宝店挑了</v>
      </c>
      <c r="E139" s="2"/>
      <c r="F139" s="2" t="s">
        <v>146</v>
      </c>
      <c r="G139" s="2">
        <v>0</v>
      </c>
      <c r="H139" s="7">
        <f t="shared" si="11"/>
        <v>0</v>
      </c>
      <c r="I139" s="2" t="s">
        <v>223</v>
      </c>
      <c r="J139" s="2">
        <v>0</v>
      </c>
      <c r="K139" s="7">
        <f t="shared" si="10"/>
        <v>0</v>
      </c>
      <c r="L139" s="2">
        <f>VLOOKUP(B139,Sheet2!$A$2:$D$56,4,FALSE)</f>
        <v>55</v>
      </c>
      <c r="M139" s="2" t="b">
        <f>IF(H139&lt;0.05,TRUE,FALSE)</f>
        <v>1</v>
      </c>
      <c r="N139" s="2" t="b">
        <v>1</v>
      </c>
      <c r="O139" s="2"/>
    </row>
    <row r="140" spans="1:15">
      <c r="A140" s="5">
        <v>1</v>
      </c>
      <c r="B140" s="5">
        <f t="shared" si="12"/>
        <v>47</v>
      </c>
      <c r="C140" s="5">
        <f t="shared" si="9"/>
        <v>1047</v>
      </c>
      <c r="D140" s="2" t="str">
        <f>VLOOKUP(B140,Sheet2!$A$2:$B$56,2,TRUE)</f>
        <v>这家餐馆的海鲜烧烤很有名，所以老张点了一</v>
      </c>
      <c r="E140" s="2"/>
      <c r="F140" s="2" t="s">
        <v>246</v>
      </c>
      <c r="G140" s="2">
        <v>14</v>
      </c>
      <c r="H140" s="7">
        <f t="shared" si="11"/>
        <v>0.25454545454545452</v>
      </c>
      <c r="I140" s="2" t="s">
        <v>289</v>
      </c>
      <c r="J140" s="2">
        <v>11</v>
      </c>
      <c r="K140" s="7">
        <f t="shared" si="10"/>
        <v>0.2</v>
      </c>
      <c r="L140" s="2">
        <f>VLOOKUP(B140,Sheet2!$A$2:$D$56,4,FALSE)</f>
        <v>55</v>
      </c>
      <c r="M140" s="2" t="b">
        <f>IF(H140&gt;0.3,TRUE,FALSE)</f>
        <v>0</v>
      </c>
      <c r="N140" s="2"/>
      <c r="O140" s="2"/>
    </row>
    <row r="141" spans="1:15">
      <c r="A141" s="5">
        <v>2</v>
      </c>
      <c r="B141" s="5">
        <f t="shared" si="12"/>
        <v>47</v>
      </c>
      <c r="C141" s="5">
        <f t="shared" si="9"/>
        <v>2047</v>
      </c>
      <c r="D141" s="2" t="str">
        <f>VLOOKUP(B141,Sheet2!$A$2:$B$56,2,TRUE)</f>
        <v>这家餐馆的海鲜烧烤很有名，所以老张点了一</v>
      </c>
      <c r="E141" s="2"/>
      <c r="F141" s="2" t="s">
        <v>167</v>
      </c>
      <c r="G141" s="2">
        <v>6</v>
      </c>
      <c r="H141" s="7">
        <f t="shared" si="11"/>
        <v>0.10909090909090909</v>
      </c>
      <c r="I141" s="2" t="s">
        <v>199</v>
      </c>
      <c r="J141" s="2">
        <v>4</v>
      </c>
      <c r="K141" s="7">
        <f t="shared" si="10"/>
        <v>7.2727272727272724E-2</v>
      </c>
      <c r="L141" s="2">
        <f>VLOOKUP(B141,Sheet2!$A$2:$D$56,4,FALSE)</f>
        <v>55</v>
      </c>
      <c r="M141" s="2" t="b">
        <f>AND(H141&gt;=0.05,H141&lt;0.3)</f>
        <v>1</v>
      </c>
      <c r="N141" s="2"/>
      <c r="O141" s="2"/>
    </row>
    <row r="142" spans="1:15">
      <c r="A142" s="5">
        <v>3</v>
      </c>
      <c r="B142" s="5">
        <f t="shared" si="12"/>
        <v>47</v>
      </c>
      <c r="C142" s="5">
        <f t="shared" si="9"/>
        <v>3047</v>
      </c>
      <c r="D142" s="2" t="str">
        <f>VLOOKUP(B142,Sheet2!$A$2:$B$56,2,TRUE)</f>
        <v>这家餐馆的海鲜烧烤很有名，所以老张点了一</v>
      </c>
      <c r="E142" s="2"/>
      <c r="F142" s="2" t="s">
        <v>290</v>
      </c>
      <c r="G142" s="2">
        <v>0</v>
      </c>
      <c r="H142" s="7">
        <f t="shared" si="11"/>
        <v>0</v>
      </c>
      <c r="I142" s="2" t="s">
        <v>291</v>
      </c>
      <c r="J142" s="2">
        <v>2</v>
      </c>
      <c r="K142" s="7">
        <f t="shared" si="10"/>
        <v>3.6363636363636362E-2</v>
      </c>
      <c r="L142" s="2">
        <f>VLOOKUP(B142,Sheet2!$A$2:$D$56,4,FALSE)</f>
        <v>55</v>
      </c>
      <c r="M142" s="2" t="b">
        <f>IF(H142&lt;0.05,TRUE,FALSE)</f>
        <v>1</v>
      </c>
      <c r="N142" s="2"/>
      <c r="O142" s="2"/>
    </row>
    <row r="143" spans="1:15">
      <c r="A143" s="5">
        <v>1</v>
      </c>
      <c r="B143" s="5">
        <f t="shared" si="12"/>
        <v>48</v>
      </c>
      <c r="C143" s="5">
        <f t="shared" ref="C143:C166" si="13">A143*1000+B143</f>
        <v>1048</v>
      </c>
      <c r="D143" s="2" t="str">
        <f>VLOOKUP(B143,Sheet2!$A$2:$B$56,2,TRUE)</f>
        <v>村中的大叔们总喜欢在冬夜里点上一</v>
      </c>
      <c r="E143" s="2"/>
      <c r="F143" s="2" t="s">
        <v>172</v>
      </c>
      <c r="G143" s="2">
        <v>13</v>
      </c>
      <c r="H143" s="7">
        <f t="shared" si="11"/>
        <v>0.23636363636363636</v>
      </c>
      <c r="I143" s="2" t="s">
        <v>292</v>
      </c>
      <c r="J143" s="2">
        <v>16</v>
      </c>
      <c r="K143" s="7">
        <f t="shared" si="10"/>
        <v>0.29090909090909089</v>
      </c>
      <c r="L143" s="2">
        <f>VLOOKUP(B143,Sheet2!$A$2:$D$56,4,FALSE)</f>
        <v>55</v>
      </c>
      <c r="M143" s="2" t="b">
        <f>IF(H143&gt;0.3,TRUE,FALSE)</f>
        <v>0</v>
      </c>
      <c r="N143" s="2"/>
      <c r="O143" s="2"/>
    </row>
    <row r="144" spans="1:15">
      <c r="A144" s="5">
        <v>2</v>
      </c>
      <c r="B144" s="5">
        <f t="shared" si="12"/>
        <v>48</v>
      </c>
      <c r="C144" s="5">
        <f t="shared" si="13"/>
        <v>2048</v>
      </c>
      <c r="D144" s="2" t="str">
        <f>VLOOKUP(B144,Sheet2!$A$2:$B$56,2,TRUE)</f>
        <v>村中的大叔们总喜欢在冬夜里点上一</v>
      </c>
      <c r="E144" s="2"/>
      <c r="F144" s="2" t="s">
        <v>210</v>
      </c>
      <c r="G144" s="2">
        <v>7</v>
      </c>
      <c r="H144" s="7">
        <f t="shared" si="11"/>
        <v>0.12727272727272726</v>
      </c>
      <c r="I144" s="2" t="s">
        <v>211</v>
      </c>
      <c r="J144" s="2">
        <v>5</v>
      </c>
      <c r="K144" s="7">
        <f t="shared" si="10"/>
        <v>9.0909090909090912E-2</v>
      </c>
      <c r="L144" s="2">
        <f>VLOOKUP(B144,Sheet2!$A$2:$D$56,4,FALSE)</f>
        <v>55</v>
      </c>
      <c r="M144" s="2" t="b">
        <f>AND(H144&gt;=0.05,H144&lt;0.3)</f>
        <v>1</v>
      </c>
      <c r="N144" s="2"/>
      <c r="O144" s="2"/>
    </row>
    <row r="145" spans="1:15">
      <c r="A145" s="5">
        <v>3</v>
      </c>
      <c r="B145" s="5">
        <f t="shared" si="12"/>
        <v>48</v>
      </c>
      <c r="C145" s="5">
        <f t="shared" si="13"/>
        <v>3048</v>
      </c>
      <c r="D145" s="2" t="str">
        <f>VLOOKUP(B145,Sheet2!$A$2:$B$56,2,TRUE)</f>
        <v>村中的大叔们总喜欢在冬夜里点上一</v>
      </c>
      <c r="E145" s="2"/>
      <c r="F145" s="2" t="s">
        <v>295</v>
      </c>
      <c r="G145" s="2">
        <v>3</v>
      </c>
      <c r="H145" s="7">
        <f t="shared" si="11"/>
        <v>5.4545454545454543E-2</v>
      </c>
      <c r="I145" s="2" t="s">
        <v>296</v>
      </c>
      <c r="J145" s="2">
        <v>5</v>
      </c>
      <c r="K145" s="7">
        <f t="shared" si="10"/>
        <v>9.0909090909090912E-2</v>
      </c>
      <c r="L145" s="2">
        <f>VLOOKUP(B145,Sheet2!$A$2:$D$56,4,FALSE)</f>
        <v>55</v>
      </c>
      <c r="M145" s="2" t="b">
        <f>IF(H145&lt;0.05,TRUE,FALSE)</f>
        <v>0</v>
      </c>
      <c r="N145" s="2"/>
      <c r="O145" s="2"/>
    </row>
    <row r="146" spans="1:15" s="6" customFormat="1">
      <c r="A146" s="5">
        <v>1</v>
      </c>
      <c r="B146" s="5">
        <f t="shared" si="12"/>
        <v>49</v>
      </c>
      <c r="C146" s="5">
        <f t="shared" si="13"/>
        <v>1049</v>
      </c>
      <c r="D146" s="2" t="str">
        <f>VLOOKUP(B146,Sheet2!$A$2:$B$56,2,TRUE)</f>
        <v>李磊去祭拜亲人，在陵园的商店里买了一</v>
      </c>
      <c r="E146" s="2"/>
      <c r="F146" s="2" t="s">
        <v>253</v>
      </c>
      <c r="G146" s="2">
        <v>23</v>
      </c>
      <c r="H146" s="7">
        <f t="shared" si="11"/>
        <v>0.41818181818181815</v>
      </c>
      <c r="I146" s="2" t="s">
        <v>240</v>
      </c>
      <c r="J146" s="2">
        <v>23</v>
      </c>
      <c r="K146" s="7">
        <f t="shared" si="10"/>
        <v>0.41818181818181815</v>
      </c>
      <c r="L146" s="2">
        <f>VLOOKUP(B146,Sheet2!$A$2:$D$56,4,FALSE)</f>
        <v>55</v>
      </c>
      <c r="M146" s="2" t="b">
        <f>IF(H146&gt;0.3,TRUE,FALSE)</f>
        <v>1</v>
      </c>
      <c r="N146" s="2" t="b">
        <v>1</v>
      </c>
      <c r="O146" s="2"/>
    </row>
    <row r="147" spans="1:15" s="9" customFormat="1">
      <c r="A147" s="8">
        <v>2</v>
      </c>
      <c r="B147" s="8">
        <f t="shared" si="12"/>
        <v>49</v>
      </c>
      <c r="C147" s="8">
        <f t="shared" si="13"/>
        <v>2049</v>
      </c>
      <c r="D147" s="9" t="str">
        <f>VLOOKUP(B147,Sheet2!$A$2:$B$56,2,TRUE)</f>
        <v>李磊去祭拜亲人，在陵园的商店里买了一</v>
      </c>
      <c r="F147" s="9" t="s">
        <v>144</v>
      </c>
      <c r="G147" s="9">
        <v>7</v>
      </c>
      <c r="H147" s="10">
        <f t="shared" si="11"/>
        <v>0.12727272727272726</v>
      </c>
      <c r="I147" s="9" t="s">
        <v>293</v>
      </c>
      <c r="J147" s="9">
        <v>7</v>
      </c>
      <c r="K147" s="10">
        <f t="shared" si="10"/>
        <v>0.12727272727272726</v>
      </c>
      <c r="L147" s="9">
        <f>VLOOKUP(B147,Sheet2!$A$2:$D$56,4,FALSE)</f>
        <v>55</v>
      </c>
      <c r="M147" s="9" t="b">
        <f>AND(H147&gt;=0.05,H147&lt;0.3)</f>
        <v>1</v>
      </c>
      <c r="N147" s="9" t="b">
        <v>1</v>
      </c>
      <c r="O147" s="9" t="s">
        <v>324</v>
      </c>
    </row>
    <row r="148" spans="1:15" s="6" customFormat="1">
      <c r="A148" s="5">
        <v>3</v>
      </c>
      <c r="B148" s="5">
        <f t="shared" si="12"/>
        <v>49</v>
      </c>
      <c r="C148" s="5">
        <f t="shared" si="13"/>
        <v>3049</v>
      </c>
      <c r="D148" s="2" t="str">
        <f>VLOOKUP(B148,Sheet2!$A$2:$B$56,2,TRUE)</f>
        <v>李磊去祭拜亲人，在陵园的商店里买了一</v>
      </c>
      <c r="E148" s="2"/>
      <c r="F148" s="2" t="s">
        <v>154</v>
      </c>
      <c r="G148" s="2">
        <v>2</v>
      </c>
      <c r="H148" s="7">
        <f t="shared" si="11"/>
        <v>3.6363636363636362E-2</v>
      </c>
      <c r="I148" s="2" t="s">
        <v>294</v>
      </c>
      <c r="J148" s="2">
        <v>2</v>
      </c>
      <c r="K148" s="7">
        <f t="shared" si="10"/>
        <v>3.6363636363636362E-2</v>
      </c>
      <c r="L148" s="2">
        <f>VLOOKUP(B148,Sheet2!$A$2:$D$56,4,FALSE)</f>
        <v>55</v>
      </c>
      <c r="M148" s="2" t="b">
        <f>IF(H148&lt;0.05,TRUE,FALSE)</f>
        <v>1</v>
      </c>
      <c r="N148" s="2" t="b">
        <v>1</v>
      </c>
      <c r="O148" s="2"/>
    </row>
    <row r="149" spans="1:15" s="2" customFormat="1">
      <c r="A149" s="5">
        <v>1</v>
      </c>
      <c r="B149" s="5">
        <f t="shared" si="12"/>
        <v>50</v>
      </c>
      <c r="C149" s="5">
        <f t="shared" si="13"/>
        <v>1050</v>
      </c>
      <c r="D149" s="2" t="str">
        <f>VLOOKUP(B149,Sheet2!$A$2:$B$56,2,TRUE)</f>
        <v>参加朋友生日聚会，大家都会给寿星送上一</v>
      </c>
      <c r="F149" s="2" t="s">
        <v>246</v>
      </c>
      <c r="G149" s="2">
        <v>19</v>
      </c>
      <c r="H149" s="7">
        <f t="shared" si="11"/>
        <v>0.34545454545454546</v>
      </c>
      <c r="I149" s="2" t="s">
        <v>247</v>
      </c>
      <c r="J149" s="2">
        <v>16</v>
      </c>
      <c r="K149" s="7">
        <f t="shared" si="10"/>
        <v>0.29090909090909089</v>
      </c>
      <c r="L149" s="2">
        <f>VLOOKUP(B149,Sheet2!$A$2:$D$56,4,FALSE)</f>
        <v>55</v>
      </c>
      <c r="M149" s="2" t="b">
        <f>IF(H149&gt;0.3,TRUE,FALSE)</f>
        <v>1</v>
      </c>
      <c r="N149" s="2" t="b">
        <v>1</v>
      </c>
    </row>
    <row r="150" spans="1:15" s="2" customFormat="1">
      <c r="A150" s="5">
        <v>2</v>
      </c>
      <c r="B150" s="5">
        <f t="shared" si="12"/>
        <v>50</v>
      </c>
      <c r="C150" s="5">
        <f t="shared" si="13"/>
        <v>2050</v>
      </c>
      <c r="D150" s="2" t="str">
        <f>VLOOKUP(B150,Sheet2!$A$2:$B$56,2,TRUE)</f>
        <v>参加朋友生日聚会，大家都会给寿星送上一</v>
      </c>
      <c r="F150" s="2" t="s">
        <v>297</v>
      </c>
      <c r="G150" s="2">
        <v>6</v>
      </c>
      <c r="H150" s="7">
        <f t="shared" si="11"/>
        <v>0.10909090909090909</v>
      </c>
      <c r="I150" s="2" t="s">
        <v>300</v>
      </c>
      <c r="J150" s="2">
        <v>21</v>
      </c>
      <c r="K150" s="7">
        <f t="shared" si="10"/>
        <v>0.38181818181818183</v>
      </c>
      <c r="L150" s="2">
        <f>VLOOKUP(B150,Sheet2!$A$2:$D$56,4,FALSE)</f>
        <v>55</v>
      </c>
      <c r="M150" s="2" t="b">
        <f>AND(H150&gt;=0.05,H150&lt;0.3)</f>
        <v>1</v>
      </c>
      <c r="N150" s="2" t="b">
        <v>1</v>
      </c>
    </row>
    <row r="151" spans="1:15" s="2" customFormat="1">
      <c r="A151" s="5">
        <v>3</v>
      </c>
      <c r="B151" s="5">
        <f t="shared" si="12"/>
        <v>50</v>
      </c>
      <c r="C151" s="5">
        <f t="shared" si="13"/>
        <v>3050</v>
      </c>
      <c r="D151" s="2" t="str">
        <f>VLOOKUP(B151,Sheet2!$A$2:$B$56,2,TRUE)</f>
        <v>参加朋友生日聚会，大家都会给寿星送上一</v>
      </c>
      <c r="F151" s="2" t="s">
        <v>298</v>
      </c>
      <c r="G151" s="2">
        <v>1</v>
      </c>
      <c r="H151" s="7">
        <f t="shared" si="11"/>
        <v>1.8181818181818181E-2</v>
      </c>
      <c r="I151" s="2" t="s">
        <v>299</v>
      </c>
      <c r="J151" s="2">
        <v>1</v>
      </c>
      <c r="K151" s="7">
        <f t="shared" si="10"/>
        <v>1.8181818181818181E-2</v>
      </c>
      <c r="L151" s="2">
        <f>VLOOKUP(B151,Sheet2!$A$2:$D$56,4,FALSE)</f>
        <v>55</v>
      </c>
      <c r="M151" s="2" t="b">
        <f>IF(H151&lt;0.05,TRUE,FALSE)</f>
        <v>1</v>
      </c>
      <c r="N151" s="2" t="b">
        <v>1</v>
      </c>
    </row>
    <row r="152" spans="1:15">
      <c r="A152" s="5">
        <v>1</v>
      </c>
      <c r="B152" s="5">
        <f t="shared" si="12"/>
        <v>51</v>
      </c>
      <c r="C152" s="5">
        <f t="shared" si="13"/>
        <v>1051</v>
      </c>
      <c r="D152" s="2" t="str">
        <f>VLOOKUP(B152,Sheet2!$A$2:$B$56,2,TRUE)</f>
        <v>在国内，不少女大学生毕业后都想找到一</v>
      </c>
      <c r="E152" s="2" t="str">
        <f>VLOOKUP(B152,Sheet2!$A$2:$C$56,3,FALSE)</f>
        <v>过上稳定的生活</v>
      </c>
      <c r="F152" s="2" t="s">
        <v>246</v>
      </c>
      <c r="G152" s="2">
        <v>27</v>
      </c>
      <c r="H152" s="7">
        <f t="shared" si="11"/>
        <v>0.5</v>
      </c>
      <c r="I152" s="2" t="s">
        <v>301</v>
      </c>
      <c r="J152" s="2">
        <v>34</v>
      </c>
      <c r="K152" s="7">
        <f t="shared" si="10"/>
        <v>0.62962962962962965</v>
      </c>
      <c r="L152" s="2">
        <f>VLOOKUP(B152,Sheet2!$A$2:$D$56,4,FALSE)</f>
        <v>54</v>
      </c>
      <c r="M152" s="2" t="b">
        <f>IF(H152&gt;0.3,TRUE,FALSE)</f>
        <v>1</v>
      </c>
      <c r="N152" s="2"/>
      <c r="O152" s="2"/>
    </row>
    <row r="153" spans="1:15">
      <c r="A153" s="5">
        <v>2</v>
      </c>
      <c r="B153" s="5">
        <f t="shared" si="12"/>
        <v>51</v>
      </c>
      <c r="C153" s="5">
        <f t="shared" si="13"/>
        <v>2051</v>
      </c>
      <c r="D153" s="2" t="str">
        <f>VLOOKUP(B153,Sheet2!$A$2:$B$56,2,TRUE)</f>
        <v>在国内，不少女大学生毕业后都想找到一</v>
      </c>
      <c r="E153" s="2" t="str">
        <f>VLOOKUP(B153,Sheet2!$A$2:$C$56,3,FALSE)</f>
        <v>过上稳定的生活</v>
      </c>
      <c r="F153" s="2" t="s">
        <v>144</v>
      </c>
      <c r="G153" s="2">
        <v>22</v>
      </c>
      <c r="H153" s="7">
        <f t="shared" si="11"/>
        <v>0.40740740740740738</v>
      </c>
      <c r="I153" s="2" t="s">
        <v>302</v>
      </c>
      <c r="J153" s="2">
        <v>3</v>
      </c>
      <c r="K153" s="7">
        <f t="shared" si="10"/>
        <v>5.5555555555555552E-2</v>
      </c>
      <c r="L153" s="2">
        <f>VLOOKUP(B153,Sheet2!$A$2:$D$56,4,FALSE)</f>
        <v>54</v>
      </c>
      <c r="M153" s="2" t="b">
        <f>AND(H153&gt;=0.05,H153&lt;0.3)</f>
        <v>0</v>
      </c>
      <c r="N153" s="2"/>
      <c r="O153" s="2"/>
    </row>
    <row r="154" spans="1:15">
      <c r="A154" s="5">
        <v>3</v>
      </c>
      <c r="B154" s="5">
        <f t="shared" si="12"/>
        <v>51</v>
      </c>
      <c r="C154" s="5">
        <f t="shared" si="13"/>
        <v>3051</v>
      </c>
      <c r="D154" s="2" t="str">
        <f>VLOOKUP(B154,Sheet2!$A$2:$B$56,2,TRUE)</f>
        <v>在国内，不少女大学生毕业后都想找到一</v>
      </c>
      <c r="E154" s="2" t="str">
        <f>VLOOKUP(B154,Sheet2!$A$2:$C$56,3,FALSE)</f>
        <v>过上稳定的生活</v>
      </c>
      <c r="F154" s="2"/>
      <c r="H154" s="7">
        <f t="shared" si="11"/>
        <v>0</v>
      </c>
      <c r="I154" s="2"/>
      <c r="J154" s="2"/>
      <c r="K154" s="7">
        <f t="shared" si="10"/>
        <v>0</v>
      </c>
      <c r="L154" s="2">
        <f>VLOOKUP(B154,Sheet2!$A$2:$D$56,4,FALSE)</f>
        <v>54</v>
      </c>
      <c r="M154" s="2" t="b">
        <f>IF(H154&lt;0.05,TRUE,FALSE)</f>
        <v>1</v>
      </c>
      <c r="N154" s="2"/>
      <c r="O154" s="2"/>
    </row>
    <row r="155" spans="1:15">
      <c r="A155" s="5">
        <v>1</v>
      </c>
      <c r="B155" s="5">
        <f t="shared" si="12"/>
        <v>52</v>
      </c>
      <c r="C155" s="5">
        <f t="shared" si="13"/>
        <v>1052</v>
      </c>
      <c r="D155" s="2" t="str">
        <f>VLOOKUP(B155,Sheet2!$A$2:$B$56,2,TRUE)</f>
        <v>天气冷了，丽莎出门前系上了大衣上的一</v>
      </c>
      <c r="E155" s="2" t="str">
        <f>VLOOKUP(B155,Sheet2!$A$2:$C$56,3,FALSE)</f>
        <v>十分优雅</v>
      </c>
      <c r="F155" s="2" t="s">
        <v>167</v>
      </c>
      <c r="G155" s="2">
        <v>14</v>
      </c>
      <c r="H155" s="7">
        <f t="shared" si="11"/>
        <v>0.26415094339622641</v>
      </c>
      <c r="I155" s="2" t="s">
        <v>303</v>
      </c>
      <c r="J155" s="2">
        <v>9</v>
      </c>
      <c r="K155" s="7">
        <f t="shared" si="10"/>
        <v>0.16981132075471697</v>
      </c>
      <c r="L155" s="2">
        <f>VLOOKUP(B155,Sheet2!$A$2:$D$56,4,FALSE)</f>
        <v>53</v>
      </c>
      <c r="M155" s="2" t="b">
        <f>IF(H155&gt;0.3,TRUE,FALSE)</f>
        <v>0</v>
      </c>
      <c r="N155" s="2"/>
      <c r="O155" s="2"/>
    </row>
    <row r="156" spans="1:15">
      <c r="A156" s="5">
        <v>2</v>
      </c>
      <c r="B156" s="5">
        <f t="shared" si="12"/>
        <v>52</v>
      </c>
      <c r="C156" s="5">
        <f t="shared" si="13"/>
        <v>2052</v>
      </c>
      <c r="D156" s="2" t="str">
        <f>VLOOKUP(B156,Sheet2!$A$2:$B$56,2,TRUE)</f>
        <v>天气冷了，丽莎出门前系上了大衣上的一</v>
      </c>
      <c r="E156" s="2" t="str">
        <f>VLOOKUP(B156,Sheet2!$A$2:$C$56,3,FALSE)</f>
        <v>十分优雅</v>
      </c>
      <c r="F156" s="2" t="s">
        <v>213</v>
      </c>
      <c r="G156" s="2">
        <v>8</v>
      </c>
      <c r="H156" s="7">
        <f t="shared" si="11"/>
        <v>0.15094339622641509</v>
      </c>
      <c r="I156" s="2" t="s">
        <v>304</v>
      </c>
      <c r="J156" s="2">
        <v>7</v>
      </c>
      <c r="K156" s="7">
        <f t="shared" si="10"/>
        <v>0.13207547169811321</v>
      </c>
      <c r="L156" s="2">
        <f>VLOOKUP(B156,Sheet2!$A$2:$D$56,4,FALSE)</f>
        <v>53</v>
      </c>
      <c r="M156" s="2" t="b">
        <f>AND(H156&gt;=0.05,H156&lt;0.3)</f>
        <v>1</v>
      </c>
      <c r="N156" s="2"/>
      <c r="O156" s="2"/>
    </row>
    <row r="157" spans="1:15">
      <c r="A157" s="5">
        <v>3</v>
      </c>
      <c r="B157" s="5">
        <f t="shared" si="12"/>
        <v>52</v>
      </c>
      <c r="C157" s="5">
        <f t="shared" si="13"/>
        <v>3052</v>
      </c>
      <c r="D157" s="2" t="str">
        <f>VLOOKUP(B157,Sheet2!$A$2:$B$56,2,TRUE)</f>
        <v>天气冷了，丽莎出门前系上了大衣上的一</v>
      </c>
      <c r="E157" s="2" t="str">
        <f>VLOOKUP(B157,Sheet2!$A$2:$C$56,3,FALSE)</f>
        <v>十分优雅</v>
      </c>
      <c r="F157" s="2" t="s">
        <v>159</v>
      </c>
      <c r="G157" s="2">
        <v>2</v>
      </c>
      <c r="H157" s="7">
        <f t="shared" si="11"/>
        <v>3.7735849056603772E-2</v>
      </c>
      <c r="I157" s="2" t="s">
        <v>305</v>
      </c>
      <c r="J157" s="2">
        <v>1</v>
      </c>
      <c r="K157" s="7">
        <f t="shared" si="10"/>
        <v>1.8867924528301886E-2</v>
      </c>
      <c r="L157" s="2">
        <f>VLOOKUP(B157,Sheet2!$A$2:$D$56,4,FALSE)</f>
        <v>53</v>
      </c>
      <c r="M157" s="2" t="b">
        <f>IF(H157&lt;0.05,TRUE,FALSE)</f>
        <v>1</v>
      </c>
      <c r="N157" s="2"/>
      <c r="O157" s="2"/>
    </row>
    <row r="158" spans="1:15" s="6" customFormat="1">
      <c r="A158" s="5">
        <v>1</v>
      </c>
      <c r="B158" s="5">
        <f t="shared" si="12"/>
        <v>53</v>
      </c>
      <c r="C158" s="5">
        <f t="shared" si="13"/>
        <v>1053</v>
      </c>
      <c r="D158" s="2" t="str">
        <f>VLOOKUP(B158,Sheet2!$A$2:$B$56,2,TRUE)</f>
        <v>为了帮助自己做中英文之间的准确翻译，李华给自己买了一</v>
      </c>
      <c r="E158" s="2" t="str">
        <f>VLOOKUP(B158,Sheet2!$A$2:$C$56,3,FALSE)</f>
        <v>作为学习工具</v>
      </c>
      <c r="F158" s="2" t="s">
        <v>149</v>
      </c>
      <c r="G158" s="2">
        <v>27</v>
      </c>
      <c r="H158" s="7">
        <f t="shared" si="11"/>
        <v>0.5</v>
      </c>
      <c r="I158" s="2" t="s">
        <v>306</v>
      </c>
      <c r="J158" s="2">
        <v>15</v>
      </c>
      <c r="K158" s="7">
        <f t="shared" si="10"/>
        <v>0.27777777777777779</v>
      </c>
      <c r="L158" s="2">
        <f>VLOOKUP(B158,Sheet2!$A$2:$D$56,4,FALSE)</f>
        <v>54</v>
      </c>
      <c r="M158" s="2" t="b">
        <f>IF(H158&gt;0.3,TRUE,FALSE)</f>
        <v>1</v>
      </c>
      <c r="N158" s="2" t="b">
        <v>1</v>
      </c>
      <c r="O158" s="2"/>
    </row>
    <row r="159" spans="1:15" s="6" customFormat="1">
      <c r="A159" s="5">
        <v>2</v>
      </c>
      <c r="B159" s="5">
        <f t="shared" si="12"/>
        <v>53</v>
      </c>
      <c r="C159" s="5">
        <f t="shared" si="13"/>
        <v>2053</v>
      </c>
      <c r="D159" s="2" t="str">
        <f>VLOOKUP(B159,Sheet2!$A$2:$B$56,2,TRUE)</f>
        <v>为了帮助自己做中英文之间的准确翻译，李华给自己买了一</v>
      </c>
      <c r="E159" s="2" t="str">
        <f>VLOOKUP(B159,Sheet2!$A$2:$C$56,3,FALSE)</f>
        <v>作为学习工具</v>
      </c>
      <c r="F159" s="2" t="s">
        <v>156</v>
      </c>
      <c r="G159" s="2">
        <v>9</v>
      </c>
      <c r="H159" s="7">
        <f t="shared" si="11"/>
        <v>0.16666666666666666</v>
      </c>
      <c r="I159" s="2" t="s">
        <v>307</v>
      </c>
      <c r="J159" s="2">
        <v>9</v>
      </c>
      <c r="K159" s="7">
        <f t="shared" si="10"/>
        <v>0.16666666666666666</v>
      </c>
      <c r="L159" s="2">
        <f>VLOOKUP(B159,Sheet2!$A$2:$D$56,4,FALSE)</f>
        <v>54</v>
      </c>
      <c r="M159" s="2" t="b">
        <f>AND(H159&gt;=0.05,H159&lt;0.3)</f>
        <v>1</v>
      </c>
      <c r="N159" s="2" t="b">
        <v>1</v>
      </c>
      <c r="O159" s="2"/>
    </row>
    <row r="160" spans="1:15" s="6" customFormat="1">
      <c r="A160" s="5">
        <v>3</v>
      </c>
      <c r="B160" s="5">
        <f t="shared" si="12"/>
        <v>53</v>
      </c>
      <c r="C160" s="5">
        <f t="shared" si="13"/>
        <v>3053</v>
      </c>
      <c r="D160" s="2" t="str">
        <f>VLOOKUP(B160,Sheet2!$A$2:$B$56,2,TRUE)</f>
        <v>为了帮助自己做中英文之间的准确翻译，李华给自己买了一</v>
      </c>
      <c r="E160" s="2" t="str">
        <f>VLOOKUP(B160,Sheet2!$A$2:$C$56,3,FALSE)</f>
        <v>作为学习工具</v>
      </c>
      <c r="F160" s="2" t="s">
        <v>246</v>
      </c>
      <c r="G160" s="2">
        <v>1</v>
      </c>
      <c r="H160" s="7">
        <f t="shared" si="11"/>
        <v>1.8518518518518517E-2</v>
      </c>
      <c r="I160" s="2" t="s">
        <v>308</v>
      </c>
      <c r="J160" s="2">
        <v>0</v>
      </c>
      <c r="K160" s="7">
        <f t="shared" si="10"/>
        <v>0</v>
      </c>
      <c r="L160" s="2">
        <f>VLOOKUP(B160,Sheet2!$A$2:$D$56,4,FALSE)</f>
        <v>54</v>
      </c>
      <c r="M160" s="2" t="b">
        <f>IF(H160&lt;0.05,TRUE,FALSE)</f>
        <v>1</v>
      </c>
      <c r="N160" s="2" t="b">
        <v>1</v>
      </c>
      <c r="O160" s="2"/>
    </row>
    <row r="161" spans="1:15">
      <c r="A161" s="5">
        <v>1</v>
      </c>
      <c r="B161" s="5">
        <f t="shared" si="12"/>
        <v>54</v>
      </c>
      <c r="C161" s="5">
        <f t="shared" si="13"/>
        <v>1054</v>
      </c>
      <c r="D161" s="2" t="str">
        <f>VLOOKUP(B161,Sheet2!$A$2:$B$56,2,TRUE)</f>
        <v>夏天阳光灼人，许多女士都会用一</v>
      </c>
      <c r="E161" s="2" t="str">
        <f>VLOOKUP(B161,Sheet2!$A$2:$C$56,3,FALSE)</f>
        <v>来遮挡阳光</v>
      </c>
      <c r="F161" s="2" t="s">
        <v>161</v>
      </c>
      <c r="G161" s="2">
        <v>42</v>
      </c>
      <c r="H161" s="7">
        <f t="shared" si="11"/>
        <v>0.77777777777777779</v>
      </c>
      <c r="I161" s="2" t="s">
        <v>225</v>
      </c>
      <c r="J161" s="2">
        <f>18+12+8+4</f>
        <v>42</v>
      </c>
      <c r="K161" s="7">
        <f t="shared" si="10"/>
        <v>0.77777777777777779</v>
      </c>
      <c r="L161" s="2">
        <f>VLOOKUP(B161,Sheet2!$A$2:$D$56,4,FALSE)</f>
        <v>54</v>
      </c>
      <c r="M161" s="2" t="b">
        <f>IF(H161&gt;0.3,TRUE,FALSE)</f>
        <v>1</v>
      </c>
      <c r="N161" s="2" t="b">
        <v>1</v>
      </c>
      <c r="O161" s="2"/>
    </row>
    <row r="162" spans="1:15">
      <c r="A162" s="5">
        <v>2</v>
      </c>
      <c r="B162" s="5">
        <f t="shared" si="12"/>
        <v>54</v>
      </c>
      <c r="C162" s="5">
        <f t="shared" si="13"/>
        <v>2054</v>
      </c>
      <c r="D162" s="2" t="str">
        <f>VLOOKUP(B162,Sheet2!$A$2:$B$56,2,TRUE)</f>
        <v>夏天阳光灼人，许多女士都会用一</v>
      </c>
      <c r="E162" s="2" t="str">
        <f>VLOOKUP(B162,Sheet2!$A$2:$C$56,3,FALSE)</f>
        <v>来遮挡阳光</v>
      </c>
      <c r="F162" s="2" t="s">
        <v>184</v>
      </c>
      <c r="G162" s="2">
        <v>4</v>
      </c>
      <c r="H162" s="7">
        <f t="shared" si="11"/>
        <v>7.407407407407407E-2</v>
      </c>
      <c r="I162" s="2" t="s">
        <v>185</v>
      </c>
      <c r="J162" s="2">
        <v>3</v>
      </c>
      <c r="K162" s="7">
        <f t="shared" si="10"/>
        <v>5.5555555555555552E-2</v>
      </c>
      <c r="L162" s="2">
        <f>VLOOKUP(B162,Sheet2!$A$2:$D$56,4,FALSE)</f>
        <v>54</v>
      </c>
      <c r="M162" s="2" t="b">
        <f>AND(H162&gt;=0.05,H162&lt;0.3)</f>
        <v>1</v>
      </c>
      <c r="N162" s="2" t="b">
        <v>1</v>
      </c>
      <c r="O162" s="2"/>
    </row>
    <row r="163" spans="1:15">
      <c r="A163" s="5">
        <v>3</v>
      </c>
      <c r="B163" s="5">
        <f t="shared" si="12"/>
        <v>54</v>
      </c>
      <c r="C163" s="5">
        <f t="shared" si="13"/>
        <v>3054</v>
      </c>
      <c r="D163" s="2" t="str">
        <f>VLOOKUP(B163,Sheet2!$A$2:$B$56,2,TRUE)</f>
        <v>夏天阳光灼人，许多女士都会用一</v>
      </c>
      <c r="E163" s="2" t="str">
        <f>VLOOKUP(B163,Sheet2!$A$2:$C$56,3,FALSE)</f>
        <v>来遮挡阳光</v>
      </c>
      <c r="F163" s="2" t="s">
        <v>165</v>
      </c>
      <c r="G163" s="2">
        <v>2</v>
      </c>
      <c r="H163" s="7">
        <f t="shared" si="11"/>
        <v>3.7037037037037035E-2</v>
      </c>
      <c r="I163" s="2" t="s">
        <v>309</v>
      </c>
      <c r="J163" s="2">
        <v>2</v>
      </c>
      <c r="K163" s="7">
        <f t="shared" si="10"/>
        <v>3.7037037037037035E-2</v>
      </c>
      <c r="L163" s="2">
        <f>VLOOKUP(B163,Sheet2!$A$2:$D$56,4,FALSE)</f>
        <v>54</v>
      </c>
      <c r="M163" s="2" t="b">
        <f>IF(H163&lt;0.05,TRUE,FALSE)</f>
        <v>1</v>
      </c>
      <c r="N163" s="2" t="b">
        <v>1</v>
      </c>
      <c r="O163" s="2"/>
    </row>
    <row r="164" spans="1:15">
      <c r="A164" s="5">
        <v>1</v>
      </c>
      <c r="B164" s="5">
        <f t="shared" si="12"/>
        <v>55</v>
      </c>
      <c r="C164" s="5">
        <f t="shared" si="13"/>
        <v>1055</v>
      </c>
      <c r="D164" s="2" t="str">
        <f>VLOOKUP(B164,Sheet2!$A$2:$B$56,2,TRUE)</f>
        <v>图书馆的空调总是开的太低，小红每次去图书馆都会专门多带一</v>
      </c>
      <c r="E164" s="2"/>
      <c r="F164" s="2" t="s">
        <v>158</v>
      </c>
      <c r="G164" s="2">
        <v>47</v>
      </c>
      <c r="H164" s="7">
        <f t="shared" si="11"/>
        <v>0.87037037037037035</v>
      </c>
      <c r="I164" s="2" t="s">
        <v>310</v>
      </c>
      <c r="J164" s="2">
        <v>29</v>
      </c>
      <c r="K164" s="7">
        <f t="shared" si="10"/>
        <v>0.53703703703703709</v>
      </c>
      <c r="L164" s="2">
        <f>VLOOKUP(B164,Sheet2!$A$2:$D$56,4,FALSE)</f>
        <v>54</v>
      </c>
      <c r="M164" s="2" t="b">
        <f>IF(H164&gt;0.3,TRUE,FALSE)</f>
        <v>1</v>
      </c>
      <c r="N164" s="2"/>
      <c r="O164" s="2"/>
    </row>
    <row r="165" spans="1:15">
      <c r="A165" s="5">
        <v>2</v>
      </c>
      <c r="B165" s="5">
        <f t="shared" si="12"/>
        <v>55</v>
      </c>
      <c r="C165" s="5">
        <f t="shared" si="13"/>
        <v>2055</v>
      </c>
      <c r="D165" s="2" t="str">
        <f>VLOOKUP(B165,Sheet2!$A$2:$B$56,2,TRUE)</f>
        <v>图书馆的空调总是开的太低，小红每次去图书馆都会专门多带一</v>
      </c>
      <c r="E165" s="2"/>
      <c r="F165" s="2" t="s">
        <v>167</v>
      </c>
      <c r="G165" s="2">
        <v>2</v>
      </c>
      <c r="H165" s="7">
        <f t="shared" si="11"/>
        <v>3.7037037037037035E-2</v>
      </c>
      <c r="I165" s="2" t="s">
        <v>311</v>
      </c>
      <c r="J165" s="2">
        <v>1</v>
      </c>
      <c r="K165" s="7">
        <f t="shared" si="10"/>
        <v>1.8518518518518517E-2</v>
      </c>
      <c r="L165" s="2">
        <f>VLOOKUP(B165,Sheet2!$A$2:$D$56,4,FALSE)</f>
        <v>54</v>
      </c>
      <c r="M165" s="2" t="b">
        <f>AND(H165&gt;=0.05,H165&lt;0.3)</f>
        <v>0</v>
      </c>
      <c r="N165" s="2"/>
      <c r="O165" s="2"/>
    </row>
    <row r="166" spans="1:15">
      <c r="A166" s="5">
        <v>3</v>
      </c>
      <c r="B166" s="5">
        <f t="shared" si="12"/>
        <v>55</v>
      </c>
      <c r="C166" s="5">
        <f t="shared" si="13"/>
        <v>3055</v>
      </c>
      <c r="D166" s="2" t="str">
        <f>VLOOKUP(B166,Sheet2!$A$2:$B$56,2,TRUE)</f>
        <v>图书馆的空调总是开的太低，小红每次去图书馆都会专门多带一</v>
      </c>
      <c r="E166" s="2"/>
      <c r="F166" s="2" t="s">
        <v>312</v>
      </c>
      <c r="G166" s="2">
        <v>1</v>
      </c>
      <c r="H166" s="7">
        <f t="shared" si="11"/>
        <v>1.8518518518518517E-2</v>
      </c>
      <c r="I166" s="2" t="s">
        <v>313</v>
      </c>
      <c r="J166" s="2">
        <v>1</v>
      </c>
      <c r="K166" s="7">
        <f t="shared" si="10"/>
        <v>1.8518518518518517E-2</v>
      </c>
      <c r="L166" s="2">
        <f>VLOOKUP(B166,Sheet2!$A$2:$D$56,4,FALSE)</f>
        <v>54</v>
      </c>
      <c r="M166" s="2" t="b">
        <f>IF(H166&lt;0.05,TRUE,FALSE)</f>
        <v>1</v>
      </c>
      <c r="N166" s="2"/>
      <c r="O166" s="2"/>
    </row>
    <row r="167" spans="1:15">
      <c r="A167" s="4"/>
    </row>
    <row r="168" spans="1:15">
      <c r="A168" s="4"/>
    </row>
    <row r="169" spans="1:15">
      <c r="A169" s="4"/>
    </row>
    <row r="170" spans="1:15">
      <c r="A170" s="4"/>
    </row>
    <row r="171" spans="1:15">
      <c r="A171" s="4"/>
    </row>
    <row r="172" spans="1:15">
      <c r="A172" s="4"/>
    </row>
    <row r="173" spans="1:15">
      <c r="A173" s="4"/>
    </row>
    <row r="174" spans="1:15">
      <c r="A174" s="4"/>
    </row>
    <row r="175" spans="1:15">
      <c r="A175" s="4"/>
    </row>
    <row r="176" spans="1:15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</sheetData>
  <autoFilter ref="N1:N181" xr:uid="{73C3F8AF-CA2B-0740-ADDB-97C186C82F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6C39-D33A-444A-8CF7-0E8CFB05680C}">
  <dimension ref="A1:O119"/>
  <sheetViews>
    <sheetView topLeftCell="A99" zoomScale="150" workbookViewId="0">
      <selection activeCell="F99" sqref="F1:F1048576"/>
    </sheetView>
  </sheetViews>
  <sheetFormatPr baseColWidth="10" defaultRowHeight="16"/>
  <sheetData>
    <row r="1" spans="1:15">
      <c r="A1" s="2" t="s">
        <v>78</v>
      </c>
      <c r="B1" s="5" t="s">
        <v>79</v>
      </c>
      <c r="C1" s="5" t="s">
        <v>77</v>
      </c>
      <c r="D1" s="2" t="s">
        <v>0</v>
      </c>
      <c r="E1" s="2"/>
      <c r="F1" s="2" t="s">
        <v>138</v>
      </c>
      <c r="G1" s="2" t="s">
        <v>318</v>
      </c>
      <c r="H1" s="7" t="s">
        <v>139</v>
      </c>
      <c r="I1" s="2" t="s">
        <v>140</v>
      </c>
      <c r="J1" s="2" t="s">
        <v>318</v>
      </c>
      <c r="K1" s="7" t="s">
        <v>139</v>
      </c>
      <c r="L1" s="2" t="s">
        <v>141</v>
      </c>
      <c r="M1" s="2" t="s">
        <v>316</v>
      </c>
      <c r="N1" s="2" t="s">
        <v>317</v>
      </c>
      <c r="O1" s="2" t="s">
        <v>321</v>
      </c>
    </row>
    <row r="2" spans="1:15">
      <c r="A2" s="5">
        <v>1</v>
      </c>
      <c r="B2" s="5">
        <v>1</v>
      </c>
      <c r="C2" s="5">
        <f>A2*1000+B2</f>
        <v>1001</v>
      </c>
      <c r="D2" s="2" t="s">
        <v>62</v>
      </c>
      <c r="E2" s="2" t="s">
        <v>27</v>
      </c>
      <c r="F2" s="2" t="s">
        <v>148</v>
      </c>
      <c r="G2" s="2">
        <v>37</v>
      </c>
      <c r="H2" s="7">
        <v>0.63793103448275867</v>
      </c>
      <c r="I2" s="2" t="s">
        <v>151</v>
      </c>
      <c r="J2" s="2">
        <v>39</v>
      </c>
      <c r="K2" s="7">
        <v>0.67241379310344829</v>
      </c>
      <c r="L2" s="2">
        <v>58</v>
      </c>
      <c r="M2" s="2" t="b">
        <v>1</v>
      </c>
      <c r="N2" s="2" t="b">
        <v>1</v>
      </c>
      <c r="O2" s="2"/>
    </row>
    <row r="3" spans="1:15">
      <c r="A3" s="5">
        <v>2</v>
      </c>
      <c r="B3" s="5">
        <v>1</v>
      </c>
      <c r="C3" s="5">
        <f t="shared" ref="C3:C66" si="0">A3*1000+B3</f>
        <v>2001</v>
      </c>
      <c r="D3" s="2" t="s">
        <v>62</v>
      </c>
      <c r="E3" s="2" t="s">
        <v>27</v>
      </c>
      <c r="F3" s="2" t="s">
        <v>149</v>
      </c>
      <c r="G3" s="2">
        <v>5</v>
      </c>
      <c r="H3" s="7">
        <v>8.6206896551724144E-2</v>
      </c>
      <c r="I3" s="2" t="s">
        <v>152</v>
      </c>
      <c r="J3" s="2">
        <v>4</v>
      </c>
      <c r="K3" s="7">
        <v>6.8965517241379309E-2</v>
      </c>
      <c r="L3" s="2">
        <v>58</v>
      </c>
      <c r="M3" s="2" t="b">
        <v>1</v>
      </c>
      <c r="N3" s="2" t="b">
        <v>1</v>
      </c>
      <c r="O3" s="2"/>
    </row>
    <row r="4" spans="1:15">
      <c r="A4" s="5">
        <v>3</v>
      </c>
      <c r="B4" s="5">
        <v>1</v>
      </c>
      <c r="C4" s="5">
        <f t="shared" si="0"/>
        <v>3001</v>
      </c>
      <c r="D4" s="2" t="s">
        <v>62</v>
      </c>
      <c r="E4" s="2" t="s">
        <v>27</v>
      </c>
      <c r="F4" s="2" t="s">
        <v>150</v>
      </c>
      <c r="G4" s="2">
        <v>1</v>
      </c>
      <c r="H4" s="7">
        <v>1.7241379310344827E-2</v>
      </c>
      <c r="I4" s="2" t="s">
        <v>153</v>
      </c>
      <c r="J4" s="2">
        <v>1</v>
      </c>
      <c r="K4" s="7">
        <v>1.7241379310344827E-2</v>
      </c>
      <c r="L4" s="2">
        <v>58</v>
      </c>
      <c r="M4" s="2" t="b">
        <v>1</v>
      </c>
      <c r="N4" s="2" t="b">
        <v>1</v>
      </c>
      <c r="O4" s="2"/>
    </row>
    <row r="5" spans="1:15">
      <c r="A5" s="5">
        <v>1</v>
      </c>
      <c r="B5" s="5">
        <f t="shared" ref="B5:B68" si="1">B2+1</f>
        <v>2</v>
      </c>
      <c r="C5" s="5">
        <f t="shared" si="0"/>
        <v>1002</v>
      </c>
      <c r="D5" s="2" t="s">
        <v>1</v>
      </c>
      <c r="E5" s="2"/>
      <c r="F5" s="2" t="s">
        <v>149</v>
      </c>
      <c r="G5" s="2">
        <v>38</v>
      </c>
      <c r="H5" s="7">
        <v>0.65517241379310343</v>
      </c>
      <c r="I5" s="2" t="s">
        <v>152</v>
      </c>
      <c r="J5" s="2">
        <v>32</v>
      </c>
      <c r="K5" s="7">
        <v>0.55172413793103448</v>
      </c>
      <c r="L5" s="2">
        <v>58</v>
      </c>
      <c r="M5" s="2" t="b">
        <v>1</v>
      </c>
      <c r="N5" s="2" t="b">
        <v>1</v>
      </c>
      <c r="O5" s="2"/>
    </row>
    <row r="6" spans="1:15">
      <c r="A6" s="5">
        <v>2</v>
      </c>
      <c r="B6" s="5">
        <f t="shared" si="1"/>
        <v>2</v>
      </c>
      <c r="C6" s="5">
        <f t="shared" si="0"/>
        <v>2002</v>
      </c>
      <c r="D6" s="2" t="s">
        <v>1</v>
      </c>
      <c r="E6" s="2"/>
      <c r="F6" s="2" t="s">
        <v>154</v>
      </c>
      <c r="G6" s="2">
        <v>4</v>
      </c>
      <c r="H6" s="7">
        <v>6.8965517241379309E-2</v>
      </c>
      <c r="I6" s="2" t="s">
        <v>320</v>
      </c>
      <c r="J6" s="2">
        <v>1</v>
      </c>
      <c r="K6" s="7">
        <v>1.7241379310344827E-2</v>
      </c>
      <c r="L6" s="2">
        <v>58</v>
      </c>
      <c r="M6" s="2" t="b">
        <v>1</v>
      </c>
      <c r="N6" s="2" t="b">
        <v>1</v>
      </c>
      <c r="O6" s="2"/>
    </row>
    <row r="7" spans="1:15">
      <c r="A7" s="5">
        <v>3</v>
      </c>
      <c r="B7" s="5">
        <f t="shared" si="1"/>
        <v>2</v>
      </c>
      <c r="C7" s="5">
        <f t="shared" si="0"/>
        <v>3002</v>
      </c>
      <c r="D7" s="2" t="s">
        <v>1</v>
      </c>
      <c r="E7" s="2"/>
      <c r="F7" s="2" t="s">
        <v>150</v>
      </c>
      <c r="G7" s="2">
        <v>1</v>
      </c>
      <c r="H7" s="7">
        <v>1.7241379310344827E-2</v>
      </c>
      <c r="I7" s="2" t="s">
        <v>155</v>
      </c>
      <c r="J7" s="2">
        <v>1</v>
      </c>
      <c r="K7" s="7">
        <v>1.7241379310344827E-2</v>
      </c>
      <c r="L7" s="2">
        <v>58</v>
      </c>
      <c r="M7" s="2" t="b">
        <v>1</v>
      </c>
      <c r="N7" s="2" t="b">
        <v>1</v>
      </c>
      <c r="O7" s="2"/>
    </row>
    <row r="8" spans="1:15">
      <c r="A8" s="5">
        <v>1</v>
      </c>
      <c r="B8" s="5">
        <f t="shared" si="1"/>
        <v>3</v>
      </c>
      <c r="C8" s="5">
        <f t="shared" si="0"/>
        <v>1003</v>
      </c>
      <c r="D8" s="2" t="s">
        <v>32</v>
      </c>
      <c r="E8" s="2"/>
      <c r="F8" s="2" t="s">
        <v>167</v>
      </c>
      <c r="G8" s="2">
        <v>34</v>
      </c>
      <c r="H8" s="7">
        <v>0.58620689655172409</v>
      </c>
      <c r="I8" s="2" t="s">
        <v>168</v>
      </c>
      <c r="J8" s="2">
        <v>15</v>
      </c>
      <c r="K8" s="7">
        <v>0.25862068965517243</v>
      </c>
      <c r="L8" s="2">
        <v>58</v>
      </c>
      <c r="M8" s="2" t="b">
        <v>1</v>
      </c>
      <c r="N8" s="2" t="b">
        <v>1</v>
      </c>
      <c r="O8" s="2"/>
    </row>
    <row r="9" spans="1:15">
      <c r="A9" s="5">
        <v>2</v>
      </c>
      <c r="B9" s="5">
        <f t="shared" si="1"/>
        <v>3</v>
      </c>
      <c r="C9" s="5">
        <f t="shared" si="0"/>
        <v>2003</v>
      </c>
      <c r="D9" s="2" t="s">
        <v>32</v>
      </c>
      <c r="E9" s="2"/>
      <c r="F9" s="2" t="s">
        <v>150</v>
      </c>
      <c r="G9" s="2">
        <v>14</v>
      </c>
      <c r="H9" s="7">
        <v>0.2413793103448276</v>
      </c>
      <c r="I9" s="2" t="s">
        <v>169</v>
      </c>
      <c r="J9" s="2">
        <v>13</v>
      </c>
      <c r="K9" s="7">
        <v>0.22413793103448276</v>
      </c>
      <c r="L9" s="2">
        <v>58</v>
      </c>
      <c r="M9" s="2" t="b">
        <v>1</v>
      </c>
      <c r="N9" s="2" t="b">
        <v>1</v>
      </c>
      <c r="O9" s="2"/>
    </row>
    <row r="10" spans="1:15">
      <c r="A10" s="5">
        <v>3</v>
      </c>
      <c r="B10" s="5">
        <f t="shared" si="1"/>
        <v>3</v>
      </c>
      <c r="C10" s="5">
        <f t="shared" si="0"/>
        <v>3003</v>
      </c>
      <c r="D10" s="2" t="s">
        <v>32</v>
      </c>
      <c r="E10" s="2"/>
      <c r="F10" s="2" t="s">
        <v>170</v>
      </c>
      <c r="G10" s="2">
        <v>0</v>
      </c>
      <c r="H10" s="7">
        <v>0</v>
      </c>
      <c r="I10" s="2" t="s">
        <v>171</v>
      </c>
      <c r="J10" s="2">
        <v>0</v>
      </c>
      <c r="K10" s="7">
        <v>0</v>
      </c>
      <c r="L10" s="2">
        <v>58</v>
      </c>
      <c r="M10" s="2" t="b">
        <v>1</v>
      </c>
      <c r="N10" s="2" t="b">
        <v>1</v>
      </c>
      <c r="O10" s="2"/>
    </row>
    <row r="11" spans="1:15">
      <c r="A11" s="5">
        <v>1</v>
      </c>
      <c r="B11" s="5">
        <f t="shared" si="1"/>
        <v>4</v>
      </c>
      <c r="C11" s="5">
        <f t="shared" si="0"/>
        <v>1004</v>
      </c>
      <c r="D11" s="2" t="s">
        <v>2</v>
      </c>
      <c r="E11" s="2" t="s">
        <v>28</v>
      </c>
      <c r="F11" s="2" t="s">
        <v>176</v>
      </c>
      <c r="G11" s="2">
        <v>21</v>
      </c>
      <c r="H11" s="7">
        <v>0.36206896551724138</v>
      </c>
      <c r="I11" s="2" t="s">
        <v>177</v>
      </c>
      <c r="J11" s="2">
        <v>25</v>
      </c>
      <c r="K11" s="7">
        <v>0.43103448275862066</v>
      </c>
      <c r="L11" s="2">
        <v>58</v>
      </c>
      <c r="M11" s="2" t="b">
        <v>1</v>
      </c>
      <c r="N11" s="2" t="b">
        <v>1</v>
      </c>
      <c r="O11" s="2"/>
    </row>
    <row r="12" spans="1:15">
      <c r="A12" s="5">
        <v>2</v>
      </c>
      <c r="B12" s="5">
        <f t="shared" si="1"/>
        <v>4</v>
      </c>
      <c r="C12" s="5">
        <f t="shared" si="0"/>
        <v>2004</v>
      </c>
      <c r="D12" s="2" t="s">
        <v>2</v>
      </c>
      <c r="E12" s="2" t="s">
        <v>28</v>
      </c>
      <c r="F12" s="2" t="s">
        <v>161</v>
      </c>
      <c r="G12" s="2">
        <v>14</v>
      </c>
      <c r="H12" s="7">
        <v>0.2413793103448276</v>
      </c>
      <c r="I12" s="2" t="s">
        <v>178</v>
      </c>
      <c r="J12" s="2">
        <v>13</v>
      </c>
      <c r="K12" s="7">
        <v>0.22413793103448276</v>
      </c>
      <c r="L12" s="2">
        <v>58</v>
      </c>
      <c r="M12" s="2" t="b">
        <v>1</v>
      </c>
      <c r="N12" s="2" t="b">
        <v>1</v>
      </c>
      <c r="O12" s="2"/>
    </row>
    <row r="13" spans="1:15">
      <c r="A13" s="5">
        <v>3</v>
      </c>
      <c r="B13" s="5">
        <f t="shared" si="1"/>
        <v>4</v>
      </c>
      <c r="C13" s="5">
        <f t="shared" si="0"/>
        <v>3004</v>
      </c>
      <c r="D13" s="2" t="s">
        <v>2</v>
      </c>
      <c r="E13" s="2" t="s">
        <v>28</v>
      </c>
      <c r="F13" s="2" t="s">
        <v>232</v>
      </c>
      <c r="G13" s="2">
        <v>1</v>
      </c>
      <c r="H13" s="7">
        <v>1.7241379310344827E-2</v>
      </c>
      <c r="I13" s="2" t="s">
        <v>315</v>
      </c>
      <c r="J13" s="2">
        <v>1</v>
      </c>
      <c r="K13" s="7">
        <v>1.7241379310344827E-2</v>
      </c>
      <c r="L13" s="2">
        <v>58</v>
      </c>
      <c r="M13" s="2" t="b">
        <v>1</v>
      </c>
      <c r="N13" s="2" t="b">
        <v>1</v>
      </c>
      <c r="O13" s="2"/>
    </row>
    <row r="14" spans="1:15">
      <c r="A14" s="5">
        <v>1</v>
      </c>
      <c r="B14" s="5">
        <f t="shared" si="1"/>
        <v>5</v>
      </c>
      <c r="C14" s="5">
        <f t="shared" si="0"/>
        <v>1005</v>
      </c>
      <c r="D14" s="2" t="s">
        <v>3</v>
      </c>
      <c r="E14" s="2"/>
      <c r="F14" s="2" t="s">
        <v>179</v>
      </c>
      <c r="G14" s="2">
        <v>23</v>
      </c>
      <c r="H14" s="7">
        <v>0.39655172413793105</v>
      </c>
      <c r="I14" s="2" t="s">
        <v>180</v>
      </c>
      <c r="J14" s="2">
        <v>17</v>
      </c>
      <c r="K14" s="7">
        <v>0.29310344827586204</v>
      </c>
      <c r="L14" s="2">
        <v>58</v>
      </c>
      <c r="M14" s="2" t="b">
        <v>1</v>
      </c>
      <c r="N14" s="2" t="b">
        <v>1</v>
      </c>
      <c r="O14" s="2"/>
    </row>
    <row r="15" spans="1:15">
      <c r="A15" s="5">
        <v>2</v>
      </c>
      <c r="B15" s="5">
        <f t="shared" si="1"/>
        <v>5</v>
      </c>
      <c r="C15" s="5">
        <f t="shared" si="0"/>
        <v>2005</v>
      </c>
      <c r="D15" s="2" t="s">
        <v>3</v>
      </c>
      <c r="E15" s="2"/>
      <c r="F15" s="2" t="s">
        <v>181</v>
      </c>
      <c r="G15" s="2">
        <v>15</v>
      </c>
      <c r="H15" s="7">
        <v>0.25862068965517243</v>
      </c>
      <c r="I15" s="2" t="s">
        <v>182</v>
      </c>
      <c r="J15" s="2">
        <v>15</v>
      </c>
      <c r="K15" s="7">
        <v>0.25862068965517243</v>
      </c>
      <c r="L15" s="2">
        <v>58</v>
      </c>
      <c r="M15" s="2" t="b">
        <v>1</v>
      </c>
      <c r="N15" s="2" t="b">
        <v>1</v>
      </c>
      <c r="O15" s="2"/>
    </row>
    <row r="16" spans="1:15">
      <c r="A16" s="5">
        <v>3</v>
      </c>
      <c r="B16" s="5">
        <f t="shared" si="1"/>
        <v>5</v>
      </c>
      <c r="C16" s="5">
        <f t="shared" si="0"/>
        <v>3005</v>
      </c>
      <c r="D16" s="2" t="s">
        <v>3</v>
      </c>
      <c r="E16" s="2"/>
      <c r="F16" s="2" t="s">
        <v>165</v>
      </c>
      <c r="G16" s="2">
        <v>2</v>
      </c>
      <c r="H16" s="7">
        <v>3.4482758620689655E-2</v>
      </c>
      <c r="I16" s="2" t="s">
        <v>183</v>
      </c>
      <c r="J16" s="2">
        <v>1</v>
      </c>
      <c r="K16" s="7">
        <v>1.7241379310344827E-2</v>
      </c>
      <c r="L16" s="2">
        <v>58</v>
      </c>
      <c r="M16" s="2" t="b">
        <v>1</v>
      </c>
      <c r="N16" s="2" t="b">
        <v>1</v>
      </c>
      <c r="O16" s="2"/>
    </row>
    <row r="17" spans="1:15">
      <c r="A17" s="5">
        <v>1</v>
      </c>
      <c r="B17" s="5">
        <f t="shared" si="1"/>
        <v>6</v>
      </c>
      <c r="C17" s="5">
        <f t="shared" si="0"/>
        <v>1006</v>
      </c>
      <c r="D17" s="2" t="s">
        <v>4</v>
      </c>
      <c r="E17" s="2"/>
      <c r="F17" s="2" t="s">
        <v>167</v>
      </c>
      <c r="G17" s="2">
        <v>38</v>
      </c>
      <c r="H17" s="7">
        <v>0.65517241379310343</v>
      </c>
      <c r="I17" s="2" t="s">
        <v>186</v>
      </c>
      <c r="J17" s="2">
        <v>36</v>
      </c>
      <c r="K17" s="7">
        <v>0.62068965517241381</v>
      </c>
      <c r="L17" s="2">
        <v>58</v>
      </c>
      <c r="M17" s="2" t="b">
        <v>1</v>
      </c>
      <c r="N17" s="2" t="b">
        <v>1</v>
      </c>
      <c r="O17" s="2"/>
    </row>
    <row r="18" spans="1:15">
      <c r="A18" s="5">
        <v>2</v>
      </c>
      <c r="B18" s="5">
        <f t="shared" si="1"/>
        <v>6</v>
      </c>
      <c r="C18" s="5">
        <f t="shared" si="0"/>
        <v>2006</v>
      </c>
      <c r="D18" s="2" t="s">
        <v>4</v>
      </c>
      <c r="E18" s="2"/>
      <c r="F18" s="2" t="s">
        <v>158</v>
      </c>
      <c r="G18" s="2">
        <v>12</v>
      </c>
      <c r="H18" s="7">
        <v>0.20689655172413793</v>
      </c>
      <c r="I18" s="2" t="s">
        <v>187</v>
      </c>
      <c r="J18" s="2">
        <v>12</v>
      </c>
      <c r="K18" s="7">
        <v>0.20689655172413793</v>
      </c>
      <c r="L18" s="2">
        <v>58</v>
      </c>
      <c r="M18" s="2" t="b">
        <v>1</v>
      </c>
      <c r="N18" s="2" t="b">
        <v>1</v>
      </c>
      <c r="O18" s="2"/>
    </row>
    <row r="19" spans="1:15">
      <c r="A19" s="5">
        <v>3</v>
      </c>
      <c r="B19" s="5">
        <f t="shared" si="1"/>
        <v>6</v>
      </c>
      <c r="C19" s="5">
        <f t="shared" si="0"/>
        <v>3006</v>
      </c>
      <c r="D19" s="2" t="s">
        <v>4</v>
      </c>
      <c r="E19" s="2"/>
      <c r="F19" s="2" t="s">
        <v>188</v>
      </c>
      <c r="G19" s="2">
        <v>1</v>
      </c>
      <c r="H19" s="7">
        <v>1.7241379310344827E-2</v>
      </c>
      <c r="I19" s="2" t="s">
        <v>189</v>
      </c>
      <c r="J19" s="2">
        <v>1</v>
      </c>
      <c r="K19" s="7">
        <v>1.7241379310344827E-2</v>
      </c>
      <c r="L19" s="2">
        <v>58</v>
      </c>
      <c r="M19" s="2" t="b">
        <v>1</v>
      </c>
      <c r="N19" s="2" t="b">
        <v>1</v>
      </c>
      <c r="O19" s="2"/>
    </row>
    <row r="20" spans="1:15">
      <c r="A20" s="5">
        <v>1</v>
      </c>
      <c r="B20" s="5">
        <f t="shared" si="1"/>
        <v>7</v>
      </c>
      <c r="C20" s="5">
        <f t="shared" si="0"/>
        <v>1007</v>
      </c>
      <c r="D20" s="2" t="s">
        <v>5</v>
      </c>
      <c r="E20" s="2"/>
      <c r="F20" s="2" t="s">
        <v>184</v>
      </c>
      <c r="G20" s="2">
        <v>25</v>
      </c>
      <c r="H20" s="7">
        <v>0.43103448275862066</v>
      </c>
      <c r="I20" s="2" t="s">
        <v>185</v>
      </c>
      <c r="J20" s="2">
        <v>25</v>
      </c>
      <c r="K20" s="7">
        <v>0.43103448275862066</v>
      </c>
      <c r="L20" s="2">
        <v>58</v>
      </c>
      <c r="M20" s="2" t="b">
        <v>1</v>
      </c>
      <c r="N20" s="2" t="b">
        <v>1</v>
      </c>
      <c r="O20" s="2"/>
    </row>
    <row r="21" spans="1:15">
      <c r="A21" s="5">
        <v>2</v>
      </c>
      <c r="B21" s="5">
        <f t="shared" si="1"/>
        <v>7</v>
      </c>
      <c r="C21" s="5">
        <f t="shared" si="0"/>
        <v>2007</v>
      </c>
      <c r="D21" s="2" t="s">
        <v>5</v>
      </c>
      <c r="E21" s="2"/>
      <c r="F21" s="2" t="s">
        <v>167</v>
      </c>
      <c r="G21" s="2">
        <v>20</v>
      </c>
      <c r="H21" s="7">
        <v>0.34482758620689657</v>
      </c>
      <c r="I21" s="2" t="s">
        <v>190</v>
      </c>
      <c r="J21" s="2">
        <v>17</v>
      </c>
      <c r="K21" s="7">
        <v>0.29310344827586204</v>
      </c>
      <c r="L21" s="2">
        <v>58</v>
      </c>
      <c r="M21" s="2" t="b">
        <v>0</v>
      </c>
      <c r="N21" s="2" t="b">
        <v>1</v>
      </c>
      <c r="O21" s="2"/>
    </row>
    <row r="22" spans="1:15">
      <c r="A22" s="5">
        <v>3</v>
      </c>
      <c r="B22" s="5">
        <f t="shared" si="1"/>
        <v>7</v>
      </c>
      <c r="C22" s="5">
        <f t="shared" si="0"/>
        <v>3007</v>
      </c>
      <c r="D22" s="2" t="s">
        <v>5</v>
      </c>
      <c r="E22" s="2"/>
      <c r="F22" s="2" t="s">
        <v>161</v>
      </c>
      <c r="G22" s="2">
        <v>2</v>
      </c>
      <c r="H22" s="7">
        <v>3.4482758620689655E-2</v>
      </c>
      <c r="I22" s="2" t="s">
        <v>191</v>
      </c>
      <c r="J22" s="2">
        <v>1</v>
      </c>
      <c r="K22" s="7">
        <v>1.7241379310344827E-2</v>
      </c>
      <c r="L22" s="2">
        <v>58</v>
      </c>
      <c r="M22" s="2" t="b">
        <v>1</v>
      </c>
      <c r="N22" s="2" t="b">
        <v>1</v>
      </c>
      <c r="O22" s="2"/>
    </row>
    <row r="23" spans="1:15">
      <c r="A23" s="5">
        <v>1</v>
      </c>
      <c r="B23" s="5">
        <f t="shared" si="1"/>
        <v>8</v>
      </c>
      <c r="C23" s="5">
        <f t="shared" si="0"/>
        <v>1008</v>
      </c>
      <c r="D23" s="2" t="s">
        <v>6</v>
      </c>
      <c r="E23" s="2"/>
      <c r="F23" s="2" t="s">
        <v>192</v>
      </c>
      <c r="G23" s="2">
        <v>43</v>
      </c>
      <c r="H23" s="7">
        <v>0.74137931034482762</v>
      </c>
      <c r="I23" s="2" t="s">
        <v>193</v>
      </c>
      <c r="J23" s="2">
        <v>43</v>
      </c>
      <c r="K23" s="7">
        <v>0.74137931034482762</v>
      </c>
      <c r="L23" s="2">
        <v>58</v>
      </c>
      <c r="M23" s="2" t="b">
        <v>1</v>
      </c>
      <c r="N23" s="2" t="b">
        <v>1</v>
      </c>
      <c r="O23" s="2"/>
    </row>
    <row r="24" spans="1:15">
      <c r="A24" s="5">
        <v>2</v>
      </c>
      <c r="B24" s="5">
        <f t="shared" si="1"/>
        <v>8</v>
      </c>
      <c r="C24" s="5">
        <f t="shared" si="0"/>
        <v>2008</v>
      </c>
      <c r="D24" s="2" t="s">
        <v>6</v>
      </c>
      <c r="E24" s="2"/>
      <c r="F24" s="2" t="s">
        <v>194</v>
      </c>
      <c r="G24" s="2">
        <v>3</v>
      </c>
      <c r="H24" s="7">
        <v>5.1724137931034482E-2</v>
      </c>
      <c r="I24" s="2" t="s">
        <v>197</v>
      </c>
      <c r="J24" s="2">
        <v>2</v>
      </c>
      <c r="K24" s="7">
        <v>3.4482758620689655E-2</v>
      </c>
      <c r="L24" s="2">
        <v>58</v>
      </c>
      <c r="M24" s="2" t="b">
        <v>1</v>
      </c>
      <c r="N24" s="2" t="b">
        <v>1</v>
      </c>
      <c r="O24" s="2"/>
    </row>
    <row r="25" spans="1:15">
      <c r="A25" s="5">
        <v>3</v>
      </c>
      <c r="B25" s="5">
        <f t="shared" si="1"/>
        <v>8</v>
      </c>
      <c r="C25" s="5">
        <f t="shared" si="0"/>
        <v>3008</v>
      </c>
      <c r="D25" s="2" t="s">
        <v>6</v>
      </c>
      <c r="E25" s="2"/>
      <c r="F25" s="2" t="s">
        <v>195</v>
      </c>
      <c r="G25" s="2">
        <v>1</v>
      </c>
      <c r="H25" s="7">
        <v>1.7241379310344827E-2</v>
      </c>
      <c r="I25" s="2" t="s">
        <v>196</v>
      </c>
      <c r="J25" s="2">
        <v>1</v>
      </c>
      <c r="K25" s="7">
        <v>1.7241379310344827E-2</v>
      </c>
      <c r="L25" s="2">
        <v>58</v>
      </c>
      <c r="M25" s="2" t="b">
        <v>1</v>
      </c>
      <c r="N25" s="2" t="b">
        <v>1</v>
      </c>
      <c r="O25" s="2"/>
    </row>
    <row r="26" spans="1:15">
      <c r="A26" s="5">
        <v>1</v>
      </c>
      <c r="B26" s="5">
        <f t="shared" si="1"/>
        <v>9</v>
      </c>
      <c r="C26" s="5">
        <f t="shared" si="0"/>
        <v>1009</v>
      </c>
      <c r="D26" s="2" t="s">
        <v>64</v>
      </c>
      <c r="E26" s="2" t="s">
        <v>65</v>
      </c>
      <c r="F26" s="2" t="s">
        <v>165</v>
      </c>
      <c r="G26" s="2">
        <v>18</v>
      </c>
      <c r="H26" s="7">
        <v>0.31034482758620691</v>
      </c>
      <c r="I26" s="2" t="s">
        <v>198</v>
      </c>
      <c r="J26" s="2">
        <v>11</v>
      </c>
      <c r="K26" s="7">
        <v>0.18965517241379309</v>
      </c>
      <c r="L26" s="2">
        <v>58</v>
      </c>
      <c r="M26" s="2" t="b">
        <v>1</v>
      </c>
      <c r="N26" s="2" t="b">
        <v>1</v>
      </c>
      <c r="O26" s="2"/>
    </row>
    <row r="27" spans="1:15">
      <c r="A27" s="5">
        <v>2</v>
      </c>
      <c r="B27" s="5">
        <f t="shared" si="1"/>
        <v>9</v>
      </c>
      <c r="C27" s="5">
        <f t="shared" si="0"/>
        <v>2009</v>
      </c>
      <c r="D27" s="2" t="s">
        <v>64</v>
      </c>
      <c r="E27" s="2" t="s">
        <v>65</v>
      </c>
      <c r="F27" s="2" t="s">
        <v>167</v>
      </c>
      <c r="G27" s="2">
        <v>10</v>
      </c>
      <c r="H27" s="7">
        <v>0.17241379310344829</v>
      </c>
      <c r="I27" s="2" t="s">
        <v>199</v>
      </c>
      <c r="J27" s="2">
        <v>7</v>
      </c>
      <c r="K27" s="7">
        <v>0.1206896551724138</v>
      </c>
      <c r="L27" s="2">
        <v>58</v>
      </c>
      <c r="M27" s="2" t="b">
        <v>1</v>
      </c>
      <c r="N27" s="2" t="b">
        <v>1</v>
      </c>
      <c r="O27" s="2"/>
    </row>
    <row r="28" spans="1:15">
      <c r="A28" s="5">
        <v>3</v>
      </c>
      <c r="B28" s="5">
        <f t="shared" si="1"/>
        <v>9</v>
      </c>
      <c r="C28" s="5">
        <f t="shared" si="0"/>
        <v>3009</v>
      </c>
      <c r="D28" s="2" t="s">
        <v>64</v>
      </c>
      <c r="E28" s="2" t="s">
        <v>65</v>
      </c>
      <c r="F28" s="2" t="s">
        <v>149</v>
      </c>
      <c r="G28" s="2">
        <v>1</v>
      </c>
      <c r="H28" s="7">
        <v>1.7241379310344827E-2</v>
      </c>
      <c r="I28" s="2" t="s">
        <v>200</v>
      </c>
      <c r="J28" s="2">
        <v>1</v>
      </c>
      <c r="K28" s="7">
        <v>1.7241379310344827E-2</v>
      </c>
      <c r="L28" s="2">
        <v>58</v>
      </c>
      <c r="M28" s="2" t="b">
        <v>1</v>
      </c>
      <c r="N28" s="2" t="b">
        <v>1</v>
      </c>
      <c r="O28" s="2"/>
    </row>
    <row r="29" spans="1:15">
      <c r="A29" s="5">
        <v>1</v>
      </c>
      <c r="B29" s="5">
        <f t="shared" si="1"/>
        <v>10</v>
      </c>
      <c r="C29" s="5">
        <f t="shared" si="0"/>
        <v>1010</v>
      </c>
      <c r="D29" s="2" t="s">
        <v>10</v>
      </c>
      <c r="E29" s="2"/>
      <c r="F29" s="2" t="s">
        <v>146</v>
      </c>
      <c r="G29" s="2">
        <v>20</v>
      </c>
      <c r="H29" s="7">
        <v>0.34482758620689657</v>
      </c>
      <c r="I29" s="2" t="s">
        <v>175</v>
      </c>
      <c r="J29" s="2">
        <v>29</v>
      </c>
      <c r="K29" s="7">
        <v>0.5</v>
      </c>
      <c r="L29" s="2">
        <v>58</v>
      </c>
      <c r="M29" s="2" t="b">
        <v>1</v>
      </c>
      <c r="N29" s="2" t="b">
        <v>1</v>
      </c>
      <c r="O29" s="2"/>
    </row>
    <row r="30" spans="1:15">
      <c r="A30" s="5">
        <v>2</v>
      </c>
      <c r="B30" s="5">
        <f t="shared" si="1"/>
        <v>10</v>
      </c>
      <c r="C30" s="5">
        <f t="shared" si="0"/>
        <v>2010</v>
      </c>
      <c r="D30" s="2" t="s">
        <v>10</v>
      </c>
      <c r="E30" s="2"/>
      <c r="F30" s="2" t="s">
        <v>142</v>
      </c>
      <c r="G30" s="2">
        <v>4</v>
      </c>
      <c r="H30" s="7">
        <v>6.8965517241379309E-2</v>
      </c>
      <c r="I30" s="2" t="s">
        <v>143</v>
      </c>
      <c r="J30" s="2">
        <v>3</v>
      </c>
      <c r="K30" s="7">
        <v>5.1724137931034482E-2</v>
      </c>
      <c r="L30" s="2">
        <v>58</v>
      </c>
      <c r="M30" s="2" t="b">
        <v>1</v>
      </c>
      <c r="N30" s="2" t="b">
        <v>1</v>
      </c>
      <c r="O30" s="2"/>
    </row>
    <row r="31" spans="1:15">
      <c r="A31" s="5">
        <v>3</v>
      </c>
      <c r="B31" s="5">
        <f t="shared" si="1"/>
        <v>10</v>
      </c>
      <c r="C31" s="5">
        <f t="shared" si="0"/>
        <v>3010</v>
      </c>
      <c r="D31" s="2" t="s">
        <v>10</v>
      </c>
      <c r="E31" s="2"/>
      <c r="F31" s="2" t="s">
        <v>149</v>
      </c>
      <c r="G31" s="2">
        <v>0</v>
      </c>
      <c r="H31" s="7">
        <v>0</v>
      </c>
      <c r="I31" s="2" t="s">
        <v>207</v>
      </c>
      <c r="J31" s="2">
        <v>0</v>
      </c>
      <c r="K31" s="7">
        <v>0</v>
      </c>
      <c r="L31" s="2">
        <v>58</v>
      </c>
      <c r="M31" s="2" t="b">
        <v>1</v>
      </c>
      <c r="N31" s="2" t="b">
        <v>1</v>
      </c>
      <c r="O31" s="2"/>
    </row>
    <row r="32" spans="1:15">
      <c r="A32" s="5">
        <v>1</v>
      </c>
      <c r="B32" s="5">
        <f t="shared" si="1"/>
        <v>11</v>
      </c>
      <c r="C32" s="5">
        <f t="shared" si="0"/>
        <v>1011</v>
      </c>
      <c r="D32" s="2" t="s">
        <v>11</v>
      </c>
      <c r="E32" s="2"/>
      <c r="F32" s="2" t="s">
        <v>156</v>
      </c>
      <c r="G32" s="2">
        <v>26</v>
      </c>
      <c r="H32" s="7">
        <v>0.44827586206896552</v>
      </c>
      <c r="I32" s="2" t="s">
        <v>157</v>
      </c>
      <c r="J32" s="2">
        <v>29</v>
      </c>
      <c r="K32" s="7">
        <v>0.5</v>
      </c>
      <c r="L32" s="2">
        <v>58</v>
      </c>
      <c r="M32" s="2" t="b">
        <v>1</v>
      </c>
      <c r="N32" s="2" t="b">
        <v>1</v>
      </c>
      <c r="O32" s="2"/>
    </row>
    <row r="33" spans="1:15">
      <c r="A33" s="5">
        <v>2</v>
      </c>
      <c r="B33" s="5">
        <f t="shared" si="1"/>
        <v>11</v>
      </c>
      <c r="C33" s="5">
        <f t="shared" si="0"/>
        <v>2011</v>
      </c>
      <c r="D33" s="2" t="s">
        <v>11</v>
      </c>
      <c r="E33" s="2"/>
      <c r="F33" s="2" t="s">
        <v>150</v>
      </c>
      <c r="G33" s="2">
        <v>5</v>
      </c>
      <c r="H33" s="7">
        <v>8.6206896551724144E-2</v>
      </c>
      <c r="I33" s="2" t="s">
        <v>208</v>
      </c>
      <c r="J33" s="2">
        <v>6</v>
      </c>
      <c r="K33" s="7">
        <v>0.10344827586206896</v>
      </c>
      <c r="L33" s="2">
        <v>58</v>
      </c>
      <c r="M33" s="2" t="b">
        <v>1</v>
      </c>
      <c r="N33" s="2" t="b">
        <v>1</v>
      </c>
      <c r="O33" s="2"/>
    </row>
    <row r="34" spans="1:15">
      <c r="A34" s="5">
        <v>3</v>
      </c>
      <c r="B34" s="5">
        <f t="shared" si="1"/>
        <v>11</v>
      </c>
      <c r="C34" s="5">
        <f t="shared" si="0"/>
        <v>3011</v>
      </c>
      <c r="D34" s="2" t="s">
        <v>11</v>
      </c>
      <c r="E34" s="2"/>
      <c r="F34" s="2" t="s">
        <v>184</v>
      </c>
      <c r="G34" s="2">
        <v>1</v>
      </c>
      <c r="H34" s="7">
        <v>1.7241379310344827E-2</v>
      </c>
      <c r="I34" s="2" t="s">
        <v>209</v>
      </c>
      <c r="J34" s="2">
        <v>1</v>
      </c>
      <c r="K34" s="7">
        <v>1.7241379310344827E-2</v>
      </c>
      <c r="L34" s="2">
        <v>58</v>
      </c>
      <c r="M34" s="2" t="b">
        <v>1</v>
      </c>
      <c r="N34" s="2" t="b">
        <v>1</v>
      </c>
      <c r="O34" s="2"/>
    </row>
    <row r="35" spans="1:15">
      <c r="A35" s="5">
        <v>1</v>
      </c>
      <c r="B35" s="5">
        <f t="shared" si="1"/>
        <v>12</v>
      </c>
      <c r="C35" s="5">
        <f t="shared" si="0"/>
        <v>1012</v>
      </c>
      <c r="D35" s="2" t="s">
        <v>12</v>
      </c>
      <c r="E35" s="2"/>
      <c r="F35" s="2" t="s">
        <v>210</v>
      </c>
      <c r="G35" s="2">
        <v>32</v>
      </c>
      <c r="H35" s="7">
        <v>0.55172413793103448</v>
      </c>
      <c r="I35" s="2" t="s">
        <v>211</v>
      </c>
      <c r="J35" s="2">
        <v>33</v>
      </c>
      <c r="K35" s="7">
        <v>0.56896551724137934</v>
      </c>
      <c r="L35" s="2">
        <v>58</v>
      </c>
      <c r="M35" s="2" t="b">
        <v>1</v>
      </c>
      <c r="N35" s="2" t="b">
        <v>1</v>
      </c>
      <c r="O35" s="2"/>
    </row>
    <row r="36" spans="1:15">
      <c r="A36" s="5">
        <v>2</v>
      </c>
      <c r="B36" s="5">
        <f t="shared" si="1"/>
        <v>12</v>
      </c>
      <c r="C36" s="5">
        <f t="shared" si="0"/>
        <v>2012</v>
      </c>
      <c r="D36" s="2" t="s">
        <v>12</v>
      </c>
      <c r="E36" s="2"/>
      <c r="F36" s="2" t="s">
        <v>172</v>
      </c>
      <c r="G36" s="2">
        <v>11</v>
      </c>
      <c r="H36" s="7">
        <v>0.18965517241379309</v>
      </c>
      <c r="I36" s="2" t="s">
        <v>212</v>
      </c>
      <c r="J36" s="2">
        <v>11</v>
      </c>
      <c r="K36" s="7">
        <v>0.18965517241379309</v>
      </c>
      <c r="L36" s="2">
        <v>58</v>
      </c>
      <c r="M36" s="2" t="b">
        <v>1</v>
      </c>
      <c r="N36" s="2" t="b">
        <v>1</v>
      </c>
      <c r="O36" s="2"/>
    </row>
    <row r="37" spans="1:15">
      <c r="A37" s="5">
        <v>3</v>
      </c>
      <c r="B37" s="5">
        <f t="shared" si="1"/>
        <v>12</v>
      </c>
      <c r="C37" s="5">
        <f t="shared" si="0"/>
        <v>3012</v>
      </c>
      <c r="D37" s="2" t="s">
        <v>12</v>
      </c>
      <c r="E37" s="2"/>
      <c r="F37" s="2" t="s">
        <v>213</v>
      </c>
      <c r="G37" s="2">
        <v>2</v>
      </c>
      <c r="H37" s="7">
        <v>3.4482758620689655E-2</v>
      </c>
      <c r="I37" s="2" t="s">
        <v>214</v>
      </c>
      <c r="J37" s="2">
        <v>2</v>
      </c>
      <c r="K37" s="7">
        <v>3.4482758620689655E-2</v>
      </c>
      <c r="L37" s="2">
        <v>58</v>
      </c>
      <c r="M37" s="2" t="b">
        <v>1</v>
      </c>
      <c r="N37" s="2" t="b">
        <v>1</v>
      </c>
      <c r="O37" s="2"/>
    </row>
    <row r="38" spans="1:15">
      <c r="A38" s="8">
        <v>1</v>
      </c>
      <c r="B38" s="5">
        <f t="shared" si="1"/>
        <v>13</v>
      </c>
      <c r="C38" s="5">
        <f t="shared" si="0"/>
        <v>1013</v>
      </c>
      <c r="D38" s="9" t="s">
        <v>13</v>
      </c>
      <c r="E38" s="9"/>
      <c r="F38" s="9" t="s">
        <v>161</v>
      </c>
      <c r="G38" s="9">
        <v>16</v>
      </c>
      <c r="H38" s="10">
        <v>0.27586206896551724</v>
      </c>
      <c r="I38" s="9" t="s">
        <v>215</v>
      </c>
      <c r="J38" s="9">
        <v>11</v>
      </c>
      <c r="K38" s="10">
        <v>0.18965517241379309</v>
      </c>
      <c r="L38" s="9">
        <v>58</v>
      </c>
      <c r="M38" s="9" t="b">
        <v>0</v>
      </c>
      <c r="N38" s="9" t="b">
        <v>1</v>
      </c>
      <c r="O38" s="9"/>
    </row>
    <row r="39" spans="1:15">
      <c r="A39" s="5">
        <v>2</v>
      </c>
      <c r="B39" s="5">
        <f t="shared" si="1"/>
        <v>13</v>
      </c>
      <c r="C39" s="5">
        <f t="shared" si="0"/>
        <v>2013</v>
      </c>
      <c r="D39" s="2" t="s">
        <v>13</v>
      </c>
      <c r="E39" s="2"/>
      <c r="F39" s="2" t="s">
        <v>216</v>
      </c>
      <c r="G39" s="2">
        <v>8</v>
      </c>
      <c r="H39" s="7">
        <v>0.13793103448275862</v>
      </c>
      <c r="I39" s="2" t="s">
        <v>217</v>
      </c>
      <c r="J39" s="2">
        <v>4</v>
      </c>
      <c r="K39" s="7">
        <v>6.8965517241379309E-2</v>
      </c>
      <c r="L39" s="2">
        <v>58</v>
      </c>
      <c r="M39" s="2" t="b">
        <v>1</v>
      </c>
      <c r="N39" s="9" t="b">
        <v>1</v>
      </c>
      <c r="O39" s="2"/>
    </row>
    <row r="40" spans="1:15">
      <c r="A40" s="5">
        <v>3</v>
      </c>
      <c r="B40" s="5">
        <f t="shared" si="1"/>
        <v>13</v>
      </c>
      <c r="C40" s="5">
        <f t="shared" si="0"/>
        <v>3013</v>
      </c>
      <c r="D40" s="2" t="s">
        <v>13</v>
      </c>
      <c r="E40" s="2"/>
      <c r="F40" s="2" t="s">
        <v>150</v>
      </c>
      <c r="G40" s="2">
        <v>1</v>
      </c>
      <c r="H40" s="7">
        <v>1.7241379310344827E-2</v>
      </c>
      <c r="I40" s="2" t="s">
        <v>218</v>
      </c>
      <c r="J40" s="2">
        <v>1</v>
      </c>
      <c r="K40" s="7">
        <v>1.7241379310344827E-2</v>
      </c>
      <c r="L40" s="2">
        <v>58</v>
      </c>
      <c r="M40" s="2" t="b">
        <v>1</v>
      </c>
      <c r="N40" s="9" t="b">
        <v>1</v>
      </c>
      <c r="O40" s="2"/>
    </row>
    <row r="41" spans="1:15">
      <c r="A41" s="5">
        <v>1</v>
      </c>
      <c r="B41" s="5">
        <f t="shared" si="1"/>
        <v>14</v>
      </c>
      <c r="C41" s="5">
        <f t="shared" si="0"/>
        <v>1014</v>
      </c>
      <c r="D41" s="2" t="s">
        <v>15</v>
      </c>
      <c r="E41" s="2"/>
      <c r="F41" s="2" t="s">
        <v>158</v>
      </c>
      <c r="G41" s="2">
        <v>35</v>
      </c>
      <c r="H41" s="7">
        <v>0.60344827586206895</v>
      </c>
      <c r="I41" s="2" t="s">
        <v>224</v>
      </c>
      <c r="J41" s="2">
        <v>31</v>
      </c>
      <c r="K41" s="7">
        <v>0.53448275862068961</v>
      </c>
      <c r="L41" s="2">
        <v>58</v>
      </c>
      <c r="M41" s="2" t="b">
        <v>1</v>
      </c>
      <c r="N41" s="2" t="b">
        <v>1</v>
      </c>
      <c r="O41" s="2"/>
    </row>
    <row r="42" spans="1:15">
      <c r="A42" s="5">
        <v>2</v>
      </c>
      <c r="B42" s="5">
        <f t="shared" si="1"/>
        <v>14</v>
      </c>
      <c r="C42" s="5">
        <f t="shared" si="0"/>
        <v>2014</v>
      </c>
      <c r="D42" s="2" t="s">
        <v>15</v>
      </c>
      <c r="E42" s="2"/>
      <c r="F42" s="2" t="s">
        <v>161</v>
      </c>
      <c r="G42" s="2">
        <v>5</v>
      </c>
      <c r="H42" s="7">
        <v>8.6206896551724144E-2</v>
      </c>
      <c r="I42" s="2" t="s">
        <v>225</v>
      </c>
      <c r="J42" s="2">
        <v>5</v>
      </c>
      <c r="K42" s="7">
        <v>8.6206896551724144E-2</v>
      </c>
      <c r="L42" s="2">
        <v>58</v>
      </c>
      <c r="M42" s="2" t="b">
        <v>1</v>
      </c>
      <c r="N42" s="2" t="b">
        <v>1</v>
      </c>
      <c r="O42" s="2"/>
    </row>
    <row r="43" spans="1:15">
      <c r="A43" s="5">
        <v>3</v>
      </c>
      <c r="B43" s="5">
        <f t="shared" si="1"/>
        <v>14</v>
      </c>
      <c r="C43" s="5">
        <f t="shared" si="0"/>
        <v>3014</v>
      </c>
      <c r="D43" s="2" t="s">
        <v>15</v>
      </c>
      <c r="E43" s="2"/>
      <c r="F43" s="2" t="s">
        <v>226</v>
      </c>
      <c r="G43" s="2">
        <v>0</v>
      </c>
      <c r="H43" s="7">
        <v>0</v>
      </c>
      <c r="I43" s="2" t="s">
        <v>227</v>
      </c>
      <c r="J43" s="2">
        <v>0</v>
      </c>
      <c r="K43" s="7">
        <v>0</v>
      </c>
      <c r="L43" s="2">
        <v>58</v>
      </c>
      <c r="M43" s="2" t="b">
        <v>1</v>
      </c>
      <c r="N43" s="2" t="b">
        <v>1</v>
      </c>
      <c r="O43" s="2"/>
    </row>
    <row r="44" spans="1:15">
      <c r="A44" s="5">
        <v>1</v>
      </c>
      <c r="B44" s="5">
        <f t="shared" si="1"/>
        <v>15</v>
      </c>
      <c r="C44" s="5">
        <f t="shared" si="0"/>
        <v>1015</v>
      </c>
      <c r="D44" s="2" t="s">
        <v>18</v>
      </c>
      <c r="E44" s="2"/>
      <c r="F44" s="2" t="s">
        <v>150</v>
      </c>
      <c r="G44" s="2">
        <v>38</v>
      </c>
      <c r="H44" s="7">
        <v>0.65517241379310343</v>
      </c>
      <c r="I44" s="2" t="s">
        <v>237</v>
      </c>
      <c r="J44" s="2">
        <v>31</v>
      </c>
      <c r="K44" s="7">
        <v>0.53448275862068961</v>
      </c>
      <c r="L44" s="2">
        <v>58</v>
      </c>
      <c r="M44" s="2" t="b">
        <v>1</v>
      </c>
      <c r="N44" s="2" t="b">
        <v>1</v>
      </c>
      <c r="O44" s="2"/>
    </row>
    <row r="45" spans="1:15">
      <c r="A45" s="5">
        <v>2</v>
      </c>
      <c r="B45" s="5">
        <f t="shared" si="1"/>
        <v>15</v>
      </c>
      <c r="C45" s="5">
        <f t="shared" si="0"/>
        <v>2015</v>
      </c>
      <c r="D45" s="2" t="s">
        <v>18</v>
      </c>
      <c r="E45" s="2"/>
      <c r="F45" s="2" t="s">
        <v>161</v>
      </c>
      <c r="G45" s="2">
        <v>7</v>
      </c>
      <c r="H45" s="7">
        <v>0.1206896551724138</v>
      </c>
      <c r="I45" s="2" t="s">
        <v>238</v>
      </c>
      <c r="J45" s="2">
        <v>7</v>
      </c>
      <c r="K45" s="7">
        <v>0.1206896551724138</v>
      </c>
      <c r="L45" s="2">
        <v>58</v>
      </c>
      <c r="M45" s="2" t="b">
        <v>1</v>
      </c>
      <c r="N45" s="2" t="b">
        <v>1</v>
      </c>
      <c r="O45" s="2"/>
    </row>
    <row r="46" spans="1:15">
      <c r="A46" s="5">
        <v>3</v>
      </c>
      <c r="B46" s="5">
        <f t="shared" si="1"/>
        <v>15</v>
      </c>
      <c r="C46" s="5">
        <f t="shared" si="0"/>
        <v>3015</v>
      </c>
      <c r="D46" s="2" t="s">
        <v>18</v>
      </c>
      <c r="E46" s="2"/>
      <c r="F46" s="2" t="s">
        <v>158</v>
      </c>
      <c r="G46" s="2">
        <v>1</v>
      </c>
      <c r="H46" s="7">
        <v>1.7241379310344827E-2</v>
      </c>
      <c r="I46" s="2" t="s">
        <v>239</v>
      </c>
      <c r="J46" s="2">
        <v>1</v>
      </c>
      <c r="K46" s="7">
        <v>1.7241379310344827E-2</v>
      </c>
      <c r="L46" s="2">
        <v>58</v>
      </c>
      <c r="M46" s="2" t="b">
        <v>1</v>
      </c>
      <c r="N46" s="2" t="b">
        <v>1</v>
      </c>
      <c r="O46" s="2"/>
    </row>
    <row r="47" spans="1:15">
      <c r="A47" s="5">
        <v>1</v>
      </c>
      <c r="B47" s="5">
        <f t="shared" si="1"/>
        <v>16</v>
      </c>
      <c r="C47" s="5">
        <f t="shared" si="0"/>
        <v>1016</v>
      </c>
      <c r="D47" s="2" t="s">
        <v>19</v>
      </c>
      <c r="E47" s="2"/>
      <c r="F47" s="2" t="s">
        <v>148</v>
      </c>
      <c r="G47" s="2">
        <v>38</v>
      </c>
      <c r="H47" s="7">
        <v>0.6785714285714286</v>
      </c>
      <c r="I47" s="2" t="s">
        <v>240</v>
      </c>
      <c r="J47" s="2">
        <v>36</v>
      </c>
      <c r="K47" s="7">
        <v>0.6428571428571429</v>
      </c>
      <c r="L47" s="2">
        <v>56</v>
      </c>
      <c r="M47" s="2" t="b">
        <v>1</v>
      </c>
      <c r="N47" s="2" t="b">
        <v>1</v>
      </c>
      <c r="O47" s="2"/>
    </row>
    <row r="48" spans="1:15">
      <c r="A48" s="5">
        <v>2</v>
      </c>
      <c r="B48" s="5">
        <f t="shared" si="1"/>
        <v>16</v>
      </c>
      <c r="C48" s="5">
        <f t="shared" si="0"/>
        <v>2016</v>
      </c>
      <c r="D48" s="2" t="s">
        <v>19</v>
      </c>
      <c r="E48" s="2"/>
      <c r="F48" s="2" t="s">
        <v>165</v>
      </c>
      <c r="G48" s="2">
        <v>4</v>
      </c>
      <c r="H48" s="7">
        <v>7.1428571428571425E-2</v>
      </c>
      <c r="I48" s="2" t="s">
        <v>241</v>
      </c>
      <c r="J48" s="2">
        <v>2</v>
      </c>
      <c r="K48" s="7">
        <v>3.5714285714285712E-2</v>
      </c>
      <c r="L48" s="2">
        <v>56</v>
      </c>
      <c r="M48" s="2" t="b">
        <v>1</v>
      </c>
      <c r="N48" s="2" t="b">
        <v>1</v>
      </c>
      <c r="O48" s="2"/>
    </row>
    <row r="49" spans="1:15">
      <c r="A49" s="5">
        <v>3</v>
      </c>
      <c r="B49" s="5">
        <f t="shared" si="1"/>
        <v>16</v>
      </c>
      <c r="C49" s="5">
        <f t="shared" si="0"/>
        <v>3016</v>
      </c>
      <c r="D49" s="2" t="s">
        <v>19</v>
      </c>
      <c r="E49" s="2"/>
      <c r="F49" s="2" t="s">
        <v>150</v>
      </c>
      <c r="G49" s="2">
        <v>1</v>
      </c>
      <c r="H49" s="7">
        <v>1.7857142857142856E-2</v>
      </c>
      <c r="I49" s="2" t="s">
        <v>242</v>
      </c>
      <c r="J49" s="2">
        <v>1</v>
      </c>
      <c r="K49" s="7">
        <v>1.7857142857142856E-2</v>
      </c>
      <c r="L49" s="2">
        <v>56</v>
      </c>
      <c r="M49" s="2" t="b">
        <v>1</v>
      </c>
      <c r="N49" s="2" t="b">
        <v>1</v>
      </c>
      <c r="O49" s="2"/>
    </row>
    <row r="50" spans="1:15">
      <c r="A50" s="5">
        <v>1</v>
      </c>
      <c r="B50" s="5">
        <f t="shared" si="1"/>
        <v>17</v>
      </c>
      <c r="C50" s="5">
        <f t="shared" si="0"/>
        <v>1017</v>
      </c>
      <c r="D50" s="2" t="s">
        <v>20</v>
      </c>
      <c r="E50" s="2"/>
      <c r="F50" s="2" t="s">
        <v>167</v>
      </c>
      <c r="G50" s="2">
        <v>48</v>
      </c>
      <c r="H50" s="7">
        <v>0.84210526315789469</v>
      </c>
      <c r="I50" s="2" t="s">
        <v>243</v>
      </c>
      <c r="J50" s="2">
        <v>29</v>
      </c>
      <c r="K50" s="7">
        <v>0.50877192982456143</v>
      </c>
      <c r="L50" s="2">
        <v>57</v>
      </c>
      <c r="M50" s="2" t="b">
        <v>1</v>
      </c>
      <c r="N50" s="2" t="b">
        <v>1</v>
      </c>
      <c r="O50" s="2"/>
    </row>
    <row r="51" spans="1:15">
      <c r="A51" s="5">
        <v>2</v>
      </c>
      <c r="B51" s="5">
        <f t="shared" si="1"/>
        <v>17</v>
      </c>
      <c r="C51" s="5">
        <f t="shared" si="0"/>
        <v>2017</v>
      </c>
      <c r="D51" s="2" t="s">
        <v>20</v>
      </c>
      <c r="E51" s="2"/>
      <c r="F51" s="2" t="s">
        <v>245</v>
      </c>
      <c r="G51" s="2">
        <v>3</v>
      </c>
      <c r="H51" s="7">
        <v>5.2631578947368418E-2</v>
      </c>
      <c r="I51" s="2" t="s">
        <v>244</v>
      </c>
      <c r="J51" s="2">
        <v>1</v>
      </c>
      <c r="K51" s="7">
        <v>1.7543859649122806E-2</v>
      </c>
      <c r="L51" s="2">
        <v>57</v>
      </c>
      <c r="M51" s="2" t="b">
        <v>1</v>
      </c>
      <c r="N51" s="2" t="b">
        <v>1</v>
      </c>
      <c r="O51" s="2"/>
    </row>
    <row r="52" spans="1:15">
      <c r="A52" s="5">
        <v>3</v>
      </c>
      <c r="B52" s="5">
        <f t="shared" si="1"/>
        <v>17</v>
      </c>
      <c r="C52" s="5">
        <f t="shared" si="0"/>
        <v>3017</v>
      </c>
      <c r="D52" s="2" t="s">
        <v>20</v>
      </c>
      <c r="E52" s="2"/>
      <c r="F52" s="2" t="s">
        <v>150</v>
      </c>
      <c r="G52" s="2">
        <v>1</v>
      </c>
      <c r="H52" s="7">
        <v>1.7543859649122806E-2</v>
      </c>
      <c r="I52" s="2" t="s">
        <v>169</v>
      </c>
      <c r="J52" s="2">
        <v>1</v>
      </c>
      <c r="K52" s="7">
        <v>1.7543859649122806E-2</v>
      </c>
      <c r="L52" s="2">
        <v>57</v>
      </c>
      <c r="M52" s="2" t="b">
        <v>1</v>
      </c>
      <c r="N52" s="2" t="b">
        <v>1</v>
      </c>
      <c r="O52" s="2"/>
    </row>
    <row r="53" spans="1:15">
      <c r="A53" s="5">
        <v>1</v>
      </c>
      <c r="B53" s="5">
        <f t="shared" si="1"/>
        <v>18</v>
      </c>
      <c r="C53" s="5">
        <f t="shared" si="0"/>
        <v>1018</v>
      </c>
      <c r="D53" s="2" t="s">
        <v>22</v>
      </c>
      <c r="E53" s="2"/>
      <c r="F53" s="2" t="s">
        <v>144</v>
      </c>
      <c r="G53" s="2">
        <v>33</v>
      </c>
      <c r="H53" s="7">
        <v>0.5892857142857143</v>
      </c>
      <c r="I53" s="2" t="s">
        <v>147</v>
      </c>
      <c r="J53" s="2">
        <v>31</v>
      </c>
      <c r="K53" s="7">
        <v>0.5535714285714286</v>
      </c>
      <c r="L53" s="2">
        <v>56</v>
      </c>
      <c r="M53" s="2" t="b">
        <v>1</v>
      </c>
      <c r="N53" s="2" t="b">
        <v>1</v>
      </c>
      <c r="O53" s="2"/>
    </row>
    <row r="54" spans="1:15">
      <c r="A54" s="5">
        <v>2</v>
      </c>
      <c r="B54" s="5">
        <f t="shared" si="1"/>
        <v>18</v>
      </c>
      <c r="C54" s="5">
        <f t="shared" si="0"/>
        <v>2018</v>
      </c>
      <c r="D54" s="2" t="s">
        <v>22</v>
      </c>
      <c r="E54" s="2"/>
      <c r="F54" s="2" t="s">
        <v>246</v>
      </c>
      <c r="G54" s="2">
        <v>4</v>
      </c>
      <c r="H54" s="7">
        <v>7.1428571428571425E-2</v>
      </c>
      <c r="I54" s="2" t="s">
        <v>247</v>
      </c>
      <c r="J54" s="2">
        <v>5</v>
      </c>
      <c r="K54" s="7">
        <v>8.9285714285714288E-2</v>
      </c>
      <c r="L54" s="2">
        <v>56</v>
      </c>
      <c r="M54" s="2" t="b">
        <v>1</v>
      </c>
      <c r="N54" s="2" t="b">
        <v>1</v>
      </c>
      <c r="O54" s="2"/>
    </row>
    <row r="55" spans="1:15">
      <c r="A55" s="5">
        <v>3</v>
      </c>
      <c r="B55" s="5">
        <f t="shared" si="1"/>
        <v>18</v>
      </c>
      <c r="C55" s="5">
        <f t="shared" si="0"/>
        <v>3018</v>
      </c>
      <c r="D55" s="2" t="s">
        <v>22</v>
      </c>
      <c r="E55" s="2"/>
      <c r="F55" s="2" t="s">
        <v>149</v>
      </c>
      <c r="G55" s="2">
        <v>0</v>
      </c>
      <c r="H55" s="7">
        <v>0</v>
      </c>
      <c r="I55" s="2" t="s">
        <v>207</v>
      </c>
      <c r="J55" s="2">
        <v>3</v>
      </c>
      <c r="K55" s="7">
        <v>5.3571428571428568E-2</v>
      </c>
      <c r="L55" s="2">
        <v>56</v>
      </c>
      <c r="M55" s="2" t="b">
        <v>1</v>
      </c>
      <c r="N55" s="2" t="b">
        <v>1</v>
      </c>
      <c r="O55" s="2"/>
    </row>
    <row r="56" spans="1:15">
      <c r="A56" s="5">
        <v>1</v>
      </c>
      <c r="B56" s="5">
        <f t="shared" si="1"/>
        <v>19</v>
      </c>
      <c r="C56" s="5">
        <f t="shared" si="0"/>
        <v>1019</v>
      </c>
      <c r="D56" s="2" t="s">
        <v>23</v>
      </c>
      <c r="E56" s="2"/>
      <c r="F56" s="2" t="s">
        <v>167</v>
      </c>
      <c r="G56" s="2">
        <v>34</v>
      </c>
      <c r="H56" s="7">
        <v>0.6071428571428571</v>
      </c>
      <c r="I56" s="2" t="s">
        <v>249</v>
      </c>
      <c r="J56" s="2">
        <v>38</v>
      </c>
      <c r="K56" s="7">
        <v>0.6785714285714286</v>
      </c>
      <c r="L56" s="2">
        <v>56</v>
      </c>
      <c r="M56" s="2" t="b">
        <v>1</v>
      </c>
      <c r="N56" s="2" t="b">
        <v>1</v>
      </c>
      <c r="O56" s="2"/>
    </row>
    <row r="57" spans="1:15">
      <c r="A57" s="5">
        <v>2</v>
      </c>
      <c r="B57" s="5">
        <f t="shared" si="1"/>
        <v>19</v>
      </c>
      <c r="C57" s="5">
        <f t="shared" si="0"/>
        <v>2019</v>
      </c>
      <c r="D57" s="2" t="s">
        <v>23</v>
      </c>
      <c r="E57" s="2"/>
      <c r="F57" s="2" t="s">
        <v>250</v>
      </c>
      <c r="G57" s="2">
        <v>3</v>
      </c>
      <c r="H57" s="7">
        <v>5.3571428571428568E-2</v>
      </c>
      <c r="I57" s="2" t="s">
        <v>251</v>
      </c>
      <c r="J57" s="2">
        <v>2</v>
      </c>
      <c r="K57" s="7">
        <v>3.5714285714285712E-2</v>
      </c>
      <c r="L57" s="2">
        <v>56</v>
      </c>
      <c r="M57" s="2" t="b">
        <v>1</v>
      </c>
      <c r="N57" s="2" t="b">
        <v>1</v>
      </c>
      <c r="O57" s="2"/>
    </row>
    <row r="58" spans="1:15">
      <c r="A58" s="5">
        <v>3</v>
      </c>
      <c r="B58" s="5">
        <f t="shared" si="1"/>
        <v>19</v>
      </c>
      <c r="C58" s="5">
        <f t="shared" si="0"/>
        <v>3019</v>
      </c>
      <c r="D58" s="2" t="s">
        <v>23</v>
      </c>
      <c r="E58" s="2"/>
      <c r="F58" s="2" t="s">
        <v>184</v>
      </c>
      <c r="G58" s="2">
        <v>0</v>
      </c>
      <c r="H58" s="7">
        <v>0</v>
      </c>
      <c r="I58" s="2" t="s">
        <v>252</v>
      </c>
      <c r="J58" s="2">
        <v>0</v>
      </c>
      <c r="K58" s="7">
        <v>0</v>
      </c>
      <c r="L58" s="2">
        <v>56</v>
      </c>
      <c r="M58" s="2" t="b">
        <v>1</v>
      </c>
      <c r="N58" s="2" t="b">
        <v>1</v>
      </c>
      <c r="O58" s="2"/>
    </row>
    <row r="59" spans="1:15">
      <c r="A59" s="8">
        <v>1</v>
      </c>
      <c r="B59" s="8">
        <f t="shared" si="1"/>
        <v>20</v>
      </c>
      <c r="C59" s="5">
        <f t="shared" si="0"/>
        <v>1020</v>
      </c>
      <c r="D59" s="9" t="s">
        <v>33</v>
      </c>
      <c r="E59" s="9"/>
      <c r="F59" s="9" t="s">
        <v>184</v>
      </c>
      <c r="G59" s="9">
        <v>16</v>
      </c>
      <c r="H59" s="10">
        <v>0.29090909090909089</v>
      </c>
      <c r="I59" s="9" t="s">
        <v>252</v>
      </c>
      <c r="J59" s="9">
        <v>7</v>
      </c>
      <c r="K59" s="10">
        <v>0.12727272727272726</v>
      </c>
      <c r="L59" s="9">
        <v>55</v>
      </c>
      <c r="M59" s="9" t="b">
        <v>0</v>
      </c>
      <c r="N59" s="9" t="b">
        <v>1</v>
      </c>
      <c r="O59" s="9" t="s">
        <v>323</v>
      </c>
    </row>
    <row r="60" spans="1:15">
      <c r="A60" s="5">
        <v>2</v>
      </c>
      <c r="B60" s="5">
        <f t="shared" si="1"/>
        <v>20</v>
      </c>
      <c r="C60" s="5">
        <f t="shared" si="0"/>
        <v>2020</v>
      </c>
      <c r="D60" s="2" t="s">
        <v>33</v>
      </c>
      <c r="E60" s="2"/>
      <c r="F60" s="2" t="s">
        <v>167</v>
      </c>
      <c r="G60" s="2">
        <v>9</v>
      </c>
      <c r="H60" s="7">
        <v>0.16363636363636364</v>
      </c>
      <c r="I60" s="2" t="s">
        <v>249</v>
      </c>
      <c r="J60" s="2">
        <v>12</v>
      </c>
      <c r="K60" s="7">
        <v>0.21818181818181817</v>
      </c>
      <c r="L60" s="2">
        <v>55</v>
      </c>
      <c r="M60" s="2" t="b">
        <v>1</v>
      </c>
      <c r="N60" s="2" t="b">
        <v>1</v>
      </c>
      <c r="O60" s="2"/>
    </row>
    <row r="61" spans="1:15">
      <c r="A61" s="5">
        <v>3</v>
      </c>
      <c r="B61" s="5">
        <f t="shared" si="1"/>
        <v>20</v>
      </c>
      <c r="C61" s="5">
        <f t="shared" si="0"/>
        <v>3020</v>
      </c>
      <c r="D61" s="2" t="s">
        <v>33</v>
      </c>
      <c r="E61" s="2"/>
      <c r="F61" s="2" t="s">
        <v>250</v>
      </c>
      <c r="G61" s="2">
        <v>1</v>
      </c>
      <c r="H61" s="7">
        <v>1.8181818181818181E-2</v>
      </c>
      <c r="I61" s="2" t="s">
        <v>251</v>
      </c>
      <c r="J61" s="2">
        <v>1</v>
      </c>
      <c r="K61" s="7">
        <v>1.8181818181818181E-2</v>
      </c>
      <c r="L61" s="2">
        <v>55</v>
      </c>
      <c r="M61" s="2" t="b">
        <v>1</v>
      </c>
      <c r="N61" s="2" t="b">
        <v>1</v>
      </c>
      <c r="O61" s="2"/>
    </row>
    <row r="62" spans="1:15">
      <c r="A62" s="5">
        <v>1</v>
      </c>
      <c r="B62" s="5">
        <f t="shared" si="1"/>
        <v>21</v>
      </c>
      <c r="C62" s="5">
        <f t="shared" si="0"/>
        <v>1021</v>
      </c>
      <c r="D62" s="2" t="s">
        <v>37</v>
      </c>
      <c r="E62" s="2"/>
      <c r="F62" s="2" t="s">
        <v>312</v>
      </c>
      <c r="G62" s="2">
        <v>19</v>
      </c>
      <c r="H62" s="7">
        <v>0.3392857142857143</v>
      </c>
      <c r="I62" s="2" t="s">
        <v>257</v>
      </c>
      <c r="J62" s="2">
        <v>21</v>
      </c>
      <c r="K62" s="7">
        <v>0.375</v>
      </c>
      <c r="L62" s="2">
        <v>56</v>
      </c>
      <c r="M62" s="2" t="b">
        <v>1</v>
      </c>
      <c r="N62" s="2" t="b">
        <v>1</v>
      </c>
      <c r="O62" s="2"/>
    </row>
    <row r="63" spans="1:15">
      <c r="A63" s="5">
        <v>2</v>
      </c>
      <c r="B63" s="5">
        <f t="shared" si="1"/>
        <v>21</v>
      </c>
      <c r="C63" s="5">
        <f t="shared" si="0"/>
        <v>2021</v>
      </c>
      <c r="D63" s="2" t="s">
        <v>37</v>
      </c>
      <c r="E63" s="2"/>
      <c r="F63" s="2" t="s">
        <v>258</v>
      </c>
      <c r="G63" s="2">
        <v>4</v>
      </c>
      <c r="H63" s="7">
        <v>7.1428571428571425E-2</v>
      </c>
      <c r="I63" s="2" t="s">
        <v>259</v>
      </c>
      <c r="J63" s="2">
        <v>4</v>
      </c>
      <c r="K63" s="7">
        <v>7.1428571428571425E-2</v>
      </c>
      <c r="L63" s="2">
        <v>56</v>
      </c>
      <c r="M63" s="2" t="b">
        <v>1</v>
      </c>
      <c r="N63" s="2" t="b">
        <v>1</v>
      </c>
      <c r="O63" s="2"/>
    </row>
    <row r="64" spans="1:15">
      <c r="A64" s="5">
        <v>3</v>
      </c>
      <c r="B64" s="5">
        <f t="shared" si="1"/>
        <v>21</v>
      </c>
      <c r="C64" s="5">
        <f t="shared" si="0"/>
        <v>3021</v>
      </c>
      <c r="D64" s="2" t="s">
        <v>37</v>
      </c>
      <c r="E64" s="2"/>
      <c r="F64" s="2" t="s">
        <v>213</v>
      </c>
      <c r="G64" s="2">
        <v>2</v>
      </c>
      <c r="H64" s="7">
        <v>3.5714285714285712E-2</v>
      </c>
      <c r="I64" s="2" t="s">
        <v>260</v>
      </c>
      <c r="J64" s="2">
        <v>2</v>
      </c>
      <c r="K64" s="7">
        <v>3.5714285714285712E-2</v>
      </c>
      <c r="L64" s="2">
        <v>56</v>
      </c>
      <c r="M64" s="2" t="b">
        <v>1</v>
      </c>
      <c r="N64" s="2" t="b">
        <v>1</v>
      </c>
      <c r="O64" s="2"/>
    </row>
    <row r="65" spans="1:15">
      <c r="A65" s="5">
        <v>1</v>
      </c>
      <c r="B65" s="5">
        <f t="shared" si="1"/>
        <v>22</v>
      </c>
      <c r="C65" s="5">
        <f t="shared" si="0"/>
        <v>1022</v>
      </c>
      <c r="D65" s="2" t="s">
        <v>39</v>
      </c>
      <c r="E65" s="2"/>
      <c r="F65" s="2" t="s">
        <v>150</v>
      </c>
      <c r="G65" s="2">
        <v>31</v>
      </c>
      <c r="H65" s="7">
        <v>0.5535714285714286</v>
      </c>
      <c r="I65" s="2" t="s">
        <v>248</v>
      </c>
      <c r="J65" s="2">
        <v>27</v>
      </c>
      <c r="K65" s="7">
        <v>0.48214285714285715</v>
      </c>
      <c r="L65" s="2">
        <v>56</v>
      </c>
      <c r="M65" s="2" t="b">
        <v>1</v>
      </c>
      <c r="N65" s="2" t="b">
        <v>1</v>
      </c>
      <c r="O65" s="2"/>
    </row>
    <row r="66" spans="1:15">
      <c r="A66" s="5">
        <v>2</v>
      </c>
      <c r="B66" s="5">
        <f t="shared" si="1"/>
        <v>22</v>
      </c>
      <c r="C66" s="5">
        <f t="shared" si="0"/>
        <v>2022</v>
      </c>
      <c r="D66" s="2" t="s">
        <v>39</v>
      </c>
      <c r="E66" s="2"/>
      <c r="F66" s="2" t="s">
        <v>246</v>
      </c>
      <c r="G66" s="2">
        <v>3</v>
      </c>
      <c r="H66" s="7">
        <v>5.3571428571428568E-2</v>
      </c>
      <c r="I66" s="2" t="s">
        <v>247</v>
      </c>
      <c r="J66" s="2">
        <v>8</v>
      </c>
      <c r="K66" s="7">
        <v>0.14285714285714285</v>
      </c>
      <c r="L66" s="2">
        <v>56</v>
      </c>
      <c r="M66" s="2" t="b">
        <v>1</v>
      </c>
      <c r="N66" s="2" t="b">
        <v>1</v>
      </c>
      <c r="O66" s="2"/>
    </row>
    <row r="67" spans="1:15">
      <c r="A67" s="5">
        <v>3</v>
      </c>
      <c r="B67" s="5">
        <f t="shared" si="1"/>
        <v>22</v>
      </c>
      <c r="C67" s="5">
        <f t="shared" ref="C67:C109" si="2">A67*1000+B67</f>
        <v>3022</v>
      </c>
      <c r="D67" s="2" t="s">
        <v>39</v>
      </c>
      <c r="E67" s="2"/>
      <c r="F67" s="2" t="s">
        <v>261</v>
      </c>
      <c r="G67" s="2">
        <v>1</v>
      </c>
      <c r="H67" s="7">
        <v>1.7857142857142856E-2</v>
      </c>
      <c r="I67" s="2" t="s">
        <v>262</v>
      </c>
      <c r="J67" s="2">
        <v>1</v>
      </c>
      <c r="K67" s="7">
        <v>1.7857142857142856E-2</v>
      </c>
      <c r="L67" s="2">
        <v>56</v>
      </c>
      <c r="M67" s="2" t="b">
        <v>1</v>
      </c>
      <c r="N67" s="2" t="b">
        <v>1</v>
      </c>
      <c r="O67" s="2"/>
    </row>
    <row r="68" spans="1:15">
      <c r="A68" s="5">
        <v>1</v>
      </c>
      <c r="B68" s="5">
        <f t="shared" si="1"/>
        <v>23</v>
      </c>
      <c r="C68" s="5">
        <f t="shared" si="2"/>
        <v>1023</v>
      </c>
      <c r="D68" s="2" t="s">
        <v>41</v>
      </c>
      <c r="E68" s="2"/>
      <c r="F68" s="2" t="s">
        <v>150</v>
      </c>
      <c r="G68" s="2">
        <v>22</v>
      </c>
      <c r="H68" s="7">
        <v>0.39285714285714285</v>
      </c>
      <c r="I68" s="2" t="s">
        <v>169</v>
      </c>
      <c r="J68" s="2">
        <v>38</v>
      </c>
      <c r="K68" s="7">
        <v>0.6785714285714286</v>
      </c>
      <c r="L68" s="2">
        <v>56</v>
      </c>
      <c r="M68" s="2" t="b">
        <v>1</v>
      </c>
      <c r="N68" s="2" t="b">
        <v>1</v>
      </c>
      <c r="O68" s="2"/>
    </row>
    <row r="69" spans="1:15">
      <c r="A69" s="5">
        <v>2</v>
      </c>
      <c r="B69" s="5">
        <f t="shared" ref="B69:B109" si="3">B66+1</f>
        <v>23</v>
      </c>
      <c r="C69" s="5">
        <f t="shared" si="2"/>
        <v>2023</v>
      </c>
      <c r="D69" s="2" t="s">
        <v>41</v>
      </c>
      <c r="E69" s="2"/>
      <c r="F69" s="2" t="s">
        <v>264</v>
      </c>
      <c r="G69" s="2">
        <v>17</v>
      </c>
      <c r="H69" s="7">
        <v>0.30357142857142855</v>
      </c>
      <c r="I69" s="2" t="s">
        <v>169</v>
      </c>
      <c r="J69" s="2">
        <v>38</v>
      </c>
      <c r="K69" s="7">
        <v>0.6785714285714286</v>
      </c>
      <c r="L69" s="2">
        <v>56</v>
      </c>
      <c r="M69" s="2" t="b">
        <v>0</v>
      </c>
      <c r="N69" s="2" t="b">
        <v>1</v>
      </c>
      <c r="O69" s="2"/>
    </row>
    <row r="70" spans="1:15">
      <c r="A70" s="5">
        <v>3</v>
      </c>
      <c r="B70" s="5">
        <f t="shared" si="3"/>
        <v>23</v>
      </c>
      <c r="C70" s="5">
        <f t="shared" si="2"/>
        <v>3023</v>
      </c>
      <c r="D70" s="2" t="s">
        <v>41</v>
      </c>
      <c r="E70" s="2"/>
      <c r="F70" s="2" t="s">
        <v>170</v>
      </c>
      <c r="G70" s="2">
        <v>1</v>
      </c>
      <c r="H70" s="7">
        <v>1.7857142857142856E-2</v>
      </c>
      <c r="I70" s="2" t="s">
        <v>263</v>
      </c>
      <c r="J70" s="2">
        <v>1</v>
      </c>
      <c r="K70" s="7">
        <v>1.7857142857142856E-2</v>
      </c>
      <c r="L70" s="2">
        <v>56</v>
      </c>
      <c r="M70" s="2" t="b">
        <v>1</v>
      </c>
      <c r="N70" s="2" t="b">
        <v>1</v>
      </c>
      <c r="O70" s="2"/>
    </row>
    <row r="71" spans="1:15">
      <c r="A71" s="5">
        <v>1</v>
      </c>
      <c r="B71" s="5">
        <f t="shared" si="3"/>
        <v>24</v>
      </c>
      <c r="C71" s="5">
        <f t="shared" si="2"/>
        <v>1024</v>
      </c>
      <c r="D71" s="2" t="s">
        <v>43</v>
      </c>
      <c r="E71" s="2"/>
      <c r="F71" s="2" t="s">
        <v>150</v>
      </c>
      <c r="G71" s="2">
        <v>19</v>
      </c>
      <c r="H71" s="7">
        <v>0.34545454545454546</v>
      </c>
      <c r="I71" s="2" t="s">
        <v>265</v>
      </c>
      <c r="J71" s="2">
        <v>32</v>
      </c>
      <c r="K71" s="7">
        <v>0.58181818181818179</v>
      </c>
      <c r="L71" s="2">
        <v>55</v>
      </c>
      <c r="M71" s="2" t="b">
        <v>1</v>
      </c>
      <c r="N71" s="2" t="b">
        <v>1</v>
      </c>
      <c r="O71" s="2"/>
    </row>
    <row r="72" spans="1:15">
      <c r="A72" s="5">
        <v>2</v>
      </c>
      <c r="B72" s="5">
        <f t="shared" si="3"/>
        <v>24</v>
      </c>
      <c r="C72" s="5">
        <f t="shared" si="2"/>
        <v>2024</v>
      </c>
      <c r="D72" s="2" t="s">
        <v>43</v>
      </c>
      <c r="E72" s="2"/>
      <c r="F72" s="2" t="s">
        <v>142</v>
      </c>
      <c r="G72" s="2">
        <v>7</v>
      </c>
      <c r="H72" s="7">
        <v>0.12727272727272726</v>
      </c>
      <c r="I72" s="2" t="s">
        <v>266</v>
      </c>
      <c r="J72" s="2">
        <v>6</v>
      </c>
      <c r="K72" s="7">
        <v>0.10909090909090909</v>
      </c>
      <c r="L72" s="2">
        <v>55</v>
      </c>
      <c r="M72" s="2" t="b">
        <v>1</v>
      </c>
      <c r="N72" s="2" t="b">
        <v>1</v>
      </c>
      <c r="O72" s="2"/>
    </row>
    <row r="73" spans="1:15">
      <c r="A73" s="5">
        <v>3</v>
      </c>
      <c r="B73" s="5">
        <f t="shared" si="3"/>
        <v>24</v>
      </c>
      <c r="C73" s="5">
        <f t="shared" si="2"/>
        <v>3024</v>
      </c>
      <c r="D73" s="2" t="s">
        <v>43</v>
      </c>
      <c r="E73" s="2"/>
      <c r="F73" s="2" t="s">
        <v>167</v>
      </c>
      <c r="G73" s="2">
        <v>1</v>
      </c>
      <c r="H73" s="7">
        <v>1.8181818181818181E-2</v>
      </c>
      <c r="I73" s="2" t="s">
        <v>267</v>
      </c>
      <c r="J73" s="2">
        <v>1</v>
      </c>
      <c r="K73" s="7">
        <v>1.8181818181818181E-2</v>
      </c>
      <c r="L73" s="2">
        <v>55</v>
      </c>
      <c r="M73" s="2" t="b">
        <v>1</v>
      </c>
      <c r="N73" s="2" t="b">
        <v>1</v>
      </c>
      <c r="O73" s="2"/>
    </row>
    <row r="74" spans="1:15">
      <c r="A74" s="5">
        <v>1</v>
      </c>
      <c r="B74" s="5">
        <f t="shared" si="3"/>
        <v>25</v>
      </c>
      <c r="C74" s="5">
        <f t="shared" si="2"/>
        <v>1025</v>
      </c>
      <c r="D74" s="2" t="s">
        <v>44</v>
      </c>
      <c r="E74" s="2" t="s">
        <v>45</v>
      </c>
      <c r="F74" s="2" t="s">
        <v>150</v>
      </c>
      <c r="G74" s="2">
        <v>39</v>
      </c>
      <c r="H74" s="7">
        <v>0.70909090909090911</v>
      </c>
      <c r="I74" s="2" t="s">
        <v>153</v>
      </c>
      <c r="J74" s="2">
        <v>41</v>
      </c>
      <c r="K74" s="7">
        <v>0.74545454545454548</v>
      </c>
      <c r="L74" s="2">
        <v>55</v>
      </c>
      <c r="M74" s="2" t="b">
        <v>1</v>
      </c>
      <c r="N74" s="2" t="b">
        <v>1</v>
      </c>
      <c r="O74" s="2"/>
    </row>
    <row r="75" spans="1:15">
      <c r="A75" s="5">
        <v>2</v>
      </c>
      <c r="B75" s="5">
        <f t="shared" si="3"/>
        <v>25</v>
      </c>
      <c r="C75" s="5">
        <f t="shared" si="2"/>
        <v>2025</v>
      </c>
      <c r="D75" s="2" t="s">
        <v>44</v>
      </c>
      <c r="E75" s="2" t="s">
        <v>45</v>
      </c>
      <c r="F75" s="2" t="s">
        <v>149</v>
      </c>
      <c r="G75" s="2">
        <v>3</v>
      </c>
      <c r="H75" s="7">
        <v>5.4545454545454543E-2</v>
      </c>
      <c r="I75" s="2" t="s">
        <v>269</v>
      </c>
      <c r="J75" s="2">
        <v>2</v>
      </c>
      <c r="K75" s="7">
        <v>3.6363636363636362E-2</v>
      </c>
      <c r="L75" s="2">
        <v>55</v>
      </c>
      <c r="M75" s="2" t="b">
        <v>1</v>
      </c>
      <c r="N75" s="2" t="b">
        <v>1</v>
      </c>
      <c r="O75" s="2"/>
    </row>
    <row r="76" spans="1:15">
      <c r="A76" s="5">
        <v>3</v>
      </c>
      <c r="B76" s="5">
        <f t="shared" si="3"/>
        <v>25</v>
      </c>
      <c r="C76" s="5">
        <f t="shared" si="2"/>
        <v>3025</v>
      </c>
      <c r="D76" s="2" t="s">
        <v>44</v>
      </c>
      <c r="E76" s="2" t="s">
        <v>45</v>
      </c>
      <c r="F76" s="2" t="s">
        <v>146</v>
      </c>
      <c r="G76" s="2">
        <v>1</v>
      </c>
      <c r="H76" s="7">
        <v>1.8181818181818181E-2</v>
      </c>
      <c r="I76" s="2" t="s">
        <v>268</v>
      </c>
      <c r="J76" s="2">
        <v>1</v>
      </c>
      <c r="K76" s="7">
        <v>1.8181818181818181E-2</v>
      </c>
      <c r="L76" s="2">
        <v>55</v>
      </c>
      <c r="M76" s="2" t="b">
        <v>1</v>
      </c>
      <c r="N76" s="2" t="b">
        <v>1</v>
      </c>
      <c r="O76" s="2"/>
    </row>
    <row r="77" spans="1:15">
      <c r="A77" s="5">
        <v>1</v>
      </c>
      <c r="B77" s="5">
        <f t="shared" si="3"/>
        <v>26</v>
      </c>
      <c r="C77" s="5">
        <f t="shared" si="2"/>
        <v>1026</v>
      </c>
      <c r="D77" s="2" t="s">
        <v>46</v>
      </c>
      <c r="E77" s="2" t="s">
        <v>47</v>
      </c>
      <c r="F77" s="2" t="s">
        <v>161</v>
      </c>
      <c r="G77" s="2">
        <v>36</v>
      </c>
      <c r="H77" s="7">
        <v>0.65454545454545454</v>
      </c>
      <c r="I77" s="2" t="s">
        <v>270</v>
      </c>
      <c r="J77" s="2">
        <v>21</v>
      </c>
      <c r="K77" s="7">
        <v>0.38181818181818183</v>
      </c>
      <c r="L77" s="2">
        <v>55</v>
      </c>
      <c r="M77" s="2" t="b">
        <v>1</v>
      </c>
      <c r="N77" s="2" t="b">
        <v>1</v>
      </c>
      <c r="O77" s="2"/>
    </row>
    <row r="78" spans="1:15">
      <c r="A78" s="5">
        <v>2</v>
      </c>
      <c r="B78" s="5">
        <f t="shared" si="3"/>
        <v>26</v>
      </c>
      <c r="C78" s="5">
        <f t="shared" si="2"/>
        <v>2026</v>
      </c>
      <c r="D78" s="2" t="s">
        <v>46</v>
      </c>
      <c r="E78" s="2" t="s">
        <v>47</v>
      </c>
      <c r="F78" s="2" t="s">
        <v>165</v>
      </c>
      <c r="G78" s="2">
        <v>3</v>
      </c>
      <c r="H78" s="7">
        <v>5.4545454545454543E-2</v>
      </c>
      <c r="I78" s="2" t="s">
        <v>319</v>
      </c>
      <c r="J78" s="2">
        <v>2</v>
      </c>
      <c r="K78" s="7">
        <v>3.6363636363636362E-2</v>
      </c>
      <c r="L78" s="2">
        <v>55</v>
      </c>
      <c r="M78" s="2" t="b">
        <v>1</v>
      </c>
      <c r="N78" s="2" t="b">
        <v>1</v>
      </c>
      <c r="O78" s="2"/>
    </row>
    <row r="79" spans="1:15">
      <c r="A79" s="5">
        <v>3</v>
      </c>
      <c r="B79" s="5">
        <f t="shared" si="3"/>
        <v>26</v>
      </c>
      <c r="C79" s="5">
        <f t="shared" si="2"/>
        <v>3026</v>
      </c>
      <c r="D79" s="2" t="s">
        <v>46</v>
      </c>
      <c r="E79" s="2" t="s">
        <v>47</v>
      </c>
      <c r="F79" s="2" t="s">
        <v>216</v>
      </c>
      <c r="G79" s="2">
        <v>1</v>
      </c>
      <c r="H79" s="7">
        <v>1.8181818181818181E-2</v>
      </c>
      <c r="I79" s="2" t="s">
        <v>217</v>
      </c>
      <c r="J79" s="2">
        <v>1</v>
      </c>
      <c r="K79" s="7">
        <v>1.8181818181818181E-2</v>
      </c>
      <c r="L79" s="2">
        <v>55</v>
      </c>
      <c r="M79" s="2" t="b">
        <v>1</v>
      </c>
      <c r="N79" s="2" t="b">
        <v>1</v>
      </c>
      <c r="O79" s="2"/>
    </row>
    <row r="80" spans="1:15">
      <c r="A80" s="5">
        <v>1</v>
      </c>
      <c r="B80" s="5">
        <f t="shared" si="3"/>
        <v>27</v>
      </c>
      <c r="C80" s="5">
        <f t="shared" si="2"/>
        <v>1027</v>
      </c>
      <c r="D80" s="2" t="s">
        <v>48</v>
      </c>
      <c r="E80" s="2"/>
      <c r="F80" s="2" t="s">
        <v>150</v>
      </c>
      <c r="G80" s="2">
        <v>23</v>
      </c>
      <c r="H80" s="7">
        <v>0.41818181818181815</v>
      </c>
      <c r="I80" s="2" t="s">
        <v>271</v>
      </c>
      <c r="J80" s="2">
        <v>32</v>
      </c>
      <c r="K80" s="7">
        <v>0.58181818181818179</v>
      </c>
      <c r="L80" s="2">
        <v>55</v>
      </c>
      <c r="M80" s="2" t="b">
        <v>1</v>
      </c>
      <c r="N80" s="2" t="b">
        <v>1</v>
      </c>
      <c r="O80" s="2"/>
    </row>
    <row r="81" spans="1:15">
      <c r="A81" s="5">
        <v>2</v>
      </c>
      <c r="B81" s="5">
        <f t="shared" si="3"/>
        <v>27</v>
      </c>
      <c r="C81" s="5">
        <f t="shared" si="2"/>
        <v>2027</v>
      </c>
      <c r="D81" s="2" t="s">
        <v>48</v>
      </c>
      <c r="E81" s="2"/>
      <c r="F81" s="2" t="s">
        <v>165</v>
      </c>
      <c r="G81" s="2">
        <v>3</v>
      </c>
      <c r="H81" s="7">
        <v>5.4545454545454543E-2</v>
      </c>
      <c r="I81" s="2" t="s">
        <v>274</v>
      </c>
      <c r="J81" s="2">
        <v>3</v>
      </c>
      <c r="K81" s="7">
        <v>5.4545454545454543E-2</v>
      </c>
      <c r="L81" s="2">
        <v>55</v>
      </c>
      <c r="M81" s="2" t="b">
        <v>1</v>
      </c>
      <c r="N81" s="2" t="b">
        <v>1</v>
      </c>
      <c r="O81" s="2"/>
    </row>
    <row r="82" spans="1:15">
      <c r="A82" s="5">
        <v>3</v>
      </c>
      <c r="B82" s="5">
        <f t="shared" si="3"/>
        <v>27</v>
      </c>
      <c r="C82" s="5">
        <f t="shared" si="2"/>
        <v>3027</v>
      </c>
      <c r="D82" s="2" t="s">
        <v>48</v>
      </c>
      <c r="E82" s="2"/>
      <c r="F82" s="2" t="s">
        <v>272</v>
      </c>
      <c r="G82" s="2">
        <v>1</v>
      </c>
      <c r="H82" s="7">
        <v>1.8181818181818181E-2</v>
      </c>
      <c r="I82" s="2" t="s">
        <v>273</v>
      </c>
      <c r="J82" s="2">
        <v>1</v>
      </c>
      <c r="K82" s="7">
        <v>1.8181818181818181E-2</v>
      </c>
      <c r="L82" s="2">
        <v>55</v>
      </c>
      <c r="M82" s="2" t="b">
        <v>1</v>
      </c>
      <c r="N82" s="2" t="b">
        <v>1</v>
      </c>
      <c r="O82" s="2"/>
    </row>
    <row r="83" spans="1:15">
      <c r="A83" s="5">
        <v>1</v>
      </c>
      <c r="B83" s="5">
        <f t="shared" si="3"/>
        <v>28</v>
      </c>
      <c r="C83" s="5">
        <f t="shared" si="2"/>
        <v>1028</v>
      </c>
      <c r="D83" s="2" t="s">
        <v>51</v>
      </c>
      <c r="E83" s="2"/>
      <c r="F83" s="2" t="s">
        <v>146</v>
      </c>
      <c r="G83" s="2">
        <v>25</v>
      </c>
      <c r="H83" s="7">
        <v>0.45454545454545453</v>
      </c>
      <c r="I83" s="2" t="s">
        <v>279</v>
      </c>
      <c r="J83" s="2">
        <v>34</v>
      </c>
      <c r="K83" s="7">
        <v>0.61818181818181817</v>
      </c>
      <c r="L83" s="2">
        <v>55</v>
      </c>
      <c r="M83" s="2" t="b">
        <v>1</v>
      </c>
      <c r="N83" s="2" t="b">
        <v>1</v>
      </c>
      <c r="O83" s="2"/>
    </row>
    <row r="84" spans="1:15">
      <c r="A84" s="5">
        <v>2</v>
      </c>
      <c r="B84" s="5">
        <f t="shared" si="3"/>
        <v>28</v>
      </c>
      <c r="C84" s="5">
        <f t="shared" si="2"/>
        <v>2028</v>
      </c>
      <c r="D84" s="2" t="s">
        <v>51</v>
      </c>
      <c r="E84" s="2"/>
      <c r="F84" s="2" t="s">
        <v>165</v>
      </c>
      <c r="G84" s="2">
        <v>13</v>
      </c>
      <c r="H84" s="7">
        <v>0.23636363636363636</v>
      </c>
      <c r="I84" s="2" t="s">
        <v>279</v>
      </c>
      <c r="J84" s="2">
        <v>34</v>
      </c>
      <c r="K84" s="7">
        <v>0.61818181818181817</v>
      </c>
      <c r="L84" s="2">
        <v>55</v>
      </c>
      <c r="M84" s="2" t="b">
        <v>1</v>
      </c>
      <c r="N84" s="2" t="b">
        <v>1</v>
      </c>
      <c r="O84" s="2"/>
    </row>
    <row r="85" spans="1:15">
      <c r="A85" s="5">
        <v>3</v>
      </c>
      <c r="B85" s="5">
        <f t="shared" si="3"/>
        <v>28</v>
      </c>
      <c r="C85" s="5">
        <f t="shared" si="2"/>
        <v>3028</v>
      </c>
      <c r="D85" s="2" t="s">
        <v>51</v>
      </c>
      <c r="E85" s="2"/>
      <c r="F85" s="2" t="s">
        <v>156</v>
      </c>
      <c r="G85" s="2">
        <v>2</v>
      </c>
      <c r="H85" s="7">
        <v>3.6363636363636362E-2</v>
      </c>
      <c r="I85" s="2" t="s">
        <v>280</v>
      </c>
      <c r="J85" s="2">
        <v>1</v>
      </c>
      <c r="K85" s="7">
        <v>1.8181818181818181E-2</v>
      </c>
      <c r="L85" s="2">
        <v>55</v>
      </c>
      <c r="M85" s="2" t="b">
        <v>1</v>
      </c>
      <c r="N85" s="2" t="b">
        <v>1</v>
      </c>
      <c r="O85" s="2"/>
    </row>
    <row r="86" spans="1:15">
      <c r="A86" s="5">
        <v>1</v>
      </c>
      <c r="B86" s="5">
        <f t="shared" si="3"/>
        <v>29</v>
      </c>
      <c r="C86" s="5">
        <f t="shared" si="2"/>
        <v>1029</v>
      </c>
      <c r="D86" s="2" t="s">
        <v>52</v>
      </c>
      <c r="E86" s="2"/>
      <c r="F86" s="2" t="s">
        <v>149</v>
      </c>
      <c r="G86" s="2">
        <v>29</v>
      </c>
      <c r="H86" s="7">
        <v>0.52727272727272723</v>
      </c>
      <c r="I86" s="2" t="s">
        <v>152</v>
      </c>
      <c r="J86" s="2">
        <v>28</v>
      </c>
      <c r="K86" s="7">
        <v>0.50909090909090904</v>
      </c>
      <c r="L86" s="2">
        <v>55</v>
      </c>
      <c r="M86" s="2" t="b">
        <v>1</v>
      </c>
      <c r="N86" s="2" t="b">
        <v>1</v>
      </c>
      <c r="O86" s="2"/>
    </row>
    <row r="87" spans="1:15">
      <c r="A87" s="5">
        <v>2</v>
      </c>
      <c r="B87" s="5">
        <f t="shared" si="3"/>
        <v>29</v>
      </c>
      <c r="C87" s="5">
        <f t="shared" si="2"/>
        <v>2029</v>
      </c>
      <c r="D87" s="2" t="s">
        <v>52</v>
      </c>
      <c r="E87" s="2"/>
      <c r="F87" s="2" t="s">
        <v>179</v>
      </c>
      <c r="G87" s="2">
        <v>8</v>
      </c>
      <c r="H87" s="7">
        <v>0.14545454545454545</v>
      </c>
      <c r="I87" s="2" t="s">
        <v>281</v>
      </c>
      <c r="J87" s="2">
        <v>7</v>
      </c>
      <c r="K87" s="7">
        <v>0.12727272727272726</v>
      </c>
      <c r="L87" s="2">
        <v>55</v>
      </c>
      <c r="M87" s="2" t="b">
        <v>1</v>
      </c>
      <c r="N87" s="2" t="b">
        <v>1</v>
      </c>
      <c r="O87" s="2"/>
    </row>
    <row r="88" spans="1:15">
      <c r="A88" s="5">
        <v>3</v>
      </c>
      <c r="B88" s="5">
        <f t="shared" si="3"/>
        <v>29</v>
      </c>
      <c r="C88" s="5">
        <f t="shared" si="2"/>
        <v>3029</v>
      </c>
      <c r="D88" s="2" t="s">
        <v>52</v>
      </c>
      <c r="E88" s="2"/>
      <c r="F88" s="2" t="s">
        <v>165</v>
      </c>
      <c r="G88" s="2">
        <v>0</v>
      </c>
      <c r="H88" s="7">
        <v>0</v>
      </c>
      <c r="I88" s="2" t="s">
        <v>282</v>
      </c>
      <c r="J88" s="2">
        <v>0</v>
      </c>
      <c r="K88" s="7">
        <v>0</v>
      </c>
      <c r="L88" s="2">
        <v>55</v>
      </c>
      <c r="M88" s="2" t="b">
        <v>1</v>
      </c>
      <c r="N88" s="2" t="b">
        <v>1</v>
      </c>
      <c r="O88" s="2"/>
    </row>
    <row r="89" spans="1:15">
      <c r="A89" s="8">
        <v>1</v>
      </c>
      <c r="B89" s="5">
        <f t="shared" si="3"/>
        <v>30</v>
      </c>
      <c r="C89" s="5">
        <f t="shared" si="2"/>
        <v>1030</v>
      </c>
      <c r="D89" s="9" t="s">
        <v>53</v>
      </c>
      <c r="E89" s="9"/>
      <c r="F89" s="9" t="s">
        <v>144</v>
      </c>
      <c r="G89" s="9">
        <v>20</v>
      </c>
      <c r="H89" s="10">
        <v>0.36363636363636365</v>
      </c>
      <c r="I89" s="9" t="s">
        <v>283</v>
      </c>
      <c r="J89" s="9">
        <v>17</v>
      </c>
      <c r="K89" s="10">
        <v>0.30909090909090908</v>
      </c>
      <c r="L89" s="9">
        <v>55</v>
      </c>
      <c r="M89" s="9" t="b">
        <v>1</v>
      </c>
      <c r="N89" s="9" t="b">
        <v>1</v>
      </c>
      <c r="O89" s="9" t="s">
        <v>322</v>
      </c>
    </row>
    <row r="90" spans="1:15">
      <c r="A90" s="5">
        <v>2</v>
      </c>
      <c r="B90" s="5">
        <f t="shared" si="3"/>
        <v>30</v>
      </c>
      <c r="C90" s="5">
        <f t="shared" si="2"/>
        <v>2030</v>
      </c>
      <c r="D90" s="2" t="s">
        <v>53</v>
      </c>
      <c r="E90" s="2"/>
      <c r="F90" s="2" t="s">
        <v>150</v>
      </c>
      <c r="G90" s="2">
        <v>13</v>
      </c>
      <c r="H90" s="7">
        <v>0.23636363636363636</v>
      </c>
      <c r="I90" s="2" t="s">
        <v>284</v>
      </c>
      <c r="J90" s="2">
        <v>4</v>
      </c>
      <c r="K90" s="7">
        <v>7.2727272727272724E-2</v>
      </c>
      <c r="L90" s="2">
        <v>55</v>
      </c>
      <c r="M90" s="2" t="b">
        <v>1</v>
      </c>
      <c r="N90" s="2" t="b">
        <v>1</v>
      </c>
      <c r="O90" s="2"/>
    </row>
    <row r="91" spans="1:15">
      <c r="A91" s="5">
        <v>3</v>
      </c>
      <c r="B91" s="5">
        <f t="shared" si="3"/>
        <v>30</v>
      </c>
      <c r="C91" s="5">
        <f t="shared" si="2"/>
        <v>3030</v>
      </c>
      <c r="D91" s="2" t="s">
        <v>53</v>
      </c>
      <c r="E91" s="2"/>
      <c r="F91" s="2" t="s">
        <v>161</v>
      </c>
      <c r="G91" s="2">
        <v>2</v>
      </c>
      <c r="H91" s="7">
        <v>3.6363636363636362E-2</v>
      </c>
      <c r="I91" s="2" t="s">
        <v>314</v>
      </c>
      <c r="J91" s="2">
        <v>2</v>
      </c>
      <c r="K91" s="7">
        <v>3.6363636363636362E-2</v>
      </c>
      <c r="L91" s="2">
        <v>55</v>
      </c>
      <c r="M91" s="2" t="b">
        <v>1</v>
      </c>
      <c r="N91" s="2" t="b">
        <v>1</v>
      </c>
      <c r="O91" s="2"/>
    </row>
    <row r="92" spans="1:15">
      <c r="A92" s="5">
        <v>1</v>
      </c>
      <c r="B92" s="5">
        <f t="shared" si="3"/>
        <v>31</v>
      </c>
      <c r="C92" s="5">
        <f t="shared" si="2"/>
        <v>1031</v>
      </c>
      <c r="D92" s="2" t="s">
        <v>54</v>
      </c>
      <c r="E92" s="2" t="s">
        <v>55</v>
      </c>
      <c r="F92" s="2" t="s">
        <v>165</v>
      </c>
      <c r="G92" s="2">
        <v>32</v>
      </c>
      <c r="H92" s="7">
        <v>0.58181818181818179</v>
      </c>
      <c r="I92" s="2" t="s">
        <v>285</v>
      </c>
      <c r="J92" s="2">
        <v>26</v>
      </c>
      <c r="K92" s="7">
        <v>0.47272727272727272</v>
      </c>
      <c r="L92" s="2">
        <v>55</v>
      </c>
      <c r="M92" s="2" t="b">
        <v>1</v>
      </c>
      <c r="N92" s="2" t="b">
        <v>1</v>
      </c>
      <c r="O92" s="2"/>
    </row>
    <row r="93" spans="1:15">
      <c r="A93" s="5">
        <v>2</v>
      </c>
      <c r="B93" s="5">
        <f t="shared" si="3"/>
        <v>31</v>
      </c>
      <c r="C93" s="5">
        <f t="shared" si="2"/>
        <v>2031</v>
      </c>
      <c r="D93" s="2" t="s">
        <v>54</v>
      </c>
      <c r="E93" s="2" t="s">
        <v>55</v>
      </c>
      <c r="F93" s="2" t="s">
        <v>272</v>
      </c>
      <c r="G93" s="2">
        <v>7</v>
      </c>
      <c r="H93" s="7">
        <v>0.12727272727272726</v>
      </c>
      <c r="I93" s="2" t="s">
        <v>286</v>
      </c>
      <c r="J93" s="2">
        <v>5</v>
      </c>
      <c r="K93" s="7">
        <v>9.0909090909090912E-2</v>
      </c>
      <c r="L93" s="2">
        <v>55</v>
      </c>
      <c r="M93" s="2" t="b">
        <v>1</v>
      </c>
      <c r="N93" s="2" t="b">
        <v>1</v>
      </c>
      <c r="O93" s="2"/>
    </row>
    <row r="94" spans="1:15">
      <c r="A94" s="5">
        <v>3</v>
      </c>
      <c r="B94" s="5">
        <f t="shared" si="3"/>
        <v>31</v>
      </c>
      <c r="C94" s="5">
        <f t="shared" si="2"/>
        <v>3031</v>
      </c>
      <c r="D94" s="2" t="s">
        <v>54</v>
      </c>
      <c r="E94" s="2" t="s">
        <v>55</v>
      </c>
      <c r="F94" s="2" t="s">
        <v>213</v>
      </c>
      <c r="G94" s="2">
        <v>0</v>
      </c>
      <c r="H94" s="7">
        <v>0</v>
      </c>
      <c r="I94" s="2" t="s">
        <v>287</v>
      </c>
      <c r="J94" s="2">
        <v>0</v>
      </c>
      <c r="K94" s="7">
        <v>0</v>
      </c>
      <c r="L94" s="2">
        <v>55</v>
      </c>
      <c r="M94" s="2" t="b">
        <v>1</v>
      </c>
      <c r="N94" s="2" t="b">
        <v>1</v>
      </c>
      <c r="O94" s="2"/>
    </row>
    <row r="95" spans="1:15">
      <c r="A95" s="5">
        <v>1</v>
      </c>
      <c r="B95" s="8">
        <f t="shared" si="3"/>
        <v>32</v>
      </c>
      <c r="C95" s="5">
        <f t="shared" si="2"/>
        <v>1032</v>
      </c>
      <c r="D95" s="2" t="s">
        <v>56</v>
      </c>
      <c r="E95" s="2"/>
      <c r="F95" s="2" t="s">
        <v>250</v>
      </c>
      <c r="G95" s="2">
        <v>10</v>
      </c>
      <c r="H95" s="7">
        <v>0.18181818181818182</v>
      </c>
      <c r="I95" s="2" t="s">
        <v>288</v>
      </c>
      <c r="J95" s="2">
        <v>18</v>
      </c>
      <c r="K95" s="7">
        <v>0.32727272727272727</v>
      </c>
      <c r="L95" s="2">
        <v>55</v>
      </c>
      <c r="M95" s="2" t="b">
        <v>0</v>
      </c>
      <c r="N95" s="2" t="b">
        <v>1</v>
      </c>
      <c r="O95" s="2"/>
    </row>
    <row r="96" spans="1:15">
      <c r="A96" s="5">
        <v>2</v>
      </c>
      <c r="B96" s="5">
        <f t="shared" si="3"/>
        <v>32</v>
      </c>
      <c r="C96" s="5">
        <f t="shared" si="2"/>
        <v>2032</v>
      </c>
      <c r="D96" s="2" t="s">
        <v>56</v>
      </c>
      <c r="E96" s="2"/>
      <c r="F96" s="2" t="s">
        <v>167</v>
      </c>
      <c r="G96" s="2">
        <v>9</v>
      </c>
      <c r="H96" s="7">
        <v>0.16363636363636364</v>
      </c>
      <c r="I96" s="2" t="s">
        <v>249</v>
      </c>
      <c r="J96" s="2">
        <v>11</v>
      </c>
      <c r="K96" s="7">
        <v>0.2</v>
      </c>
      <c r="L96" s="2">
        <v>55</v>
      </c>
      <c r="M96" s="2" t="b">
        <v>1</v>
      </c>
      <c r="N96" s="2" t="b">
        <v>1</v>
      </c>
      <c r="O96" s="2"/>
    </row>
    <row r="97" spans="1:15">
      <c r="A97" s="5">
        <v>3</v>
      </c>
      <c r="B97" s="5">
        <f t="shared" si="3"/>
        <v>32</v>
      </c>
      <c r="C97" s="5">
        <f t="shared" si="2"/>
        <v>3032</v>
      </c>
      <c r="D97" s="2" t="s">
        <v>56</v>
      </c>
      <c r="E97" s="2"/>
      <c r="F97" s="2" t="s">
        <v>146</v>
      </c>
      <c r="G97" s="2">
        <v>0</v>
      </c>
      <c r="H97" s="7">
        <v>0</v>
      </c>
      <c r="I97" s="2" t="s">
        <v>223</v>
      </c>
      <c r="J97" s="2">
        <v>0</v>
      </c>
      <c r="K97" s="7">
        <v>0</v>
      </c>
      <c r="L97" s="2">
        <v>55</v>
      </c>
      <c r="M97" s="2" t="b">
        <v>1</v>
      </c>
      <c r="N97" s="2" t="b">
        <v>1</v>
      </c>
      <c r="O97" s="2"/>
    </row>
    <row r="98" spans="1:15">
      <c r="A98" s="5">
        <v>1</v>
      </c>
      <c r="B98" s="5">
        <f t="shared" si="3"/>
        <v>33</v>
      </c>
      <c r="C98" s="5">
        <f t="shared" si="2"/>
        <v>1033</v>
      </c>
      <c r="D98" s="2" t="s">
        <v>59</v>
      </c>
      <c r="E98" s="2"/>
      <c r="F98" s="2" t="s">
        <v>253</v>
      </c>
      <c r="G98" s="2">
        <v>23</v>
      </c>
      <c r="H98" s="7">
        <v>0.41818181818181815</v>
      </c>
      <c r="I98" s="2" t="s">
        <v>240</v>
      </c>
      <c r="J98" s="2">
        <v>23</v>
      </c>
      <c r="K98" s="7">
        <v>0.41818181818181815</v>
      </c>
      <c r="L98" s="2">
        <v>55</v>
      </c>
      <c r="M98" s="2" t="b">
        <v>1</v>
      </c>
      <c r="N98" s="2" t="b">
        <v>1</v>
      </c>
      <c r="O98" s="2"/>
    </row>
    <row r="99" spans="1:15">
      <c r="A99" s="8">
        <v>2</v>
      </c>
      <c r="B99" s="5">
        <f t="shared" si="3"/>
        <v>33</v>
      </c>
      <c r="C99" s="5">
        <f t="shared" si="2"/>
        <v>2033</v>
      </c>
      <c r="D99" s="9" t="s">
        <v>59</v>
      </c>
      <c r="E99" s="9"/>
      <c r="F99" s="9" t="s">
        <v>144</v>
      </c>
      <c r="G99" s="9">
        <v>7</v>
      </c>
      <c r="H99" s="10">
        <v>0.12727272727272726</v>
      </c>
      <c r="I99" s="9" t="s">
        <v>293</v>
      </c>
      <c r="J99" s="9">
        <v>7</v>
      </c>
      <c r="K99" s="10">
        <v>0.12727272727272726</v>
      </c>
      <c r="L99" s="9">
        <v>55</v>
      </c>
      <c r="M99" s="9" t="b">
        <v>1</v>
      </c>
      <c r="N99" s="9" t="b">
        <v>1</v>
      </c>
      <c r="O99" s="9" t="s">
        <v>324</v>
      </c>
    </row>
    <row r="100" spans="1:15">
      <c r="A100" s="5">
        <v>3</v>
      </c>
      <c r="B100" s="5">
        <f t="shared" si="3"/>
        <v>33</v>
      </c>
      <c r="C100" s="5">
        <f t="shared" si="2"/>
        <v>3033</v>
      </c>
      <c r="D100" s="2" t="s">
        <v>59</v>
      </c>
      <c r="E100" s="2"/>
      <c r="F100" s="2" t="s">
        <v>154</v>
      </c>
      <c r="G100" s="2">
        <v>2</v>
      </c>
      <c r="H100" s="7">
        <v>3.6363636363636362E-2</v>
      </c>
      <c r="I100" s="2" t="s">
        <v>294</v>
      </c>
      <c r="J100" s="2">
        <v>2</v>
      </c>
      <c r="K100" s="7">
        <v>3.6363636363636362E-2</v>
      </c>
      <c r="L100" s="2">
        <v>55</v>
      </c>
      <c r="M100" s="2" t="b">
        <v>1</v>
      </c>
      <c r="N100" s="2" t="b">
        <v>1</v>
      </c>
      <c r="O100" s="2"/>
    </row>
    <row r="101" spans="1:15">
      <c r="A101" s="5">
        <v>1</v>
      </c>
      <c r="B101" s="5">
        <f t="shared" si="3"/>
        <v>34</v>
      </c>
      <c r="C101" s="5">
        <f t="shared" si="2"/>
        <v>1034</v>
      </c>
      <c r="D101" s="2" t="s">
        <v>60</v>
      </c>
      <c r="E101" s="2"/>
      <c r="F101" s="2" t="s">
        <v>246</v>
      </c>
      <c r="G101" s="2">
        <v>19</v>
      </c>
      <c r="H101" s="7">
        <v>0.34545454545454546</v>
      </c>
      <c r="I101" s="2" t="s">
        <v>247</v>
      </c>
      <c r="J101" s="2">
        <v>16</v>
      </c>
      <c r="K101" s="7">
        <v>0.29090909090909089</v>
      </c>
      <c r="L101" s="2">
        <v>55</v>
      </c>
      <c r="M101" s="2" t="b">
        <v>1</v>
      </c>
      <c r="N101" s="2" t="b">
        <v>1</v>
      </c>
      <c r="O101" s="2"/>
    </row>
    <row r="102" spans="1:15">
      <c r="A102" s="5">
        <v>2</v>
      </c>
      <c r="B102" s="5">
        <f t="shared" si="3"/>
        <v>34</v>
      </c>
      <c r="C102" s="5">
        <f t="shared" si="2"/>
        <v>2034</v>
      </c>
      <c r="D102" s="2" t="s">
        <v>60</v>
      </c>
      <c r="E102" s="2"/>
      <c r="F102" s="2" t="s">
        <v>297</v>
      </c>
      <c r="G102" s="2">
        <v>6</v>
      </c>
      <c r="H102" s="7">
        <v>0.10909090909090909</v>
      </c>
      <c r="I102" s="2" t="s">
        <v>300</v>
      </c>
      <c r="J102" s="2">
        <v>21</v>
      </c>
      <c r="K102" s="7">
        <v>0.38181818181818183</v>
      </c>
      <c r="L102" s="2">
        <v>55</v>
      </c>
      <c r="M102" s="2" t="b">
        <v>1</v>
      </c>
      <c r="N102" s="2" t="b">
        <v>1</v>
      </c>
      <c r="O102" s="2"/>
    </row>
    <row r="103" spans="1:15">
      <c r="A103" s="5">
        <v>3</v>
      </c>
      <c r="B103" s="5">
        <f t="shared" si="3"/>
        <v>34</v>
      </c>
      <c r="C103" s="5">
        <f t="shared" si="2"/>
        <v>3034</v>
      </c>
      <c r="D103" s="2" t="s">
        <v>60</v>
      </c>
      <c r="E103" s="2"/>
      <c r="F103" s="2" t="s">
        <v>298</v>
      </c>
      <c r="G103" s="2">
        <v>1</v>
      </c>
      <c r="H103" s="7">
        <v>1.8181818181818181E-2</v>
      </c>
      <c r="I103" s="2" t="s">
        <v>299</v>
      </c>
      <c r="J103" s="2">
        <v>1</v>
      </c>
      <c r="K103" s="7">
        <v>1.8181818181818181E-2</v>
      </c>
      <c r="L103" s="2">
        <v>55</v>
      </c>
      <c r="M103" s="2" t="b">
        <v>1</v>
      </c>
      <c r="N103" s="2" t="b">
        <v>1</v>
      </c>
      <c r="O103" s="2"/>
    </row>
    <row r="104" spans="1:15">
      <c r="A104" s="5">
        <v>1</v>
      </c>
      <c r="B104" s="5">
        <f t="shared" si="3"/>
        <v>35</v>
      </c>
      <c r="C104" s="5">
        <f t="shared" si="2"/>
        <v>1035</v>
      </c>
      <c r="D104" s="2" t="s">
        <v>70</v>
      </c>
      <c r="E104" s="2" t="s">
        <v>71</v>
      </c>
      <c r="F104" s="2" t="s">
        <v>149</v>
      </c>
      <c r="G104" s="2">
        <v>27</v>
      </c>
      <c r="H104" s="7">
        <v>0.5</v>
      </c>
      <c r="I104" s="2" t="s">
        <v>306</v>
      </c>
      <c r="J104" s="2">
        <v>15</v>
      </c>
      <c r="K104" s="7">
        <v>0.27777777777777779</v>
      </c>
      <c r="L104" s="2">
        <v>54</v>
      </c>
      <c r="M104" s="2" t="b">
        <v>1</v>
      </c>
      <c r="N104" s="2" t="b">
        <v>1</v>
      </c>
      <c r="O104" s="2"/>
    </row>
    <row r="105" spans="1:15">
      <c r="A105" s="5">
        <v>2</v>
      </c>
      <c r="B105" s="5">
        <f t="shared" si="3"/>
        <v>35</v>
      </c>
      <c r="C105" s="5">
        <f t="shared" si="2"/>
        <v>2035</v>
      </c>
      <c r="D105" s="2" t="s">
        <v>70</v>
      </c>
      <c r="E105" s="2" t="s">
        <v>71</v>
      </c>
      <c r="F105" s="2" t="s">
        <v>156</v>
      </c>
      <c r="G105" s="2">
        <v>9</v>
      </c>
      <c r="H105" s="7">
        <v>0.16666666666666666</v>
      </c>
      <c r="I105" s="2" t="s">
        <v>307</v>
      </c>
      <c r="J105" s="2">
        <v>9</v>
      </c>
      <c r="K105" s="7">
        <v>0.16666666666666666</v>
      </c>
      <c r="L105" s="2">
        <v>54</v>
      </c>
      <c r="M105" s="2" t="b">
        <v>1</v>
      </c>
      <c r="N105" s="2" t="b">
        <v>1</v>
      </c>
      <c r="O105" s="2"/>
    </row>
    <row r="106" spans="1:15">
      <c r="A106" s="5">
        <v>3</v>
      </c>
      <c r="B106" s="5">
        <f t="shared" si="3"/>
        <v>35</v>
      </c>
      <c r="C106" s="5">
        <f t="shared" si="2"/>
        <v>3035</v>
      </c>
      <c r="D106" s="2" t="s">
        <v>70</v>
      </c>
      <c r="E106" s="2" t="s">
        <v>71</v>
      </c>
      <c r="F106" s="2" t="s">
        <v>246</v>
      </c>
      <c r="G106" s="2">
        <v>1</v>
      </c>
      <c r="H106" s="7">
        <v>1.8518518518518517E-2</v>
      </c>
      <c r="I106" s="2" t="s">
        <v>308</v>
      </c>
      <c r="J106" s="2">
        <v>0</v>
      </c>
      <c r="K106" s="7">
        <v>0</v>
      </c>
      <c r="L106" s="2">
        <v>54</v>
      </c>
      <c r="M106" s="2" t="b">
        <v>1</v>
      </c>
      <c r="N106" s="2" t="b">
        <v>1</v>
      </c>
      <c r="O106" s="2"/>
    </row>
    <row r="107" spans="1:15">
      <c r="A107" s="5">
        <v>1</v>
      </c>
      <c r="B107" s="5">
        <f t="shared" si="3"/>
        <v>36</v>
      </c>
      <c r="C107" s="5">
        <f t="shared" si="2"/>
        <v>1036</v>
      </c>
      <c r="D107" s="2" t="s">
        <v>72</v>
      </c>
      <c r="E107" s="2" t="s">
        <v>73</v>
      </c>
      <c r="F107" s="2" t="s">
        <v>161</v>
      </c>
      <c r="G107" s="2">
        <v>42</v>
      </c>
      <c r="H107" s="7">
        <v>0.77777777777777779</v>
      </c>
      <c r="I107" s="2" t="s">
        <v>225</v>
      </c>
      <c r="J107" s="2">
        <v>42</v>
      </c>
      <c r="K107" s="7">
        <v>0.77777777777777779</v>
      </c>
      <c r="L107" s="2">
        <v>54</v>
      </c>
      <c r="M107" s="2" t="b">
        <v>1</v>
      </c>
      <c r="N107" s="2" t="b">
        <v>1</v>
      </c>
      <c r="O107" s="2"/>
    </row>
    <row r="108" spans="1:15">
      <c r="A108" s="5">
        <v>2</v>
      </c>
      <c r="B108" s="5">
        <f t="shared" si="3"/>
        <v>36</v>
      </c>
      <c r="C108" s="5">
        <f t="shared" si="2"/>
        <v>2036</v>
      </c>
      <c r="D108" s="2" t="s">
        <v>72</v>
      </c>
      <c r="E108" s="2" t="s">
        <v>73</v>
      </c>
      <c r="F108" s="2" t="s">
        <v>184</v>
      </c>
      <c r="G108" s="2">
        <v>4</v>
      </c>
      <c r="H108" s="7">
        <v>7.407407407407407E-2</v>
      </c>
      <c r="I108" s="2" t="s">
        <v>185</v>
      </c>
      <c r="J108" s="2">
        <v>3</v>
      </c>
      <c r="K108" s="7">
        <v>5.5555555555555552E-2</v>
      </c>
      <c r="L108" s="2">
        <v>54</v>
      </c>
      <c r="M108" s="2" t="b">
        <v>1</v>
      </c>
      <c r="N108" s="2" t="b">
        <v>1</v>
      </c>
      <c r="O108" s="2"/>
    </row>
    <row r="109" spans="1:15">
      <c r="A109" s="5">
        <v>3</v>
      </c>
      <c r="B109" s="5">
        <f t="shared" si="3"/>
        <v>36</v>
      </c>
      <c r="C109" s="5">
        <f t="shared" si="2"/>
        <v>3036</v>
      </c>
      <c r="D109" s="2" t="s">
        <v>72</v>
      </c>
      <c r="E109" s="2" t="s">
        <v>73</v>
      </c>
      <c r="F109" s="2" t="s">
        <v>165</v>
      </c>
      <c r="G109" s="2">
        <v>2</v>
      </c>
      <c r="H109" s="7">
        <v>3.7037037037037035E-2</v>
      </c>
      <c r="I109" s="2" t="s">
        <v>309</v>
      </c>
      <c r="J109" s="2">
        <v>2</v>
      </c>
      <c r="K109" s="7">
        <v>3.7037037037037035E-2</v>
      </c>
      <c r="L109" s="2">
        <v>54</v>
      </c>
      <c r="M109" s="2" t="b">
        <v>1</v>
      </c>
      <c r="N109" s="2" t="b">
        <v>1</v>
      </c>
      <c r="O109" s="2"/>
    </row>
    <row r="110" spans="1:15">
      <c r="B110" s="5"/>
    </row>
    <row r="111" spans="1:15">
      <c r="B111" s="5"/>
    </row>
    <row r="112" spans="1:15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847C-B9C2-1749-B29D-6521AAECD4C7}">
  <dimension ref="A1:B109"/>
  <sheetViews>
    <sheetView tabSelected="1" zoomScale="200" workbookViewId="0">
      <selection activeCell="B2" sqref="B2"/>
    </sheetView>
  </sheetViews>
  <sheetFormatPr baseColWidth="10" defaultRowHeight="16"/>
  <sheetData>
    <row r="1" spans="1:2">
      <c r="A1" s="2" t="s">
        <v>138</v>
      </c>
    </row>
    <row r="2" spans="1:2">
      <c r="A2" s="2" t="s">
        <v>148</v>
      </c>
      <c r="B2">
        <f>COUNTIF(A:A, "朵")</f>
        <v>2</v>
      </c>
    </row>
    <row r="3" spans="1:2">
      <c r="A3" s="2" t="s">
        <v>149</v>
      </c>
    </row>
    <row r="4" spans="1:2">
      <c r="A4" s="2" t="s">
        <v>150</v>
      </c>
    </row>
    <row r="5" spans="1:2">
      <c r="A5" s="2" t="s">
        <v>149</v>
      </c>
    </row>
    <row r="6" spans="1:2">
      <c r="A6" s="2" t="s">
        <v>154</v>
      </c>
    </row>
    <row r="7" spans="1:2">
      <c r="A7" s="2" t="s">
        <v>150</v>
      </c>
    </row>
    <row r="8" spans="1:2">
      <c r="A8" s="2" t="s">
        <v>167</v>
      </c>
    </row>
    <row r="9" spans="1:2">
      <c r="A9" s="2" t="s">
        <v>150</v>
      </c>
    </row>
    <row r="10" spans="1:2">
      <c r="A10" s="2" t="s">
        <v>170</v>
      </c>
    </row>
    <row r="11" spans="1:2">
      <c r="A11" s="2" t="s">
        <v>176</v>
      </c>
    </row>
    <row r="12" spans="1:2">
      <c r="A12" s="2" t="s">
        <v>161</v>
      </c>
    </row>
    <row r="13" spans="1:2">
      <c r="A13" s="2" t="s">
        <v>232</v>
      </c>
    </row>
    <row r="14" spans="1:2">
      <c r="A14" s="2" t="s">
        <v>179</v>
      </c>
    </row>
    <row r="15" spans="1:2">
      <c r="A15" s="2" t="s">
        <v>181</v>
      </c>
    </row>
    <row r="16" spans="1:2">
      <c r="A16" s="2" t="s">
        <v>165</v>
      </c>
    </row>
    <row r="17" spans="1:1">
      <c r="A17" s="2" t="s">
        <v>167</v>
      </c>
    </row>
    <row r="18" spans="1:1">
      <c r="A18" s="2" t="s">
        <v>158</v>
      </c>
    </row>
    <row r="19" spans="1:1">
      <c r="A19" s="2" t="s">
        <v>188</v>
      </c>
    </row>
    <row r="20" spans="1:1">
      <c r="A20" s="2" t="s">
        <v>184</v>
      </c>
    </row>
    <row r="21" spans="1:1">
      <c r="A21" s="2" t="s">
        <v>167</v>
      </c>
    </row>
    <row r="22" spans="1:1">
      <c r="A22" s="2" t="s">
        <v>161</v>
      </c>
    </row>
    <row r="23" spans="1:1">
      <c r="A23" s="2" t="s">
        <v>192</v>
      </c>
    </row>
    <row r="24" spans="1:1">
      <c r="A24" s="2" t="s">
        <v>194</v>
      </c>
    </row>
    <row r="25" spans="1:1">
      <c r="A25" s="2" t="s">
        <v>195</v>
      </c>
    </row>
    <row r="26" spans="1:1">
      <c r="A26" s="2" t="s">
        <v>165</v>
      </c>
    </row>
    <row r="27" spans="1:1">
      <c r="A27" s="2" t="s">
        <v>167</v>
      </c>
    </row>
    <row r="28" spans="1:1">
      <c r="A28" s="2" t="s">
        <v>149</v>
      </c>
    </row>
    <row r="29" spans="1:1">
      <c r="A29" s="2" t="s">
        <v>146</v>
      </c>
    </row>
    <row r="30" spans="1:1">
      <c r="A30" s="2" t="s">
        <v>142</v>
      </c>
    </row>
    <row r="31" spans="1:1">
      <c r="A31" s="2" t="s">
        <v>149</v>
      </c>
    </row>
    <row r="32" spans="1:1">
      <c r="A32" s="2" t="s">
        <v>156</v>
      </c>
    </row>
    <row r="33" spans="1:1">
      <c r="A33" s="2" t="s">
        <v>150</v>
      </c>
    </row>
    <row r="34" spans="1:1">
      <c r="A34" s="2" t="s">
        <v>184</v>
      </c>
    </row>
    <row r="35" spans="1:1">
      <c r="A35" s="2" t="s">
        <v>210</v>
      </c>
    </row>
    <row r="36" spans="1:1">
      <c r="A36" s="2" t="s">
        <v>172</v>
      </c>
    </row>
    <row r="37" spans="1:1">
      <c r="A37" s="2" t="s">
        <v>213</v>
      </c>
    </row>
    <row r="38" spans="1:1">
      <c r="A38" s="9" t="s">
        <v>161</v>
      </c>
    </row>
    <row r="39" spans="1:1">
      <c r="A39" s="2" t="s">
        <v>216</v>
      </c>
    </row>
    <row r="40" spans="1:1">
      <c r="A40" s="2" t="s">
        <v>150</v>
      </c>
    </row>
    <row r="41" spans="1:1">
      <c r="A41" s="2" t="s">
        <v>158</v>
      </c>
    </row>
    <row r="42" spans="1:1">
      <c r="A42" s="2" t="s">
        <v>161</v>
      </c>
    </row>
    <row r="43" spans="1:1">
      <c r="A43" s="2" t="s">
        <v>226</v>
      </c>
    </row>
    <row r="44" spans="1:1">
      <c r="A44" s="2" t="s">
        <v>150</v>
      </c>
    </row>
    <row r="45" spans="1:1">
      <c r="A45" s="2" t="s">
        <v>161</v>
      </c>
    </row>
    <row r="46" spans="1:1">
      <c r="A46" s="2" t="s">
        <v>158</v>
      </c>
    </row>
    <row r="47" spans="1:1">
      <c r="A47" s="2" t="s">
        <v>148</v>
      </c>
    </row>
    <row r="48" spans="1:1">
      <c r="A48" s="2" t="s">
        <v>165</v>
      </c>
    </row>
    <row r="49" spans="1:1">
      <c r="A49" s="2" t="s">
        <v>150</v>
      </c>
    </row>
    <row r="50" spans="1:1">
      <c r="A50" s="2" t="s">
        <v>167</v>
      </c>
    </row>
    <row r="51" spans="1:1">
      <c r="A51" s="2" t="s">
        <v>245</v>
      </c>
    </row>
    <row r="52" spans="1:1">
      <c r="A52" s="2" t="s">
        <v>150</v>
      </c>
    </row>
    <row r="53" spans="1:1">
      <c r="A53" s="2" t="s">
        <v>144</v>
      </c>
    </row>
    <row r="54" spans="1:1">
      <c r="A54" s="2" t="s">
        <v>246</v>
      </c>
    </row>
    <row r="55" spans="1:1">
      <c r="A55" s="2" t="s">
        <v>149</v>
      </c>
    </row>
    <row r="56" spans="1:1">
      <c r="A56" s="2" t="s">
        <v>167</v>
      </c>
    </row>
    <row r="57" spans="1:1">
      <c r="A57" s="2" t="s">
        <v>250</v>
      </c>
    </row>
    <row r="58" spans="1:1">
      <c r="A58" s="2" t="s">
        <v>184</v>
      </c>
    </row>
    <row r="59" spans="1:1">
      <c r="A59" s="9" t="s">
        <v>184</v>
      </c>
    </row>
    <row r="60" spans="1:1">
      <c r="A60" s="2" t="s">
        <v>167</v>
      </c>
    </row>
    <row r="61" spans="1:1">
      <c r="A61" s="2" t="s">
        <v>250</v>
      </c>
    </row>
    <row r="62" spans="1:1">
      <c r="A62" s="2" t="s">
        <v>312</v>
      </c>
    </row>
    <row r="63" spans="1:1">
      <c r="A63" s="2" t="s">
        <v>258</v>
      </c>
    </row>
    <row r="64" spans="1:1">
      <c r="A64" s="2" t="s">
        <v>213</v>
      </c>
    </row>
    <row r="65" spans="1:1">
      <c r="A65" s="2" t="s">
        <v>150</v>
      </c>
    </row>
    <row r="66" spans="1:1">
      <c r="A66" s="2" t="s">
        <v>246</v>
      </c>
    </row>
    <row r="67" spans="1:1">
      <c r="A67" s="2" t="s">
        <v>261</v>
      </c>
    </row>
    <row r="68" spans="1:1">
      <c r="A68" s="2" t="s">
        <v>150</v>
      </c>
    </row>
    <row r="69" spans="1:1">
      <c r="A69" s="2" t="s">
        <v>264</v>
      </c>
    </row>
    <row r="70" spans="1:1">
      <c r="A70" s="2" t="s">
        <v>170</v>
      </c>
    </row>
    <row r="71" spans="1:1">
      <c r="A71" s="2" t="s">
        <v>150</v>
      </c>
    </row>
    <row r="72" spans="1:1">
      <c r="A72" s="2" t="s">
        <v>142</v>
      </c>
    </row>
    <row r="73" spans="1:1">
      <c r="A73" s="2" t="s">
        <v>167</v>
      </c>
    </row>
    <row r="74" spans="1:1">
      <c r="A74" s="2" t="s">
        <v>150</v>
      </c>
    </row>
    <row r="75" spans="1:1">
      <c r="A75" s="2" t="s">
        <v>149</v>
      </c>
    </row>
    <row r="76" spans="1:1">
      <c r="A76" s="2" t="s">
        <v>146</v>
      </c>
    </row>
    <row r="77" spans="1:1">
      <c r="A77" s="2" t="s">
        <v>161</v>
      </c>
    </row>
    <row r="78" spans="1:1">
      <c r="A78" s="2" t="s">
        <v>165</v>
      </c>
    </row>
    <row r="79" spans="1:1">
      <c r="A79" s="2" t="s">
        <v>216</v>
      </c>
    </row>
    <row r="80" spans="1:1">
      <c r="A80" s="2" t="s">
        <v>150</v>
      </c>
    </row>
    <row r="81" spans="1:1">
      <c r="A81" s="2" t="s">
        <v>165</v>
      </c>
    </row>
    <row r="82" spans="1:1">
      <c r="A82" s="2" t="s">
        <v>272</v>
      </c>
    </row>
    <row r="83" spans="1:1">
      <c r="A83" s="2" t="s">
        <v>146</v>
      </c>
    </row>
    <row r="84" spans="1:1">
      <c r="A84" s="2" t="s">
        <v>165</v>
      </c>
    </row>
    <row r="85" spans="1:1">
      <c r="A85" s="2" t="s">
        <v>156</v>
      </c>
    </row>
    <row r="86" spans="1:1">
      <c r="A86" s="2" t="s">
        <v>149</v>
      </c>
    </row>
    <row r="87" spans="1:1">
      <c r="A87" s="2" t="s">
        <v>179</v>
      </c>
    </row>
    <row r="88" spans="1:1">
      <c r="A88" s="2" t="s">
        <v>165</v>
      </c>
    </row>
    <row r="89" spans="1:1">
      <c r="A89" s="9" t="s">
        <v>144</v>
      </c>
    </row>
    <row r="90" spans="1:1">
      <c r="A90" s="2" t="s">
        <v>150</v>
      </c>
    </row>
    <row r="91" spans="1:1">
      <c r="A91" s="2" t="s">
        <v>161</v>
      </c>
    </row>
    <row r="92" spans="1:1">
      <c r="A92" s="2" t="s">
        <v>165</v>
      </c>
    </row>
    <row r="93" spans="1:1">
      <c r="A93" s="2" t="s">
        <v>272</v>
      </c>
    </row>
    <row r="94" spans="1:1">
      <c r="A94" s="2" t="s">
        <v>213</v>
      </c>
    </row>
    <row r="95" spans="1:1">
      <c r="A95" s="2" t="s">
        <v>250</v>
      </c>
    </row>
    <row r="96" spans="1:1">
      <c r="A96" s="2" t="s">
        <v>167</v>
      </c>
    </row>
    <row r="97" spans="1:1">
      <c r="A97" s="2" t="s">
        <v>146</v>
      </c>
    </row>
    <row r="98" spans="1:1">
      <c r="A98" s="2" t="s">
        <v>253</v>
      </c>
    </row>
    <row r="99" spans="1:1">
      <c r="A99" s="9" t="s">
        <v>144</v>
      </c>
    </row>
    <row r="100" spans="1:1">
      <c r="A100" s="2" t="s">
        <v>154</v>
      </c>
    </row>
    <row r="101" spans="1:1">
      <c r="A101" s="2" t="s">
        <v>246</v>
      </c>
    </row>
    <row r="102" spans="1:1">
      <c r="A102" s="2" t="s">
        <v>297</v>
      </c>
    </row>
    <row r="103" spans="1:1">
      <c r="A103" s="2" t="s">
        <v>298</v>
      </c>
    </row>
    <row r="104" spans="1:1">
      <c r="A104" s="2" t="s">
        <v>149</v>
      </c>
    </row>
    <row r="105" spans="1:1">
      <c r="A105" s="2" t="s">
        <v>156</v>
      </c>
    </row>
    <row r="106" spans="1:1">
      <c r="A106" s="2" t="s">
        <v>246</v>
      </c>
    </row>
    <row r="107" spans="1:1">
      <c r="A107" s="2" t="s">
        <v>161</v>
      </c>
    </row>
    <row r="108" spans="1:1">
      <c r="A108" s="2" t="s">
        <v>184</v>
      </c>
    </row>
    <row r="109" spans="1:1">
      <c r="A109" s="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097-52C7-E643-9355-545F6600B4CE}">
  <dimension ref="A1:E56"/>
  <sheetViews>
    <sheetView zoomScale="150" workbookViewId="0">
      <selection activeCell="D19" sqref="D19"/>
    </sheetView>
  </sheetViews>
  <sheetFormatPr baseColWidth="10" defaultRowHeight="16"/>
  <sheetData>
    <row r="1" spans="1:5">
      <c r="A1" t="s">
        <v>80</v>
      </c>
      <c r="C1" t="s">
        <v>0</v>
      </c>
      <c r="D1" t="s">
        <v>81</v>
      </c>
      <c r="E1" t="s">
        <v>82</v>
      </c>
    </row>
    <row r="2" spans="1:5">
      <c r="A2">
        <v>1</v>
      </c>
      <c r="B2" t="s">
        <v>61</v>
      </c>
      <c r="C2" t="s">
        <v>26</v>
      </c>
      <c r="D2">
        <v>58</v>
      </c>
      <c r="E2" t="s">
        <v>83</v>
      </c>
    </row>
    <row r="3" spans="1:5">
      <c r="A3">
        <v>2</v>
      </c>
      <c r="B3" t="s">
        <v>62</v>
      </c>
      <c r="C3" t="s">
        <v>27</v>
      </c>
      <c r="D3">
        <v>58</v>
      </c>
      <c r="E3" t="s">
        <v>84</v>
      </c>
    </row>
    <row r="4" spans="1:5">
      <c r="A4">
        <v>3</v>
      </c>
      <c r="B4" t="s">
        <v>1</v>
      </c>
      <c r="D4">
        <v>58</v>
      </c>
      <c r="E4" t="s">
        <v>85</v>
      </c>
    </row>
    <row r="5" spans="1:5">
      <c r="A5">
        <v>4</v>
      </c>
      <c r="B5" t="s">
        <v>31</v>
      </c>
      <c r="D5">
        <v>58</v>
      </c>
      <c r="E5" t="s">
        <v>86</v>
      </c>
    </row>
    <row r="6" spans="1:5">
      <c r="A6">
        <v>5</v>
      </c>
      <c r="B6" s="2" t="s">
        <v>14</v>
      </c>
      <c r="C6" s="2" t="s">
        <v>63</v>
      </c>
      <c r="D6">
        <v>58</v>
      </c>
      <c r="E6" t="s">
        <v>87</v>
      </c>
    </row>
    <row r="7" spans="1:5">
      <c r="A7">
        <v>6</v>
      </c>
      <c r="B7" t="s">
        <v>32</v>
      </c>
      <c r="D7">
        <v>58</v>
      </c>
      <c r="E7" t="s">
        <v>88</v>
      </c>
    </row>
    <row r="8" spans="1:5">
      <c r="A8">
        <v>7</v>
      </c>
      <c r="B8" t="s">
        <v>9</v>
      </c>
      <c r="D8">
        <v>58</v>
      </c>
      <c r="E8" t="s">
        <v>89</v>
      </c>
    </row>
    <row r="9" spans="1:5">
      <c r="A9">
        <v>8</v>
      </c>
      <c r="B9" t="s">
        <v>2</v>
      </c>
      <c r="C9" t="s">
        <v>28</v>
      </c>
      <c r="D9">
        <v>58</v>
      </c>
      <c r="E9" t="s">
        <v>90</v>
      </c>
    </row>
    <row r="10" spans="1:5">
      <c r="A10">
        <v>9</v>
      </c>
      <c r="B10" t="s">
        <v>3</v>
      </c>
      <c r="D10">
        <v>58</v>
      </c>
      <c r="E10" t="s">
        <v>91</v>
      </c>
    </row>
    <row r="11" spans="1:5">
      <c r="A11">
        <v>10</v>
      </c>
      <c r="B11" t="s">
        <v>4</v>
      </c>
      <c r="D11">
        <v>58</v>
      </c>
      <c r="E11" t="s">
        <v>92</v>
      </c>
    </row>
    <row r="12" spans="1:5">
      <c r="A12">
        <v>11</v>
      </c>
      <c r="B12" t="s">
        <v>5</v>
      </c>
      <c r="D12">
        <v>58</v>
      </c>
      <c r="E12" t="s">
        <v>93</v>
      </c>
    </row>
    <row r="13" spans="1:5">
      <c r="A13">
        <v>12</v>
      </c>
      <c r="B13" t="s">
        <v>6</v>
      </c>
      <c r="D13">
        <v>58</v>
      </c>
      <c r="E13" t="s">
        <v>94</v>
      </c>
    </row>
    <row r="14" spans="1:5">
      <c r="A14">
        <v>13</v>
      </c>
      <c r="B14" t="s">
        <v>64</v>
      </c>
      <c r="C14" t="s">
        <v>65</v>
      </c>
      <c r="D14">
        <v>58</v>
      </c>
      <c r="E14" t="s">
        <v>95</v>
      </c>
    </row>
    <row r="15" spans="1:5">
      <c r="A15">
        <v>14</v>
      </c>
      <c r="B15" t="s">
        <v>30</v>
      </c>
      <c r="C15" t="s">
        <v>29</v>
      </c>
      <c r="D15">
        <v>58</v>
      </c>
      <c r="E15" t="s">
        <v>96</v>
      </c>
    </row>
    <row r="16" spans="1:5">
      <c r="A16">
        <v>15</v>
      </c>
      <c r="B16" t="s">
        <v>7</v>
      </c>
      <c r="D16">
        <v>58</v>
      </c>
      <c r="E16" t="s">
        <v>97</v>
      </c>
    </row>
    <row r="17" spans="1:5">
      <c r="A17">
        <v>16</v>
      </c>
      <c r="B17" t="s">
        <v>8</v>
      </c>
      <c r="D17">
        <v>58</v>
      </c>
      <c r="E17" t="s">
        <v>98</v>
      </c>
    </row>
    <row r="18" spans="1:5">
      <c r="A18">
        <v>17</v>
      </c>
      <c r="B18" t="s">
        <v>10</v>
      </c>
      <c r="D18">
        <v>58</v>
      </c>
      <c r="E18" t="s">
        <v>99</v>
      </c>
    </row>
    <row r="19" spans="1:5">
      <c r="A19">
        <v>18</v>
      </c>
      <c r="B19" t="s">
        <v>11</v>
      </c>
      <c r="D19">
        <v>58</v>
      </c>
      <c r="E19" t="s">
        <v>100</v>
      </c>
    </row>
    <row r="20" spans="1:5">
      <c r="A20">
        <v>19</v>
      </c>
      <c r="B20" s="1" t="s">
        <v>12</v>
      </c>
      <c r="C20" s="1"/>
      <c r="D20">
        <v>58</v>
      </c>
      <c r="E20" t="s">
        <v>101</v>
      </c>
    </row>
    <row r="21" spans="1:5">
      <c r="A21">
        <v>20</v>
      </c>
      <c r="B21" s="1" t="s">
        <v>13</v>
      </c>
      <c r="C21" s="1"/>
      <c r="D21">
        <v>58</v>
      </c>
      <c r="E21" t="s">
        <v>102</v>
      </c>
    </row>
    <row r="22" spans="1:5">
      <c r="A22">
        <v>21</v>
      </c>
      <c r="B22" t="s">
        <v>75</v>
      </c>
      <c r="C22" t="s">
        <v>76</v>
      </c>
      <c r="D22">
        <v>57</v>
      </c>
      <c r="E22" t="s">
        <v>103</v>
      </c>
    </row>
    <row r="23" spans="1:5">
      <c r="A23">
        <v>22</v>
      </c>
      <c r="B23" t="s">
        <v>15</v>
      </c>
      <c r="D23">
        <v>58</v>
      </c>
      <c r="E23" t="s">
        <v>104</v>
      </c>
    </row>
    <row r="24" spans="1:5">
      <c r="A24">
        <v>23</v>
      </c>
      <c r="B24" t="s">
        <v>16</v>
      </c>
      <c r="D24">
        <v>58</v>
      </c>
      <c r="E24" t="s">
        <v>105</v>
      </c>
    </row>
    <row r="25" spans="1:5">
      <c r="A25">
        <v>24</v>
      </c>
      <c r="B25" t="s">
        <v>17</v>
      </c>
      <c r="D25">
        <v>58</v>
      </c>
      <c r="E25" t="s">
        <v>106</v>
      </c>
    </row>
    <row r="26" spans="1:5">
      <c r="A26">
        <v>25</v>
      </c>
      <c r="B26" t="s">
        <v>18</v>
      </c>
      <c r="D26">
        <v>58</v>
      </c>
      <c r="E26" t="s">
        <v>107</v>
      </c>
    </row>
    <row r="27" spans="1:5">
      <c r="A27">
        <v>26</v>
      </c>
      <c r="B27" t="s">
        <v>19</v>
      </c>
      <c r="D27">
        <v>56</v>
      </c>
      <c r="E27" t="s">
        <v>108</v>
      </c>
    </row>
    <row r="28" spans="1:5">
      <c r="A28">
        <v>27</v>
      </c>
      <c r="B28" t="s">
        <v>20</v>
      </c>
      <c r="D28">
        <v>57</v>
      </c>
      <c r="E28" t="s">
        <v>109</v>
      </c>
    </row>
    <row r="29" spans="1:5">
      <c r="A29">
        <v>28</v>
      </c>
      <c r="B29" t="s">
        <v>21</v>
      </c>
      <c r="D29">
        <v>56</v>
      </c>
      <c r="E29" t="s">
        <v>110</v>
      </c>
    </row>
    <row r="30" spans="1:5">
      <c r="A30">
        <v>29</v>
      </c>
      <c r="B30" t="s">
        <v>22</v>
      </c>
      <c r="D30">
        <v>56</v>
      </c>
      <c r="E30" t="s">
        <v>111</v>
      </c>
    </row>
    <row r="31" spans="1:5">
      <c r="A31">
        <v>30</v>
      </c>
      <c r="B31" t="s">
        <v>23</v>
      </c>
      <c r="D31">
        <v>56</v>
      </c>
      <c r="E31" t="s">
        <v>112</v>
      </c>
    </row>
    <row r="32" spans="1:5">
      <c r="A32">
        <v>31</v>
      </c>
      <c r="B32" t="s">
        <v>24</v>
      </c>
      <c r="C32" t="s">
        <v>25</v>
      </c>
      <c r="D32">
        <v>56</v>
      </c>
      <c r="E32" t="s">
        <v>113</v>
      </c>
    </row>
    <row r="33" spans="1:5">
      <c r="A33">
        <v>32</v>
      </c>
      <c r="B33" t="s">
        <v>33</v>
      </c>
      <c r="C33" t="s">
        <v>34</v>
      </c>
      <c r="D33">
        <v>55</v>
      </c>
      <c r="E33" t="s">
        <v>114</v>
      </c>
    </row>
    <row r="34" spans="1:5">
      <c r="A34">
        <v>33</v>
      </c>
      <c r="B34" t="s">
        <v>35</v>
      </c>
      <c r="C34" t="s">
        <v>36</v>
      </c>
      <c r="D34">
        <v>56</v>
      </c>
      <c r="E34" t="s">
        <v>115</v>
      </c>
    </row>
    <row r="35" spans="1:5">
      <c r="A35">
        <v>34</v>
      </c>
      <c r="B35" t="s">
        <v>37</v>
      </c>
      <c r="C35" t="s">
        <v>38</v>
      </c>
      <c r="D35">
        <v>56</v>
      </c>
      <c r="E35" t="s">
        <v>116</v>
      </c>
    </row>
    <row r="36" spans="1:5">
      <c r="A36">
        <v>35</v>
      </c>
      <c r="B36" t="s">
        <v>39</v>
      </c>
      <c r="C36" t="s">
        <v>40</v>
      </c>
      <c r="D36">
        <v>56</v>
      </c>
      <c r="E36" t="s">
        <v>117</v>
      </c>
    </row>
    <row r="37" spans="1:5">
      <c r="A37">
        <v>36</v>
      </c>
      <c r="B37" t="s">
        <v>41</v>
      </c>
      <c r="C37" t="s">
        <v>42</v>
      </c>
      <c r="D37">
        <v>56</v>
      </c>
      <c r="E37" t="s">
        <v>118</v>
      </c>
    </row>
    <row r="38" spans="1:5">
      <c r="A38">
        <v>37</v>
      </c>
      <c r="B38" t="s">
        <v>43</v>
      </c>
      <c r="D38">
        <v>55</v>
      </c>
      <c r="E38" t="s">
        <v>119</v>
      </c>
    </row>
    <row r="39" spans="1:5">
      <c r="A39">
        <v>38</v>
      </c>
      <c r="B39" t="s">
        <v>44</v>
      </c>
      <c r="C39" t="s">
        <v>45</v>
      </c>
      <c r="D39">
        <v>55</v>
      </c>
      <c r="E39" t="s">
        <v>120</v>
      </c>
    </row>
    <row r="40" spans="1:5">
      <c r="A40">
        <v>39</v>
      </c>
      <c r="B40" t="s">
        <v>46</v>
      </c>
      <c r="C40" t="s">
        <v>47</v>
      </c>
      <c r="D40">
        <v>55</v>
      </c>
      <c r="E40" t="s">
        <v>121</v>
      </c>
    </row>
    <row r="41" spans="1:5">
      <c r="A41">
        <v>40</v>
      </c>
      <c r="B41" t="s">
        <v>48</v>
      </c>
      <c r="D41">
        <v>55</v>
      </c>
      <c r="E41" t="s">
        <v>122</v>
      </c>
    </row>
    <row r="42" spans="1:5">
      <c r="A42">
        <v>41</v>
      </c>
      <c r="B42" t="s">
        <v>50</v>
      </c>
      <c r="C42" t="s">
        <v>49</v>
      </c>
      <c r="D42">
        <v>55</v>
      </c>
      <c r="E42" t="s">
        <v>123</v>
      </c>
    </row>
    <row r="43" spans="1:5">
      <c r="A43">
        <v>42</v>
      </c>
      <c r="B43" t="s">
        <v>51</v>
      </c>
      <c r="D43">
        <v>55</v>
      </c>
      <c r="E43" t="s">
        <v>124</v>
      </c>
    </row>
    <row r="44" spans="1:5">
      <c r="A44">
        <v>43</v>
      </c>
      <c r="B44" t="s">
        <v>52</v>
      </c>
      <c r="D44">
        <v>55</v>
      </c>
      <c r="E44" t="s">
        <v>125</v>
      </c>
    </row>
    <row r="45" spans="1:5">
      <c r="A45">
        <v>44</v>
      </c>
      <c r="B45" t="s">
        <v>53</v>
      </c>
      <c r="D45">
        <v>55</v>
      </c>
      <c r="E45" t="s">
        <v>126</v>
      </c>
    </row>
    <row r="46" spans="1:5">
      <c r="A46">
        <v>45</v>
      </c>
      <c r="B46" t="s">
        <v>54</v>
      </c>
      <c r="C46" t="s">
        <v>55</v>
      </c>
      <c r="D46">
        <v>55</v>
      </c>
      <c r="E46" t="s">
        <v>127</v>
      </c>
    </row>
    <row r="47" spans="1:5">
      <c r="A47">
        <v>46</v>
      </c>
      <c r="B47" t="s">
        <v>56</v>
      </c>
      <c r="D47">
        <v>55</v>
      </c>
      <c r="E47" t="s">
        <v>128</v>
      </c>
    </row>
    <row r="48" spans="1:5">
      <c r="A48">
        <v>47</v>
      </c>
      <c r="B48" t="s">
        <v>57</v>
      </c>
      <c r="D48">
        <v>55</v>
      </c>
      <c r="E48" t="s">
        <v>129</v>
      </c>
    </row>
    <row r="49" spans="1:5">
      <c r="A49">
        <v>48</v>
      </c>
      <c r="B49" t="s">
        <v>58</v>
      </c>
      <c r="D49">
        <v>55</v>
      </c>
      <c r="E49" t="s">
        <v>130</v>
      </c>
    </row>
    <row r="50" spans="1:5">
      <c r="A50">
        <v>49</v>
      </c>
      <c r="B50" t="s">
        <v>59</v>
      </c>
      <c r="D50">
        <v>55</v>
      </c>
      <c r="E50" t="s">
        <v>131</v>
      </c>
    </row>
    <row r="51" spans="1:5">
      <c r="A51">
        <v>50</v>
      </c>
      <c r="B51" t="s">
        <v>60</v>
      </c>
      <c r="D51">
        <v>55</v>
      </c>
      <c r="E51" t="s">
        <v>132</v>
      </c>
    </row>
    <row r="52" spans="1:5">
      <c r="A52">
        <v>51</v>
      </c>
      <c r="B52" t="s">
        <v>66</v>
      </c>
      <c r="C52" t="s">
        <v>67</v>
      </c>
      <c r="D52">
        <v>54</v>
      </c>
      <c r="E52" t="s">
        <v>133</v>
      </c>
    </row>
    <row r="53" spans="1:5">
      <c r="A53">
        <v>52</v>
      </c>
      <c r="B53" t="s">
        <v>68</v>
      </c>
      <c r="C53" t="s">
        <v>69</v>
      </c>
      <c r="D53">
        <v>53</v>
      </c>
      <c r="E53" t="s">
        <v>134</v>
      </c>
    </row>
    <row r="54" spans="1:5">
      <c r="A54">
        <v>53</v>
      </c>
      <c r="B54" t="s">
        <v>70</v>
      </c>
      <c r="C54" t="s">
        <v>71</v>
      </c>
      <c r="D54">
        <v>54</v>
      </c>
      <c r="E54" t="s">
        <v>135</v>
      </c>
    </row>
    <row r="55" spans="1:5">
      <c r="A55">
        <v>54</v>
      </c>
      <c r="B55" t="s">
        <v>72</v>
      </c>
      <c r="C55" t="s">
        <v>73</v>
      </c>
      <c r="D55">
        <v>54</v>
      </c>
      <c r="E55" t="s">
        <v>136</v>
      </c>
    </row>
    <row r="56" spans="1:5">
      <c r="A56">
        <v>55</v>
      </c>
      <c r="B56" t="s">
        <v>74</v>
      </c>
      <c r="D56">
        <v>54</v>
      </c>
      <c r="E5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5AF6-6224-6748-B5EA-00AA467873DE}">
  <dimension ref="A1:A37"/>
  <sheetViews>
    <sheetView topLeftCell="A24" zoomScale="200" workbookViewId="0">
      <selection activeCell="A37" sqref="A37"/>
    </sheetView>
  </sheetViews>
  <sheetFormatPr baseColWidth="10" defaultRowHeight="16"/>
  <sheetData>
    <row r="1" spans="1:1">
      <c r="A1" t="s">
        <v>359</v>
      </c>
    </row>
    <row r="2" spans="1:1">
      <c r="A2" t="s">
        <v>361</v>
      </c>
    </row>
    <row r="3" spans="1:1">
      <c r="A3" t="s">
        <v>325</v>
      </c>
    </row>
    <row r="4" spans="1:1">
      <c r="A4" t="s">
        <v>326</v>
      </c>
    </row>
    <row r="5" spans="1:1">
      <c r="A5" t="s">
        <v>327</v>
      </c>
    </row>
    <row r="6" spans="1:1">
      <c r="A6" t="s">
        <v>328</v>
      </c>
    </row>
    <row r="7" spans="1:1">
      <c r="A7" t="s">
        <v>329</v>
      </c>
    </row>
    <row r="8" spans="1:1">
      <c r="A8" t="s">
        <v>330</v>
      </c>
    </row>
    <row r="9" spans="1:1">
      <c r="A9" t="s">
        <v>331</v>
      </c>
    </row>
    <row r="10" spans="1:1">
      <c r="A10" t="s">
        <v>332</v>
      </c>
    </row>
    <row r="11" spans="1:1">
      <c r="A11" t="s">
        <v>333</v>
      </c>
    </row>
    <row r="12" spans="1:1">
      <c r="A12" t="s">
        <v>334</v>
      </c>
    </row>
    <row r="13" spans="1:1">
      <c r="A13" t="s">
        <v>335</v>
      </c>
    </row>
    <row r="14" spans="1:1">
      <c r="A14" t="s">
        <v>336</v>
      </c>
    </row>
    <row r="15" spans="1:1">
      <c r="A15" t="s">
        <v>337</v>
      </c>
    </row>
    <row r="16" spans="1:1">
      <c r="A16" t="s">
        <v>360</v>
      </c>
    </row>
    <row r="17" spans="1:1">
      <c r="A17" t="s">
        <v>357</v>
      </c>
    </row>
    <row r="18" spans="1:1">
      <c r="A18" t="s">
        <v>338</v>
      </c>
    </row>
    <row r="19" spans="1:1">
      <c r="A19" t="s">
        <v>339</v>
      </c>
    </row>
    <row r="20" spans="1:1">
      <c r="A20" t="s">
        <v>340</v>
      </c>
    </row>
    <row r="21" spans="1:1">
      <c r="A21" t="s">
        <v>341</v>
      </c>
    </row>
    <row r="22" spans="1:1">
      <c r="A22" t="s">
        <v>342</v>
      </c>
    </row>
    <row r="23" spans="1:1">
      <c r="A23" t="s">
        <v>343</v>
      </c>
    </row>
    <row r="24" spans="1:1">
      <c r="A24" t="s">
        <v>344</v>
      </c>
    </row>
    <row r="25" spans="1:1">
      <c r="A25" t="s">
        <v>345</v>
      </c>
    </row>
    <row r="26" spans="1:1">
      <c r="A26" t="s">
        <v>346</v>
      </c>
    </row>
    <row r="27" spans="1:1">
      <c r="A27" t="s">
        <v>358</v>
      </c>
    </row>
    <row r="28" spans="1:1">
      <c r="A28" t="s">
        <v>347</v>
      </c>
    </row>
    <row r="29" spans="1:1">
      <c r="A29" t="s">
        <v>348</v>
      </c>
    </row>
    <row r="30" spans="1:1">
      <c r="A30" t="s">
        <v>349</v>
      </c>
    </row>
    <row r="31" spans="1:1">
      <c r="A31" t="s">
        <v>350</v>
      </c>
    </row>
    <row r="32" spans="1:1">
      <c r="A32" t="s">
        <v>351</v>
      </c>
    </row>
    <row r="33" spans="1:1">
      <c r="A33" t="s">
        <v>352</v>
      </c>
    </row>
    <row r="34" spans="1:1">
      <c r="A34" t="s">
        <v>353</v>
      </c>
    </row>
    <row r="35" spans="1:1">
      <c r="A35" t="s">
        <v>354</v>
      </c>
    </row>
    <row r="36" spans="1:1">
      <c r="A36" t="s">
        <v>355</v>
      </c>
    </row>
    <row r="37" spans="1:1">
      <c r="A3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included</vt:lpstr>
      <vt:lpstr>Sheet3</vt:lpstr>
      <vt:lpstr>Sheet2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 xuan [Student]</dc:creator>
  <cp:lastModifiedBy>LI, Jia xuan [Student]</cp:lastModifiedBy>
  <dcterms:created xsi:type="dcterms:W3CDTF">2018-10-16T09:05:00Z</dcterms:created>
  <dcterms:modified xsi:type="dcterms:W3CDTF">2019-03-05T08:46:09Z</dcterms:modified>
</cp:coreProperties>
</file>