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Ireland\LoginApplicationSourceCode\LoginApplication\bin\Debug\"/>
    </mc:Choice>
  </mc:AlternateContent>
  <xr:revisionPtr revIDLastSave="0" documentId="13_ncr:1_{0B51D421-2EBB-45B9-B070-E6DDC28C34CA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0" r:id="rId1"/>
    <sheet name="1. Inputs Needed" sheetId="9" r:id="rId2"/>
    <sheet name="2. Service Charge Development" sheetId="6" r:id="rId3"/>
    <sheet name="3. Typical Funeral Example" sheetId="8" r:id="rId4"/>
  </sheets>
  <calcPr calcId="191029" concurrentCalc="0"/>
</workbook>
</file>

<file path=xl/calcChain.xml><?xml version="1.0" encoding="utf-8"?>
<calcChain xmlns="http://schemas.openxmlformats.org/spreadsheetml/2006/main">
  <c r="G5" i="10" l="1"/>
  <c r="G7" i="10"/>
  <c r="G12" i="10"/>
  <c r="G13" i="10"/>
  <c r="G15" i="10"/>
  <c r="G18" i="10"/>
  <c r="G19" i="10"/>
  <c r="G20" i="10"/>
  <c r="D6" i="8"/>
  <c r="D8" i="8"/>
  <c r="D3" i="8"/>
  <c r="D10" i="8"/>
  <c r="D14" i="8"/>
  <c r="G20" i="6"/>
  <c r="G21" i="6"/>
  <c r="G13" i="6"/>
  <c r="G15" i="6"/>
  <c r="G23" i="6"/>
  <c r="G26" i="6"/>
  <c r="G27" i="6"/>
  <c r="G28" i="6"/>
</calcChain>
</file>

<file path=xl/sharedStrings.xml><?xml version="1.0" encoding="utf-8"?>
<sst xmlns="http://schemas.openxmlformats.org/spreadsheetml/2006/main" count="82" uniqueCount="54">
  <si>
    <t>Vehicle &amp; Fuel</t>
  </si>
  <si>
    <t>Profit Margin</t>
  </si>
  <si>
    <t>Net Profit</t>
  </si>
  <si>
    <t>Gross Profit</t>
  </si>
  <si>
    <t>Sales</t>
  </si>
  <si>
    <t>Cost of Sales</t>
  </si>
  <si>
    <t>Services</t>
  </si>
  <si>
    <t xml:space="preserve">1) </t>
  </si>
  <si>
    <t>Estimated Number of Funerals Per Year</t>
  </si>
  <si>
    <t xml:space="preserve">2) </t>
  </si>
  <si>
    <t>Fixed Cost - overheads per year</t>
  </si>
  <si>
    <t xml:space="preserve">3) </t>
  </si>
  <si>
    <t>Service Time estimated per funeral</t>
  </si>
  <si>
    <t>Inputs Required</t>
  </si>
  <si>
    <t>Number of Funerals Per Year</t>
  </si>
  <si>
    <t>Fixed Cost per Funeral</t>
  </si>
  <si>
    <t>Time Spent per funeral</t>
  </si>
  <si>
    <t>Fixed Cost per hour</t>
  </si>
  <si>
    <t>Wages</t>
  </si>
  <si>
    <t>Variable Costs Per Funeral</t>
  </si>
  <si>
    <t>Total Variable Cost</t>
  </si>
  <si>
    <t>Variable Cost per Hr</t>
  </si>
  <si>
    <t>(FC/hr + VC/hr)</t>
  </si>
  <si>
    <t>Service Cost per Funeral</t>
  </si>
  <si>
    <t xml:space="preserve">4) </t>
  </si>
  <si>
    <t>Wages Cost per funeral</t>
  </si>
  <si>
    <t>Vehicle Cost Per Funeral</t>
  </si>
  <si>
    <t xml:space="preserve">5) </t>
  </si>
  <si>
    <t>Service Cost Per Hr</t>
  </si>
  <si>
    <t>20% Net Profit</t>
  </si>
  <si>
    <t>Fixed Costs (Overheads)</t>
  </si>
  <si>
    <t>Vehicle Cost per Funeral &amp; Fuel (this will vary depending on how you treat the finance on vehicles)</t>
  </si>
  <si>
    <t>Input 1</t>
  </si>
  <si>
    <t>Input 2</t>
  </si>
  <si>
    <t>Input 3</t>
  </si>
  <si>
    <t>Input 4</t>
  </si>
  <si>
    <t>Input 5</t>
  </si>
  <si>
    <t>less Overheads (FC)</t>
  </si>
  <si>
    <t>Sub Total</t>
  </si>
  <si>
    <t>Service Charge Development</t>
  </si>
  <si>
    <t>Service Charge Charged</t>
  </si>
  <si>
    <t>Output 1</t>
  </si>
  <si>
    <t>Output 2</t>
  </si>
  <si>
    <t>Input 6</t>
  </si>
  <si>
    <t>Output 3</t>
  </si>
  <si>
    <t>Outout 3</t>
  </si>
  <si>
    <t>Out put 1</t>
  </si>
  <si>
    <t xml:space="preserve">6) </t>
  </si>
  <si>
    <t>Coffin Pice on Sheet 3</t>
  </si>
  <si>
    <t xml:space="preserve">7) </t>
  </si>
  <si>
    <t>Input 7</t>
  </si>
  <si>
    <t>Cost of Coffin</t>
  </si>
  <si>
    <t xml:space="preserve">Coffin Cost </t>
  </si>
  <si>
    <t>Coffin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</si>
</sst>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€&quot;* #,##0.00_-;\-&quot;€&quot;* #,##0.00_-;_-&quot;€&quot;* &quot;-&quot;??_-;_-@_-"/>
    <numFmt numFmtId="165" formatCode="_-[$€-1809]* #,##0.00_-;\-[$€-1809]* #,##0.00_-;_-[$€-1809]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1" fillId="0" borderId="0" xfId="0" applyFont="1"/>
    <xf numFmtId="0" fontId="0" fillId="2" borderId="0" xfId="0" applyFill="1"/>
    <xf numFmtId="165" fontId="0" fillId="0" borderId="0" xfId="0" applyNumberFormat="1"/>
    <xf numFmtId="164" fontId="0" fillId="2" borderId="0" xfId="1" applyFont="1" applyFill="1"/>
    <xf numFmtId="164" fontId="0" fillId="0" borderId="0" xfId="1" applyFont="1"/>
    <xf numFmtId="164" fontId="0" fillId="3" borderId="0" xfId="1" applyFont="1" applyFill="1"/>
    <xf numFmtId="0" fontId="1" fillId="0" borderId="1" xfId="0" applyFont="1" applyBorder="1"/>
    <xf numFmtId="0" fontId="0" fillId="3" borderId="0" xfId="0" applyFill="1"/>
    <xf numFmtId="0" fontId="0" fillId="0" borderId="1" xfId="0" applyFill="1" applyBorder="1"/>
    <xf numFmtId="165" fontId="0" fillId="0" borderId="0" xfId="1" applyNumberFormat="1" applyFont="1"/>
    <xf numFmtId="165" fontId="0" fillId="3" borderId="0" xfId="1" applyNumberFormat="1" applyFont="1" applyFill="1"/>
    <xf numFmtId="165" fontId="0" fillId="2" borderId="0" xfId="1" applyNumberFormat="1" applyFont="1" applyFill="1"/>
    <xf numFmtId="165" fontId="0" fillId="2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B81F5-272D-4773-BF5E-372267DE7DEE}">
  <dimension ref="A1:O20"/>
  <sheetViews>
    <sheetView tabSelected="1" workbookViewId="0">
      <selection activeCell="G20" sqref="G20"/>
    </sheetView>
  </sheetViews>
  <sheetFormatPr defaultRowHeight="15" x14ac:dyDescent="0.25"/>
  <cols>
    <col min="1" max="1" width="33" customWidth="1"/>
    <col min="7" max="7" width="18.5703125" customWidth="1"/>
  </cols>
  <sheetData>
    <row r="1" spans="1:15" x14ac:dyDescent="0.25">
      <c r="A1" s="2" t="s">
        <v>39</v>
      </c>
    </row>
    <row r="2" spans="1:15" x14ac:dyDescent="0.25">
      <c r="O2">
        <v>75</v>
      </c>
    </row>
    <row r="3" spans="1:15" x14ac:dyDescent="0.25">
      <c r="A3" t="s">
        <v>14</v>
      </c>
      <c r="G3" s="14">
        <v>40</v>
      </c>
      <c r="I3" t="s">
        <v>32</v>
      </c>
      <c r="O3">
        <v>75</v>
      </c>
    </row>
    <row r="4" spans="1:15" x14ac:dyDescent="0.25">
      <c r="A4" t="s">
        <v>30</v>
      </c>
      <c r="G4" s="13">
        <v>26000</v>
      </c>
      <c r="I4" t="s">
        <v>33</v>
      </c>
    </row>
    <row r="5" spans="1:15" x14ac:dyDescent="0.25">
      <c r="A5" t="s">
        <v>15</v>
      </c>
      <c r="G5" s="4">
        <f>G4/G3</f>
        <v>650</v>
      </c>
      <c r="I5" s="9" t="s">
        <v>41</v>
      </c>
    </row>
    <row r="6" spans="1:15" x14ac:dyDescent="0.25">
      <c r="A6" t="s">
        <v>16</v>
      </c>
      <c r="G6" s="4">
        <v>30</v>
      </c>
      <c r="I6" t="s">
        <v>34</v>
      </c>
    </row>
    <row r="7" spans="1:15" x14ac:dyDescent="0.25">
      <c r="A7" t="s">
        <v>17</v>
      </c>
      <c r="G7" s="6">
        <f>G5/G6</f>
        <v>21.666666666666668</v>
      </c>
    </row>
    <row r="9" spans="1:15" x14ac:dyDescent="0.25">
      <c r="A9" s="8" t="s">
        <v>19</v>
      </c>
    </row>
    <row r="10" spans="1:15" x14ac:dyDescent="0.25">
      <c r="A10" t="s">
        <v>18</v>
      </c>
      <c r="G10" s="13">
        <v>400</v>
      </c>
      <c r="I10" t="s">
        <v>35</v>
      </c>
    </row>
    <row r="11" spans="1:15" x14ac:dyDescent="0.25">
      <c r="A11" t="s">
        <v>0</v>
      </c>
      <c r="G11" s="13">
        <v>250</v>
      </c>
      <c r="I11" t="s">
        <v>36</v>
      </c>
      <c r="J11" t="s">
        <v>31</v>
      </c>
    </row>
    <row r="12" spans="1:15" x14ac:dyDescent="0.25">
      <c r="C12" t="s">
        <v>20</v>
      </c>
      <c r="G12" s="6">
        <f>G10+G11</f>
        <v>650</v>
      </c>
    </row>
    <row r="13" spans="1:15" x14ac:dyDescent="0.25">
      <c r="A13" t="s">
        <v>21</v>
      </c>
      <c r="G13" s="6">
        <f>G12/G6</f>
        <v>21.666666666666668</v>
      </c>
    </row>
    <row r="14" spans="1:15" x14ac:dyDescent="0.25">
      <c r="G14" s="6"/>
    </row>
    <row r="15" spans="1:15" x14ac:dyDescent="0.25">
      <c r="A15" t="s">
        <v>28</v>
      </c>
      <c r="G15" s="6">
        <f>G7+G13</f>
        <v>43.333333333333336</v>
      </c>
    </row>
    <row r="16" spans="1:15" x14ac:dyDescent="0.25">
      <c r="A16" t="s">
        <v>22</v>
      </c>
      <c r="G16" s="6"/>
    </row>
    <row r="17" spans="1:9" x14ac:dyDescent="0.25">
      <c r="G17" s="6"/>
    </row>
    <row r="18" spans="1:9" x14ac:dyDescent="0.25">
      <c r="A18" t="s">
        <v>23</v>
      </c>
      <c r="G18" s="11">
        <f>G15*G6</f>
        <v>1300</v>
      </c>
      <c r="I18" s="9" t="s">
        <v>42</v>
      </c>
    </row>
    <row r="19" spans="1:9" x14ac:dyDescent="0.25">
      <c r="A19" t="s">
        <v>29</v>
      </c>
      <c r="G19" s="6">
        <f>0.2*G18</f>
        <v>260</v>
      </c>
    </row>
    <row r="20" spans="1:9" x14ac:dyDescent="0.25">
      <c r="A20" t="s">
        <v>40</v>
      </c>
      <c r="G20" s="12">
        <f>G18+G19</f>
        <v>1560</v>
      </c>
      <c r="I20" s="9" t="s">
        <v>44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0"/>
  <sheetViews>
    <sheetView workbookViewId="0">
      <selection activeCell="B10" sqref="B10"/>
    </sheetView>
  </sheetViews>
  <sheetFormatPr defaultRowHeight="15" x14ac:dyDescent="0.25"/>
  <sheetData>
    <row r="2" spans="1:2" x14ac:dyDescent="0.25">
      <c r="A2" t="s">
        <v>13</v>
      </c>
    </row>
    <row r="4" spans="1:2" x14ac:dyDescent="0.25">
      <c r="A4" t="s">
        <v>7</v>
      </c>
      <c r="B4" t="s">
        <v>8</v>
      </c>
    </row>
    <row r="5" spans="1:2" x14ac:dyDescent="0.25">
      <c r="A5" t="s">
        <v>9</v>
      </c>
      <c r="B5" t="s">
        <v>10</v>
      </c>
    </row>
    <row r="6" spans="1:2" x14ac:dyDescent="0.25">
      <c r="A6" t="s">
        <v>11</v>
      </c>
      <c r="B6" t="s">
        <v>12</v>
      </c>
    </row>
    <row r="7" spans="1:2" x14ac:dyDescent="0.25">
      <c r="A7" t="s">
        <v>24</v>
      </c>
      <c r="B7" t="s">
        <v>25</v>
      </c>
    </row>
    <row r="8" spans="1:2" x14ac:dyDescent="0.25">
      <c r="A8" t="s">
        <v>27</v>
      </c>
      <c r="B8" t="s">
        <v>26</v>
      </c>
    </row>
    <row r="9" spans="1:2" x14ac:dyDescent="0.25">
      <c r="A9" t="s">
        <v>47</v>
      </c>
      <c r="B9" t="s">
        <v>48</v>
      </c>
    </row>
    <row r="10" spans="1:2" x14ac:dyDescent="0.25">
      <c r="A10" t="s">
        <v>49</v>
      </c>
      <c r="B10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9:O28"/>
  <sheetViews>
    <sheetView workbookViewId="0">
      <selection activeCell="F26" sqref="F26"/>
    </sheetView>
  </sheetViews>
  <sheetFormatPr defaultRowHeight="15" x14ac:dyDescent="0.25"/>
  <cols>
    <col min="3" max="3" width="18.5703125" customWidth="1"/>
    <col min="4" max="4" width="5.85546875" customWidth="1"/>
    <col min="5" max="5" width="5.28515625" customWidth="1"/>
    <col min="6" max="6" width="5" customWidth="1"/>
    <col min="7" max="7" width="11.5703125" bestFit="1" customWidth="1"/>
  </cols>
  <sheetData>
    <row r="9" spans="1:15" x14ac:dyDescent="0.25">
      <c r="A9" s="2" t="s">
        <v>39</v>
      </c>
    </row>
    <row r="10" spans="1:15" x14ac:dyDescent="0.25">
      <c r="O10">
        <v>75</v>
      </c>
    </row>
    <row r="11" spans="1:15" x14ac:dyDescent="0.25">
      <c r="A11" t="s">
        <v>14</v>
      </c>
      <c r="G11" s="3">
        <v>40</v>
      </c>
      <c r="I11" t="s">
        <v>32</v>
      </c>
      <c r="O11">
        <v>75</v>
      </c>
    </row>
    <row r="12" spans="1:15" x14ac:dyDescent="0.25">
      <c r="A12" t="s">
        <v>30</v>
      </c>
      <c r="G12" s="5">
        <v>26000</v>
      </c>
      <c r="I12" t="s">
        <v>33</v>
      </c>
    </row>
    <row r="13" spans="1:15" x14ac:dyDescent="0.25">
      <c r="A13" t="s">
        <v>15</v>
      </c>
      <c r="G13" s="4">
        <f>G12/G11</f>
        <v>650</v>
      </c>
      <c r="I13" s="9" t="s">
        <v>41</v>
      </c>
    </row>
    <row r="14" spans="1:15" x14ac:dyDescent="0.25">
      <c r="A14" t="s">
        <v>16</v>
      </c>
      <c r="G14">
        <v>30</v>
      </c>
      <c r="I14" t="s">
        <v>34</v>
      </c>
    </row>
    <row r="15" spans="1:15" x14ac:dyDescent="0.25">
      <c r="A15" t="s">
        <v>17</v>
      </c>
      <c r="G15" s="6">
        <f>G13/G14</f>
        <v>21.666666666666668</v>
      </c>
    </row>
    <row r="17" spans="1:10" x14ac:dyDescent="0.25">
      <c r="A17" s="8" t="s">
        <v>19</v>
      </c>
    </row>
    <row r="18" spans="1:10" x14ac:dyDescent="0.25">
      <c r="A18" t="s">
        <v>18</v>
      </c>
      <c r="G18" s="5">
        <v>400</v>
      </c>
      <c r="I18" t="s">
        <v>35</v>
      </c>
    </row>
    <row r="19" spans="1:10" x14ac:dyDescent="0.25">
      <c r="A19" t="s">
        <v>0</v>
      </c>
      <c r="G19" s="5">
        <v>250</v>
      </c>
      <c r="I19" t="s">
        <v>36</v>
      </c>
      <c r="J19" t="s">
        <v>31</v>
      </c>
    </row>
    <row r="20" spans="1:10" x14ac:dyDescent="0.25">
      <c r="C20" t="s">
        <v>20</v>
      </c>
      <c r="G20" s="6">
        <f>G18+G19</f>
        <v>650</v>
      </c>
    </row>
    <row r="21" spans="1:10" x14ac:dyDescent="0.25">
      <c r="A21" t="s">
        <v>21</v>
      </c>
      <c r="G21" s="6">
        <f>G20/G14</f>
        <v>21.666666666666668</v>
      </c>
    </row>
    <row r="22" spans="1:10" x14ac:dyDescent="0.25">
      <c r="G22" s="6"/>
    </row>
    <row r="23" spans="1:10" x14ac:dyDescent="0.25">
      <c r="A23" t="s">
        <v>28</v>
      </c>
      <c r="G23" s="6">
        <f>G15+G21</f>
        <v>43.333333333333336</v>
      </c>
    </row>
    <row r="24" spans="1:10" x14ac:dyDescent="0.25">
      <c r="A24" t="s">
        <v>22</v>
      </c>
      <c r="G24" s="6"/>
    </row>
    <row r="25" spans="1:10" x14ac:dyDescent="0.25">
      <c r="G25" s="6"/>
    </row>
    <row r="26" spans="1:10" x14ac:dyDescent="0.25">
      <c r="A26" t="s">
        <v>23</v>
      </c>
      <c r="G26" s="6">
        <f>G23*G14</f>
        <v>1300</v>
      </c>
      <c r="I26" s="9" t="s">
        <v>42</v>
      </c>
    </row>
    <row r="27" spans="1:10" x14ac:dyDescent="0.25">
      <c r="A27" t="s">
        <v>29</v>
      </c>
      <c r="G27" s="6">
        <f>0.2*G26</f>
        <v>260</v>
      </c>
    </row>
    <row r="28" spans="1:10" x14ac:dyDescent="0.25">
      <c r="A28" t="s">
        <v>40</v>
      </c>
      <c r="G28" s="7">
        <f>G26+G27</f>
        <v>1560</v>
      </c>
      <c r="I28" s="9" t="s">
        <v>44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"/>
  <sheetViews>
    <sheetView workbookViewId="0">
      <selection activeCell="F23" sqref="F23"/>
    </sheetView>
  </sheetViews>
  <sheetFormatPr defaultRowHeight="15" x14ac:dyDescent="0.25"/>
  <cols>
    <col min="3" max="3" width="14" customWidth="1"/>
  </cols>
  <sheetData>
    <row r="1" spans="1:6" x14ac:dyDescent="0.25">
      <c r="A1" t="s">
        <v>4</v>
      </c>
      <c r="C1" t="s">
        <v>53</v>
      </c>
      <c r="D1" s="3">
        <v>1575</v>
      </c>
      <c r="F1" t="s">
        <v>43</v>
      </c>
    </row>
    <row r="2" spans="1:6" x14ac:dyDescent="0.25">
      <c r="C2" t="s">
        <v>6</v>
      </c>
      <c r="D2" s="10">
        <v>975</v>
      </c>
      <c r="F2" t="s">
        <v>45</v>
      </c>
    </row>
    <row r="3" spans="1:6" x14ac:dyDescent="0.25">
      <c r="B3" t="s">
        <v>38</v>
      </c>
      <c r="D3">
        <f>D1+D2</f>
        <v>2550</v>
      </c>
    </row>
    <row r="5" spans="1:6" x14ac:dyDescent="0.25">
      <c r="A5" t="s">
        <v>5</v>
      </c>
    </row>
    <row r="6" spans="1:6" x14ac:dyDescent="0.25">
      <c r="C6" t="s">
        <v>52</v>
      </c>
      <c r="D6" s="3">
        <f>300*1.23</f>
        <v>369</v>
      </c>
      <c r="F6" t="s">
        <v>50</v>
      </c>
    </row>
    <row r="7" spans="1:6" x14ac:dyDescent="0.25">
      <c r="C7" t="s">
        <v>6</v>
      </c>
      <c r="D7" s="1">
        <v>1300</v>
      </c>
      <c r="F7" t="s">
        <v>42</v>
      </c>
    </row>
    <row r="8" spans="1:6" x14ac:dyDescent="0.25">
      <c r="B8" t="s">
        <v>38</v>
      </c>
      <c r="D8">
        <f>D6+D7</f>
        <v>1669</v>
      </c>
    </row>
    <row r="10" spans="1:6" x14ac:dyDescent="0.25">
      <c r="A10" t="s">
        <v>3</v>
      </c>
      <c r="D10">
        <f>D1+D2-D6-D7</f>
        <v>881</v>
      </c>
    </row>
    <row r="12" spans="1:6" x14ac:dyDescent="0.25">
      <c r="A12" t="s">
        <v>37</v>
      </c>
      <c r="D12" s="1">
        <v>650</v>
      </c>
      <c r="F12" t="s">
        <v>46</v>
      </c>
    </row>
    <row r="14" spans="1:6" x14ac:dyDescent="0.25">
      <c r="A14" t="s">
        <v>2</v>
      </c>
      <c r="D14">
        <f>D10-D12</f>
        <v>231</v>
      </c>
      <c r="F14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1. Inputs Needed</vt:lpstr>
      <vt:lpstr>2. Service Charge Development</vt:lpstr>
      <vt:lpstr>3. Typical Funeral 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Julian</cp:lastModifiedBy>
  <cp:lastPrinted>2019-04-10T11:57:36Z</cp:lastPrinted>
  <dcterms:created xsi:type="dcterms:W3CDTF">2018-02-14T21:35:18Z</dcterms:created>
  <dcterms:modified xsi:type="dcterms:W3CDTF">2019-04-13T15:50:55Z</dcterms:modified>
</cp:coreProperties>
</file>