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AC40C7DE-6C4D-4D1A-A260-D22C8FEB00B4}" xr6:coauthVersionLast="47" xr6:coauthVersionMax="47" xr10:uidLastSave="{00000000-0000-0000-0000-000000000000}"/>
  <bookViews>
    <workbookView xWindow="-110" yWindow="-110" windowWidth="22780" windowHeight="14540" firstSheet="1" activeTab="7" xr2:uid="{00000000-000D-0000-FFFF-FFFF00000000}"/>
  </bookViews>
  <sheets>
    <sheet name="Readme" sheetId="1" r:id="rId1"/>
    <sheet name="Biomass from Ecopath" sheetId="2" r:id="rId2"/>
    <sheet name="Sea Lions" sheetId="9" r:id="rId3"/>
    <sheet name="Seals" sheetId="3" r:id="rId4"/>
    <sheet name="Dogfish" sheetId="6" r:id="rId5"/>
    <sheet name="Lingcod" sheetId="7" r:id="rId6"/>
    <sheet name="birds" sheetId="5" r:id="rId7"/>
    <sheet name="Chinook-WO-EMAR1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0" l="1"/>
  <c r="C85" i="10"/>
  <c r="B85" i="10"/>
  <c r="L85" i="10" s="1"/>
  <c r="A85" i="10"/>
  <c r="C84" i="10"/>
  <c r="G84" i="10" s="1"/>
  <c r="B84" i="10"/>
  <c r="L84" i="10" s="1"/>
  <c r="A84" i="10"/>
  <c r="C83" i="10"/>
  <c r="G83" i="10" s="1"/>
  <c r="B83" i="10"/>
  <c r="L83" i="10" s="1"/>
  <c r="A83" i="10"/>
  <c r="C82" i="10"/>
  <c r="G82" i="10" s="1"/>
  <c r="J82" i="10" s="1"/>
  <c r="B82" i="10"/>
  <c r="L82" i="10" s="1"/>
  <c r="A82" i="10"/>
  <c r="C81" i="10"/>
  <c r="G81" i="10" s="1"/>
  <c r="J81" i="10" s="1"/>
  <c r="B81" i="10"/>
  <c r="L81" i="10" s="1"/>
  <c r="A81" i="10"/>
  <c r="C80" i="10"/>
  <c r="G80" i="10" s="1"/>
  <c r="B80" i="10"/>
  <c r="L80" i="10" s="1"/>
  <c r="A80" i="10"/>
  <c r="L79" i="10"/>
  <c r="C79" i="10"/>
  <c r="G79" i="10" s="1"/>
  <c r="J79" i="10" s="1"/>
  <c r="B79" i="10"/>
  <c r="A79" i="10"/>
  <c r="C78" i="10"/>
  <c r="G78" i="10" s="1"/>
  <c r="B78" i="10"/>
  <c r="L78" i="10" s="1"/>
  <c r="A78" i="10"/>
  <c r="C77" i="10"/>
  <c r="G77" i="10" s="1"/>
  <c r="J77" i="10" s="1"/>
  <c r="B77" i="10"/>
  <c r="L77" i="10" s="1"/>
  <c r="A77" i="10"/>
  <c r="C76" i="10"/>
  <c r="G76" i="10" s="1"/>
  <c r="J76" i="10" s="1"/>
  <c r="B76" i="10"/>
  <c r="L76" i="10" s="1"/>
  <c r="A76" i="10"/>
  <c r="C75" i="10"/>
  <c r="G75" i="10" s="1"/>
  <c r="B75" i="10"/>
  <c r="L75" i="10" s="1"/>
  <c r="A75" i="10"/>
  <c r="C74" i="10"/>
  <c r="G74" i="10" s="1"/>
  <c r="B74" i="10"/>
  <c r="L74" i="10" s="1"/>
  <c r="A74" i="10"/>
  <c r="C73" i="10"/>
  <c r="G73" i="10" s="1"/>
  <c r="B73" i="10"/>
  <c r="L73" i="10" s="1"/>
  <c r="A73" i="10"/>
  <c r="C72" i="10"/>
  <c r="G72" i="10" s="1"/>
  <c r="B72" i="10"/>
  <c r="L72" i="10" s="1"/>
  <c r="A72" i="10"/>
  <c r="C71" i="10"/>
  <c r="G71" i="10" s="1"/>
  <c r="B71" i="10"/>
  <c r="L71" i="10" s="1"/>
  <c r="A71" i="10"/>
  <c r="C70" i="10"/>
  <c r="G70" i="10" s="1"/>
  <c r="B70" i="10"/>
  <c r="L70" i="10" s="1"/>
  <c r="A70" i="10"/>
  <c r="C69" i="10"/>
  <c r="G69" i="10" s="1"/>
  <c r="B69" i="10"/>
  <c r="L69" i="10" s="1"/>
  <c r="A69" i="10"/>
  <c r="L68" i="10"/>
  <c r="C68" i="10"/>
  <c r="G68" i="10" s="1"/>
  <c r="B68" i="10"/>
  <c r="A68" i="10"/>
  <c r="C67" i="10"/>
  <c r="G67" i="10" s="1"/>
  <c r="B67" i="10"/>
  <c r="L67" i="10" s="1"/>
  <c r="A67" i="10"/>
  <c r="C66" i="10"/>
  <c r="G66" i="10" s="1"/>
  <c r="B66" i="10"/>
  <c r="L66" i="10" s="1"/>
  <c r="A66" i="10"/>
  <c r="C65" i="10"/>
  <c r="G65" i="10" s="1"/>
  <c r="B65" i="10"/>
  <c r="L65" i="10" s="1"/>
  <c r="A65" i="10"/>
  <c r="C64" i="10"/>
  <c r="G64" i="10" s="1"/>
  <c r="B64" i="10"/>
  <c r="L64" i="10" s="1"/>
  <c r="A64" i="10"/>
  <c r="C63" i="10"/>
  <c r="G63" i="10" s="1"/>
  <c r="B63" i="10"/>
  <c r="L63" i="10" s="1"/>
  <c r="A63" i="10"/>
  <c r="C62" i="10"/>
  <c r="G62" i="10" s="1"/>
  <c r="B62" i="10"/>
  <c r="L62" i="10" s="1"/>
  <c r="A62" i="10"/>
  <c r="C61" i="10"/>
  <c r="G61" i="10" s="1"/>
  <c r="B61" i="10"/>
  <c r="L61" i="10" s="1"/>
  <c r="A61" i="10"/>
  <c r="G60" i="10"/>
  <c r="C60" i="10"/>
  <c r="B60" i="10"/>
  <c r="L60" i="10" s="1"/>
  <c r="A60" i="10"/>
  <c r="Q59" i="10"/>
  <c r="C59" i="10"/>
  <c r="G59" i="10" s="1"/>
  <c r="J59" i="10" s="1"/>
  <c r="B59" i="10"/>
  <c r="L59" i="10" s="1"/>
  <c r="A59" i="10"/>
  <c r="C58" i="10"/>
  <c r="G58" i="10" s="1"/>
  <c r="B58" i="10"/>
  <c r="L58" i="10" s="1"/>
  <c r="A58" i="10"/>
  <c r="C57" i="10"/>
  <c r="G57" i="10" s="1"/>
  <c r="B57" i="10"/>
  <c r="L57" i="10" s="1"/>
  <c r="A57" i="10"/>
  <c r="G56" i="10"/>
  <c r="J56" i="10" s="1"/>
  <c r="C56" i="10"/>
  <c r="B56" i="10"/>
  <c r="L56" i="10" s="1"/>
  <c r="A56" i="10"/>
  <c r="C55" i="10"/>
  <c r="G55" i="10" s="1"/>
  <c r="B55" i="10"/>
  <c r="L55" i="10" s="1"/>
  <c r="A55" i="10"/>
  <c r="C54" i="10"/>
  <c r="G54" i="10" s="1"/>
  <c r="B54" i="10"/>
  <c r="L54" i="10" s="1"/>
  <c r="A54" i="10"/>
  <c r="Q53" i="10"/>
  <c r="C53" i="10"/>
  <c r="G53" i="10" s="1"/>
  <c r="B53" i="10"/>
  <c r="L53" i="10" s="1"/>
  <c r="A53" i="10"/>
  <c r="C52" i="10"/>
  <c r="G52" i="10" s="1"/>
  <c r="B52" i="10"/>
  <c r="L52" i="10" s="1"/>
  <c r="A52" i="10"/>
  <c r="G51" i="10"/>
  <c r="J51" i="10" s="1"/>
  <c r="C51" i="10"/>
  <c r="B51" i="10"/>
  <c r="L51" i="10" s="1"/>
  <c r="A51" i="10"/>
  <c r="C50" i="10"/>
  <c r="G50" i="10" s="1"/>
  <c r="B50" i="10"/>
  <c r="L50" i="10" s="1"/>
  <c r="A50" i="10"/>
  <c r="C49" i="10"/>
  <c r="G49" i="10" s="1"/>
  <c r="B49" i="10"/>
  <c r="L49" i="10" s="1"/>
  <c r="A49" i="10"/>
  <c r="Q48" i="10"/>
  <c r="C48" i="10"/>
  <c r="G48" i="10" s="1"/>
  <c r="B48" i="10"/>
  <c r="L48" i="10" s="1"/>
  <c r="A48" i="10"/>
  <c r="C47" i="10"/>
  <c r="G47" i="10" s="1"/>
  <c r="B47" i="10"/>
  <c r="L47" i="10" s="1"/>
  <c r="A47" i="10"/>
  <c r="C46" i="10"/>
  <c r="G46" i="10" s="1"/>
  <c r="J46" i="10" s="1"/>
  <c r="B46" i="10"/>
  <c r="L46" i="10" s="1"/>
  <c r="A46" i="10"/>
  <c r="C45" i="10"/>
  <c r="G45" i="10" s="1"/>
  <c r="B45" i="10"/>
  <c r="L45" i="10" s="1"/>
  <c r="A45" i="10"/>
  <c r="C44" i="10"/>
  <c r="G44" i="10" s="1"/>
  <c r="B44" i="10"/>
  <c r="L44" i="10" s="1"/>
  <c r="A44" i="10"/>
  <c r="C43" i="10"/>
  <c r="G43" i="10" s="1"/>
  <c r="J43" i="10" s="1"/>
  <c r="B43" i="10"/>
  <c r="L43" i="10" s="1"/>
  <c r="A43" i="10"/>
  <c r="Q42" i="10"/>
  <c r="C42" i="10"/>
  <c r="G42" i="10" s="1"/>
  <c r="B42" i="10"/>
  <c r="L42" i="10" s="1"/>
  <c r="A42" i="10"/>
  <c r="C41" i="10"/>
  <c r="G41" i="10" s="1"/>
  <c r="J41" i="10" s="1"/>
  <c r="B41" i="10"/>
  <c r="L41" i="10" s="1"/>
  <c r="A41" i="10"/>
  <c r="C40" i="10"/>
  <c r="G40" i="10" s="1"/>
  <c r="J40" i="10" s="1"/>
  <c r="B40" i="10"/>
  <c r="L40" i="10" s="1"/>
  <c r="A40" i="10"/>
  <c r="C39" i="10"/>
  <c r="G39" i="10" s="1"/>
  <c r="B39" i="10"/>
  <c r="L39" i="10" s="1"/>
  <c r="A39" i="10"/>
  <c r="C38" i="10"/>
  <c r="G38" i="10" s="1"/>
  <c r="B38" i="10"/>
  <c r="L38" i="10" s="1"/>
  <c r="A38" i="10"/>
  <c r="C37" i="10"/>
  <c r="G37" i="10" s="1"/>
  <c r="B37" i="10"/>
  <c r="L37" i="10" s="1"/>
  <c r="A37" i="10"/>
  <c r="C36" i="10"/>
  <c r="B36" i="10"/>
  <c r="L36" i="10" s="1"/>
  <c r="A36" i="10"/>
  <c r="G35" i="10"/>
  <c r="C35" i="10"/>
  <c r="B35" i="10"/>
  <c r="L35" i="10" s="1"/>
  <c r="A35" i="10"/>
  <c r="Q34" i="10"/>
  <c r="C34" i="10"/>
  <c r="B34" i="10"/>
  <c r="L34" i="10" s="1"/>
  <c r="A34" i="10"/>
  <c r="C33" i="10"/>
  <c r="G33" i="10" s="1"/>
  <c r="B33" i="10"/>
  <c r="L33" i="10" s="1"/>
  <c r="A33" i="10"/>
  <c r="C32" i="10"/>
  <c r="G32" i="10" s="1"/>
  <c r="J32" i="10" s="1"/>
  <c r="B32" i="10"/>
  <c r="L32" i="10" s="1"/>
  <c r="A32" i="10"/>
  <c r="C31" i="10"/>
  <c r="G31" i="10" s="1"/>
  <c r="B31" i="10"/>
  <c r="L31" i="10" s="1"/>
  <c r="A31" i="10"/>
  <c r="C30" i="10"/>
  <c r="G30" i="10" s="1"/>
  <c r="B30" i="10"/>
  <c r="L30" i="10" s="1"/>
  <c r="A30" i="10"/>
  <c r="C29" i="10"/>
  <c r="G29" i="10" s="1"/>
  <c r="B29" i="10"/>
  <c r="L29" i="10" s="1"/>
  <c r="A29" i="10"/>
  <c r="C28" i="10"/>
  <c r="B28" i="10"/>
  <c r="L28" i="10" s="1"/>
  <c r="A28" i="10"/>
  <c r="C27" i="10"/>
  <c r="G27" i="10" s="1"/>
  <c r="B27" i="10"/>
  <c r="L27" i="10" s="1"/>
  <c r="A27" i="10"/>
  <c r="C26" i="10"/>
  <c r="B26" i="10"/>
  <c r="L26" i="10" s="1"/>
  <c r="A26" i="10"/>
  <c r="C25" i="10"/>
  <c r="G25" i="10" s="1"/>
  <c r="B25" i="10"/>
  <c r="L25" i="10" s="1"/>
  <c r="A25" i="10"/>
  <c r="G24" i="10"/>
  <c r="J24" i="10" s="1"/>
  <c r="C24" i="10"/>
  <c r="B24" i="10"/>
  <c r="L24" i="10" s="1"/>
  <c r="A24" i="10"/>
  <c r="C23" i="10"/>
  <c r="B23" i="10"/>
  <c r="L23" i="10" s="1"/>
  <c r="A23" i="10"/>
  <c r="C22" i="10"/>
  <c r="G22" i="10" s="1"/>
  <c r="B22" i="10"/>
  <c r="L22" i="10" s="1"/>
  <c r="A22" i="10"/>
  <c r="C21" i="10"/>
  <c r="G21" i="10" s="1"/>
  <c r="B21" i="10"/>
  <c r="L21" i="10" s="1"/>
  <c r="A21" i="10"/>
  <c r="C20" i="10"/>
  <c r="B20" i="10"/>
  <c r="L20" i="10" s="1"/>
  <c r="A20" i="10"/>
  <c r="C19" i="10"/>
  <c r="G19" i="10" s="1"/>
  <c r="B19" i="10"/>
  <c r="L19" i="10" s="1"/>
  <c r="A19" i="10"/>
  <c r="L18" i="10"/>
  <c r="C18" i="10"/>
  <c r="G18" i="10" s="1"/>
  <c r="B18" i="10"/>
  <c r="A18" i="10"/>
  <c r="C17" i="10"/>
  <c r="B17" i="10"/>
  <c r="L17" i="10" s="1"/>
  <c r="A17" i="10"/>
  <c r="Q16" i="10"/>
  <c r="C16" i="10"/>
  <c r="G16" i="10" s="1"/>
  <c r="J16" i="10" s="1"/>
  <c r="B16" i="10"/>
  <c r="L16" i="10" s="1"/>
  <c r="A16" i="10"/>
  <c r="C15" i="10"/>
  <c r="B15" i="10"/>
  <c r="L15" i="10" s="1"/>
  <c r="A15" i="10"/>
  <c r="C14" i="10"/>
  <c r="G14" i="10" s="1"/>
  <c r="B14" i="10"/>
  <c r="L14" i="10" s="1"/>
  <c r="A14" i="10"/>
  <c r="C13" i="10"/>
  <c r="G13" i="10" s="1"/>
  <c r="B13" i="10"/>
  <c r="L13" i="10" s="1"/>
  <c r="A13" i="10"/>
  <c r="C12" i="10"/>
  <c r="B12" i="10"/>
  <c r="L12" i="10" s="1"/>
  <c r="A12" i="10"/>
  <c r="C11" i="10"/>
  <c r="G11" i="10" s="1"/>
  <c r="B11" i="10"/>
  <c r="L11" i="10" s="1"/>
  <c r="A11" i="10"/>
  <c r="C10" i="10"/>
  <c r="G10" i="10" s="1"/>
  <c r="B10" i="10"/>
  <c r="L10" i="10" s="1"/>
  <c r="A10" i="10"/>
  <c r="C9" i="10"/>
  <c r="B9" i="10"/>
  <c r="L9" i="10" s="1"/>
  <c r="A9" i="10"/>
  <c r="C8" i="10"/>
  <c r="G8" i="10" s="1"/>
  <c r="J8" i="10" s="1"/>
  <c r="B8" i="10"/>
  <c r="L8" i="10" s="1"/>
  <c r="A8" i="10"/>
  <c r="C7" i="10"/>
  <c r="B7" i="10"/>
  <c r="L7" i="10" s="1"/>
  <c r="A7" i="10"/>
  <c r="C47" i="3"/>
  <c r="C48" i="3"/>
  <c r="C49" i="3"/>
  <c r="C50" i="3"/>
  <c r="C26" i="3"/>
  <c r="C27" i="3"/>
  <c r="C28" i="3"/>
  <c r="C29" i="3"/>
  <c r="C30" i="3"/>
  <c r="C31" i="3"/>
  <c r="C52" i="3"/>
  <c r="C53" i="3"/>
  <c r="C54" i="3"/>
  <c r="C55" i="3"/>
  <c r="D88" i="9"/>
  <c r="G83" i="9"/>
  <c r="J83" i="9" s="1"/>
  <c r="C83" i="9"/>
  <c r="B83" i="9"/>
  <c r="L83" i="9" s="1"/>
  <c r="A83" i="9"/>
  <c r="L82" i="9"/>
  <c r="C82" i="9"/>
  <c r="B82" i="9"/>
  <c r="A82" i="9"/>
  <c r="J81" i="9"/>
  <c r="C81" i="9"/>
  <c r="G81" i="9" s="1"/>
  <c r="B81" i="9"/>
  <c r="L81" i="9" s="1"/>
  <c r="A81" i="9"/>
  <c r="G80" i="9"/>
  <c r="C80" i="9"/>
  <c r="B80" i="9"/>
  <c r="L80" i="9" s="1"/>
  <c r="A80" i="9"/>
  <c r="G79" i="9"/>
  <c r="J79" i="9" s="1"/>
  <c r="C79" i="9"/>
  <c r="B79" i="9"/>
  <c r="L79" i="9" s="1"/>
  <c r="A79" i="9"/>
  <c r="L78" i="9"/>
  <c r="J78" i="9"/>
  <c r="G78" i="9"/>
  <c r="C78" i="9"/>
  <c r="B78" i="9"/>
  <c r="A78" i="9"/>
  <c r="J77" i="9"/>
  <c r="C77" i="9"/>
  <c r="G77" i="9" s="1"/>
  <c r="B77" i="9"/>
  <c r="L77" i="9" s="1"/>
  <c r="A77" i="9"/>
  <c r="C76" i="9"/>
  <c r="G76" i="9" s="1"/>
  <c r="B76" i="9"/>
  <c r="L76" i="9" s="1"/>
  <c r="A76" i="9"/>
  <c r="G75" i="9"/>
  <c r="J75" i="9" s="1"/>
  <c r="C75" i="9"/>
  <c r="B75" i="9"/>
  <c r="L75" i="9" s="1"/>
  <c r="A75" i="9"/>
  <c r="L74" i="9"/>
  <c r="G74" i="9"/>
  <c r="J74" i="9" s="1"/>
  <c r="C74" i="9"/>
  <c r="B74" i="9"/>
  <c r="A74" i="9"/>
  <c r="L73" i="9"/>
  <c r="J73" i="9"/>
  <c r="C73" i="9"/>
  <c r="G73" i="9" s="1"/>
  <c r="B73" i="9"/>
  <c r="A73" i="9"/>
  <c r="G72" i="9"/>
  <c r="C72" i="9"/>
  <c r="B72" i="9"/>
  <c r="L72" i="9" s="1"/>
  <c r="A72" i="9"/>
  <c r="J71" i="9"/>
  <c r="G71" i="9"/>
  <c r="C71" i="9"/>
  <c r="B71" i="9"/>
  <c r="L71" i="9" s="1"/>
  <c r="A71" i="9"/>
  <c r="L70" i="9"/>
  <c r="G70" i="9"/>
  <c r="J70" i="9" s="1"/>
  <c r="C70" i="9"/>
  <c r="B70" i="9"/>
  <c r="A70" i="9"/>
  <c r="J69" i="9"/>
  <c r="C69" i="9"/>
  <c r="G69" i="9" s="1"/>
  <c r="B69" i="9"/>
  <c r="L69" i="9" s="1"/>
  <c r="A69" i="9"/>
  <c r="G68" i="9"/>
  <c r="C68" i="9"/>
  <c r="B68" i="9"/>
  <c r="L68" i="9" s="1"/>
  <c r="A68" i="9"/>
  <c r="J67" i="9"/>
  <c r="G67" i="9"/>
  <c r="C67" i="9"/>
  <c r="B67" i="9"/>
  <c r="L67" i="9" s="1"/>
  <c r="A67" i="9"/>
  <c r="L66" i="9"/>
  <c r="J66" i="9"/>
  <c r="G66" i="9"/>
  <c r="C66" i="9"/>
  <c r="B66" i="9"/>
  <c r="A66" i="9"/>
  <c r="J65" i="9"/>
  <c r="C65" i="9"/>
  <c r="G65" i="9" s="1"/>
  <c r="B65" i="9"/>
  <c r="L65" i="9" s="1"/>
  <c r="A65" i="9"/>
  <c r="G64" i="9"/>
  <c r="C64" i="9"/>
  <c r="B64" i="9"/>
  <c r="L64" i="9" s="1"/>
  <c r="A64" i="9"/>
  <c r="J63" i="9"/>
  <c r="G63" i="9"/>
  <c r="C63" i="9"/>
  <c r="B63" i="9"/>
  <c r="L63" i="9" s="1"/>
  <c r="A63" i="9"/>
  <c r="L62" i="9"/>
  <c r="G62" i="9"/>
  <c r="C62" i="9"/>
  <c r="B62" i="9"/>
  <c r="A62" i="9"/>
  <c r="L61" i="9"/>
  <c r="J61" i="9"/>
  <c r="C61" i="9"/>
  <c r="G61" i="9" s="1"/>
  <c r="B61" i="9"/>
  <c r="A61" i="9"/>
  <c r="G60" i="9"/>
  <c r="C60" i="9"/>
  <c r="B60" i="9"/>
  <c r="L60" i="9" s="1"/>
  <c r="A60" i="9"/>
  <c r="C59" i="9"/>
  <c r="B59" i="9"/>
  <c r="L59" i="9" s="1"/>
  <c r="A59" i="9"/>
  <c r="L58" i="9"/>
  <c r="G58" i="9"/>
  <c r="C58" i="9"/>
  <c r="B58" i="9"/>
  <c r="A58" i="9"/>
  <c r="Q57" i="9"/>
  <c r="L57" i="9"/>
  <c r="C57" i="9"/>
  <c r="B57" i="9"/>
  <c r="A57" i="9"/>
  <c r="L56" i="9"/>
  <c r="G56" i="9"/>
  <c r="C56" i="9"/>
  <c r="B56" i="9"/>
  <c r="A56" i="9"/>
  <c r="L55" i="9"/>
  <c r="G55" i="9"/>
  <c r="C55" i="9"/>
  <c r="B55" i="9"/>
  <c r="A55" i="9"/>
  <c r="C54" i="9"/>
  <c r="G54" i="9" s="1"/>
  <c r="B54" i="9"/>
  <c r="L54" i="9" s="1"/>
  <c r="A54" i="9"/>
  <c r="L53" i="9"/>
  <c r="C53" i="9"/>
  <c r="G53" i="9" s="1"/>
  <c r="B53" i="9"/>
  <c r="A53" i="9"/>
  <c r="G52" i="9"/>
  <c r="J52" i="9" s="1"/>
  <c r="C52" i="9"/>
  <c r="B52" i="9"/>
  <c r="L52" i="9" s="1"/>
  <c r="A52" i="9"/>
  <c r="Q51" i="9"/>
  <c r="L51" i="9"/>
  <c r="J51" i="9"/>
  <c r="G51" i="9"/>
  <c r="C51" i="9"/>
  <c r="B51" i="9"/>
  <c r="A51" i="9"/>
  <c r="C50" i="9"/>
  <c r="G50" i="9" s="1"/>
  <c r="B50" i="9"/>
  <c r="L50" i="9" s="1"/>
  <c r="A50" i="9"/>
  <c r="C49" i="9"/>
  <c r="B49" i="9"/>
  <c r="L49" i="9" s="1"/>
  <c r="A49" i="9"/>
  <c r="L48" i="9"/>
  <c r="C48" i="9"/>
  <c r="G48" i="9" s="1"/>
  <c r="B48" i="9"/>
  <c r="A48" i="9"/>
  <c r="L47" i="9"/>
  <c r="C47" i="9"/>
  <c r="G47" i="9" s="1"/>
  <c r="B47" i="9"/>
  <c r="A47" i="9"/>
  <c r="Q46" i="9"/>
  <c r="L46" i="9"/>
  <c r="G46" i="9"/>
  <c r="J46" i="9" s="1"/>
  <c r="C46" i="9"/>
  <c r="B46" i="9"/>
  <c r="A46" i="9"/>
  <c r="C45" i="9"/>
  <c r="B45" i="9"/>
  <c r="L45" i="9" s="1"/>
  <c r="A45" i="9"/>
  <c r="C44" i="9"/>
  <c r="G44" i="9" s="1"/>
  <c r="B44" i="9"/>
  <c r="L44" i="9" s="1"/>
  <c r="A44" i="9"/>
  <c r="C43" i="9"/>
  <c r="G43" i="9" s="1"/>
  <c r="B43" i="9"/>
  <c r="L43" i="9" s="1"/>
  <c r="A43" i="9"/>
  <c r="L42" i="9"/>
  <c r="G42" i="9"/>
  <c r="C42" i="9"/>
  <c r="B42" i="9"/>
  <c r="A42" i="9"/>
  <c r="L41" i="9"/>
  <c r="C41" i="9"/>
  <c r="B41" i="9"/>
  <c r="A41" i="9"/>
  <c r="Q40" i="9"/>
  <c r="G40" i="9"/>
  <c r="J40" i="9" s="1"/>
  <c r="C40" i="9"/>
  <c r="B40" i="9"/>
  <c r="L40" i="9" s="1"/>
  <c r="A40" i="9"/>
  <c r="L39" i="9"/>
  <c r="C39" i="9"/>
  <c r="G39" i="9" s="1"/>
  <c r="B39" i="9"/>
  <c r="A39" i="9"/>
  <c r="G38" i="9"/>
  <c r="C38" i="9"/>
  <c r="B38" i="9"/>
  <c r="L38" i="9" s="1"/>
  <c r="A38" i="9"/>
  <c r="L37" i="9"/>
  <c r="G37" i="9"/>
  <c r="C37" i="9"/>
  <c r="B37" i="9"/>
  <c r="A37" i="9"/>
  <c r="L36" i="9"/>
  <c r="G36" i="9"/>
  <c r="C36" i="9"/>
  <c r="B36" i="9"/>
  <c r="A36" i="9"/>
  <c r="L35" i="9"/>
  <c r="C35" i="9"/>
  <c r="G35" i="9" s="1"/>
  <c r="B35" i="9"/>
  <c r="A35" i="9"/>
  <c r="C34" i="9"/>
  <c r="G34" i="9" s="1"/>
  <c r="B34" i="9"/>
  <c r="L34" i="9" s="1"/>
  <c r="A34" i="9"/>
  <c r="C33" i="9"/>
  <c r="G33" i="9" s="1"/>
  <c r="J33" i="9" s="1"/>
  <c r="B33" i="9"/>
  <c r="L33" i="9" s="1"/>
  <c r="A33" i="9"/>
  <c r="L32" i="9"/>
  <c r="C32" i="9"/>
  <c r="G32" i="9" s="1"/>
  <c r="J32" i="9" s="1"/>
  <c r="B32" i="9"/>
  <c r="A32" i="9"/>
  <c r="L31" i="9"/>
  <c r="C31" i="9"/>
  <c r="G31" i="9" s="1"/>
  <c r="B31" i="9"/>
  <c r="A31" i="9"/>
  <c r="L30" i="9"/>
  <c r="C30" i="9"/>
  <c r="G30" i="9" s="1"/>
  <c r="B30" i="9"/>
  <c r="A30" i="9"/>
  <c r="C29" i="9"/>
  <c r="B29" i="9"/>
  <c r="L29" i="9" s="1"/>
  <c r="A29" i="9"/>
  <c r="C28" i="9"/>
  <c r="G28" i="9" s="1"/>
  <c r="B28" i="9"/>
  <c r="L28" i="9" s="1"/>
  <c r="A28" i="9"/>
  <c r="L27" i="9"/>
  <c r="C27" i="9"/>
  <c r="G27" i="9" s="1"/>
  <c r="B27" i="9"/>
  <c r="A27" i="9"/>
  <c r="C26" i="9"/>
  <c r="G26" i="9" s="1"/>
  <c r="B26" i="9"/>
  <c r="L26" i="9" s="1"/>
  <c r="A26" i="9"/>
  <c r="Q25" i="9"/>
  <c r="C25" i="9"/>
  <c r="B25" i="9"/>
  <c r="L25" i="9" s="1"/>
  <c r="A25" i="9"/>
  <c r="G24" i="9"/>
  <c r="C24" i="9"/>
  <c r="B24" i="9"/>
  <c r="L24" i="9" s="1"/>
  <c r="A24" i="9"/>
  <c r="C23" i="9"/>
  <c r="B23" i="9"/>
  <c r="L23" i="9" s="1"/>
  <c r="A23" i="9"/>
  <c r="L22" i="9"/>
  <c r="C22" i="9"/>
  <c r="G22" i="9" s="1"/>
  <c r="B22" i="9"/>
  <c r="A22" i="9"/>
  <c r="C21" i="9"/>
  <c r="B21" i="9"/>
  <c r="L21" i="9" s="1"/>
  <c r="A21" i="9"/>
  <c r="L20" i="9"/>
  <c r="G20" i="9"/>
  <c r="C20" i="9"/>
  <c r="B20" i="9"/>
  <c r="A20" i="9"/>
  <c r="C19" i="9"/>
  <c r="G19" i="9" s="1"/>
  <c r="B19" i="9"/>
  <c r="L19" i="9" s="1"/>
  <c r="A19" i="9"/>
  <c r="L18" i="9"/>
  <c r="G18" i="9"/>
  <c r="C18" i="9"/>
  <c r="B18" i="9"/>
  <c r="A18" i="9"/>
  <c r="L17" i="9"/>
  <c r="C17" i="9"/>
  <c r="B17" i="9"/>
  <c r="A17" i="9"/>
  <c r="L16" i="9"/>
  <c r="C16" i="9"/>
  <c r="G16" i="9" s="1"/>
  <c r="B16" i="9"/>
  <c r="A16" i="9"/>
  <c r="C15" i="9"/>
  <c r="G15" i="9" s="1"/>
  <c r="B15" i="9"/>
  <c r="L15" i="9" s="1"/>
  <c r="A15" i="9"/>
  <c r="Q14" i="9"/>
  <c r="G14" i="9"/>
  <c r="J14" i="9" s="1"/>
  <c r="C14" i="9"/>
  <c r="B14" i="9"/>
  <c r="L14" i="9" s="1"/>
  <c r="A14" i="9"/>
  <c r="L13" i="9"/>
  <c r="G13" i="9"/>
  <c r="C13" i="9"/>
  <c r="B13" i="9"/>
  <c r="A13" i="9"/>
  <c r="L12" i="9"/>
  <c r="G12" i="9"/>
  <c r="C12" i="9"/>
  <c r="B12" i="9"/>
  <c r="A12" i="9"/>
  <c r="L11" i="9"/>
  <c r="C11" i="9"/>
  <c r="G11" i="9" s="1"/>
  <c r="B11" i="9"/>
  <c r="A11" i="9"/>
  <c r="C10" i="9"/>
  <c r="B10" i="9"/>
  <c r="L10" i="9" s="1"/>
  <c r="A10" i="9"/>
  <c r="C9" i="9"/>
  <c r="B9" i="9"/>
  <c r="L9" i="9" s="1"/>
  <c r="A9" i="9"/>
  <c r="G8" i="9"/>
  <c r="C8" i="9"/>
  <c r="B8" i="9"/>
  <c r="L8" i="9" s="1"/>
  <c r="A8" i="9"/>
  <c r="C7" i="9"/>
  <c r="G7" i="9" s="1"/>
  <c r="B7" i="9"/>
  <c r="L7" i="9" s="1"/>
  <c r="A7" i="9"/>
  <c r="G6" i="9"/>
  <c r="J6" i="9" s="1"/>
  <c r="C6" i="9"/>
  <c r="B6" i="9"/>
  <c r="L6" i="9" s="1"/>
  <c r="A6" i="9"/>
  <c r="G5" i="9"/>
  <c r="C5" i="9"/>
  <c r="B5" i="9"/>
  <c r="L5" i="9" s="1"/>
  <c r="A5" i="9"/>
  <c r="G9" i="10" l="1"/>
  <c r="J11" i="10"/>
  <c r="G23" i="10"/>
  <c r="J58" i="10"/>
  <c r="J75" i="10"/>
  <c r="J83" i="10"/>
  <c r="G12" i="10"/>
  <c r="J35" i="10"/>
  <c r="J49" i="10"/>
  <c r="J52" i="10"/>
  <c r="G17" i="10"/>
  <c r="G26" i="10"/>
  <c r="J84" i="10"/>
  <c r="G15" i="10"/>
  <c r="J33" i="10"/>
  <c r="J22" i="10"/>
  <c r="J47" i="10"/>
  <c r="J53" i="10"/>
  <c r="J13" i="10"/>
  <c r="G36" i="10"/>
  <c r="J71" i="10"/>
  <c r="G20" i="10"/>
  <c r="J39" i="10"/>
  <c r="J57" i="10"/>
  <c r="J63" i="10"/>
  <c r="J74" i="10"/>
  <c r="J27" i="10"/>
  <c r="G34" i="10"/>
  <c r="G28" i="10"/>
  <c r="J42" i="10"/>
  <c r="J48" i="10"/>
  <c r="J54" i="10"/>
  <c r="J80" i="10"/>
  <c r="J10" i="10"/>
  <c r="C90" i="10"/>
  <c r="F19" i="10" s="1"/>
  <c r="G7" i="10"/>
  <c r="Q27" i="10"/>
  <c r="G85" i="10"/>
  <c r="J39" i="9"/>
  <c r="J7" i="9"/>
  <c r="J80" i="9"/>
  <c r="J5" i="9"/>
  <c r="G25" i="9"/>
  <c r="G57" i="9"/>
  <c r="J68" i="9"/>
  <c r="G82" i="9"/>
  <c r="G45" i="9"/>
  <c r="G29" i="9"/>
  <c r="G9" i="9"/>
  <c r="G21" i="9"/>
  <c r="J47" i="9"/>
  <c r="J56" i="9"/>
  <c r="J72" i="9"/>
  <c r="J26" i="9"/>
  <c r="G59" i="9"/>
  <c r="C88" i="9"/>
  <c r="F38" i="9" s="1"/>
  <c r="G41" i="9"/>
  <c r="J76" i="9"/>
  <c r="G49" i="9"/>
  <c r="J64" i="9"/>
  <c r="G23" i="9"/>
  <c r="J8" i="9"/>
  <c r="J11" i="9"/>
  <c r="G10" i="9"/>
  <c r="Q32" i="9"/>
  <c r="G17" i="9"/>
  <c r="F68" i="10" l="1"/>
  <c r="F56" i="10"/>
  <c r="F8" i="10"/>
  <c r="F16" i="10"/>
  <c r="F62" i="10"/>
  <c r="F40" i="10"/>
  <c r="F52" i="10"/>
  <c r="F20" i="10"/>
  <c r="F23" i="10"/>
  <c r="F34" i="10"/>
  <c r="F81" i="10"/>
  <c r="F85" i="10"/>
  <c r="F44" i="10"/>
  <c r="F45" i="10"/>
  <c r="F37" i="10"/>
  <c r="F15" i="10"/>
  <c r="F65" i="10"/>
  <c r="F29" i="10"/>
  <c r="F57" i="10"/>
  <c r="F27" i="10"/>
  <c r="F36" i="10"/>
  <c r="F54" i="10"/>
  <c r="F53" i="10"/>
  <c r="F71" i="10"/>
  <c r="F49" i="10"/>
  <c r="F21" i="10"/>
  <c r="F26" i="10"/>
  <c r="F47" i="10"/>
  <c r="F13" i="10"/>
  <c r="F28" i="10"/>
  <c r="J34" i="10"/>
  <c r="J26" i="10"/>
  <c r="J28" i="10"/>
  <c r="F79" i="10"/>
  <c r="F73" i="10"/>
  <c r="F67" i="10"/>
  <c r="F61" i="10"/>
  <c r="F59" i="10"/>
  <c r="F51" i="10"/>
  <c r="F43" i="10"/>
  <c r="F41" i="10"/>
  <c r="F35" i="10"/>
  <c r="F33" i="10"/>
  <c r="F25" i="10"/>
  <c r="F78" i="10"/>
  <c r="F72" i="10"/>
  <c r="F66" i="10"/>
  <c r="F60" i="10"/>
  <c r="F58" i="10"/>
  <c r="F50" i="10"/>
  <c r="F48" i="10"/>
  <c r="F32" i="10"/>
  <c r="F24" i="10"/>
  <c r="F18" i="10"/>
  <c r="F10" i="10"/>
  <c r="F31" i="10"/>
  <c r="F82" i="10"/>
  <c r="F76" i="10"/>
  <c r="F70" i="10"/>
  <c r="F64" i="10"/>
  <c r="F46" i="10"/>
  <c r="F38" i="10"/>
  <c r="F30" i="10"/>
  <c r="F22" i="10"/>
  <c r="F9" i="10"/>
  <c r="J85" i="10"/>
  <c r="F17" i="10"/>
  <c r="J12" i="10"/>
  <c r="F14" i="10"/>
  <c r="J9" i="10"/>
  <c r="F39" i="10"/>
  <c r="F63" i="10"/>
  <c r="F12" i="10"/>
  <c r="G90" i="10"/>
  <c r="H28" i="10" s="1"/>
  <c r="I28" i="10" s="1"/>
  <c r="M28" i="10" s="1"/>
  <c r="J7" i="10"/>
  <c r="F7" i="10"/>
  <c r="F84" i="10"/>
  <c r="F75" i="10"/>
  <c r="F69" i="10"/>
  <c r="F80" i="10"/>
  <c r="F42" i="10"/>
  <c r="F83" i="10"/>
  <c r="F77" i="10"/>
  <c r="F55" i="10"/>
  <c r="F74" i="10"/>
  <c r="F11" i="10"/>
  <c r="G88" i="9"/>
  <c r="H69" i="9" s="1"/>
  <c r="I69" i="9" s="1"/>
  <c r="M69" i="9" s="1"/>
  <c r="F81" i="9"/>
  <c r="F40" i="9"/>
  <c r="F11" i="9"/>
  <c r="F61" i="9"/>
  <c r="F69" i="9"/>
  <c r="F65" i="9"/>
  <c r="F9" i="9"/>
  <c r="F25" i="9"/>
  <c r="F39" i="9"/>
  <c r="F56" i="9"/>
  <c r="F5" i="9"/>
  <c r="F29" i="9"/>
  <c r="F45" i="9"/>
  <c r="F6" i="9"/>
  <c r="F30" i="9"/>
  <c r="F23" i="9"/>
  <c r="F26" i="9"/>
  <c r="F43" i="9"/>
  <c r="F15" i="9"/>
  <c r="F77" i="9"/>
  <c r="F73" i="9"/>
  <c r="F41" i="9"/>
  <c r="F21" i="9"/>
  <c r="F33" i="9"/>
  <c r="F52" i="9"/>
  <c r="F13" i="9"/>
  <c r="F17" i="9"/>
  <c r="F36" i="9"/>
  <c r="F49" i="9"/>
  <c r="F59" i="9"/>
  <c r="F19" i="9"/>
  <c r="H79" i="9"/>
  <c r="I79" i="9" s="1"/>
  <c r="M79" i="9" s="1"/>
  <c r="H32" i="9"/>
  <c r="I32" i="9" s="1"/>
  <c r="H61" i="9"/>
  <c r="I61" i="9" s="1"/>
  <c r="M61" i="9" s="1"/>
  <c r="H22" i="9"/>
  <c r="H36" i="9"/>
  <c r="H20" i="9"/>
  <c r="H77" i="9"/>
  <c r="I77" i="9" s="1"/>
  <c r="M77" i="9" s="1"/>
  <c r="H75" i="9"/>
  <c r="I75" i="9" s="1"/>
  <c r="M75" i="9" s="1"/>
  <c r="H78" i="9"/>
  <c r="I78" i="9" s="1"/>
  <c r="M78" i="9" s="1"/>
  <c r="H73" i="9"/>
  <c r="I73" i="9" s="1"/>
  <c r="M73" i="9" s="1"/>
  <c r="H71" i="9"/>
  <c r="I71" i="9" s="1"/>
  <c r="M71" i="9" s="1"/>
  <c r="H54" i="9"/>
  <c r="H44" i="9"/>
  <c r="H13" i="9"/>
  <c r="H15" i="9"/>
  <c r="H76" i="9"/>
  <c r="I76" i="9" s="1"/>
  <c r="M76" i="9" s="1"/>
  <c r="H64" i="9"/>
  <c r="I64" i="9" s="1"/>
  <c r="M64" i="9" s="1"/>
  <c r="H55" i="9"/>
  <c r="H37" i="9"/>
  <c r="H68" i="9"/>
  <c r="I68" i="9" s="1"/>
  <c r="M68" i="9" s="1"/>
  <c r="H52" i="9"/>
  <c r="I52" i="9" s="1"/>
  <c r="M52" i="9" s="1"/>
  <c r="H40" i="9"/>
  <c r="I40" i="9" s="1"/>
  <c r="H6" i="9"/>
  <c r="I6" i="9" s="1"/>
  <c r="M6" i="9" s="1"/>
  <c r="H67" i="9"/>
  <c r="I67" i="9" s="1"/>
  <c r="M67" i="9" s="1"/>
  <c r="H5" i="9"/>
  <c r="H53" i="9"/>
  <c r="H47" i="9"/>
  <c r="I47" i="9" s="1"/>
  <c r="M47" i="9" s="1"/>
  <c r="H18" i="9"/>
  <c r="H33" i="9"/>
  <c r="I33" i="9" s="1"/>
  <c r="M33" i="9" s="1"/>
  <c r="H28" i="9"/>
  <c r="H72" i="9"/>
  <c r="I72" i="9" s="1"/>
  <c r="M72" i="9" s="1"/>
  <c r="H16" i="9"/>
  <c r="H38" i="9"/>
  <c r="H50" i="9"/>
  <c r="H80" i="9"/>
  <c r="I80" i="9" s="1"/>
  <c r="M80" i="9" s="1"/>
  <c r="H8" i="9"/>
  <c r="I8" i="9" s="1"/>
  <c r="M8" i="9" s="1"/>
  <c r="H66" i="9"/>
  <c r="I66" i="9" s="1"/>
  <c r="M66" i="9" s="1"/>
  <c r="H74" i="9"/>
  <c r="I74" i="9" s="1"/>
  <c r="M74" i="9" s="1"/>
  <c r="H14" i="9"/>
  <c r="I14" i="9" s="1"/>
  <c r="H12" i="9"/>
  <c r="H43" i="9"/>
  <c r="H60" i="9"/>
  <c r="H46" i="9"/>
  <c r="I46" i="9" s="1"/>
  <c r="H31" i="9"/>
  <c r="H27" i="9"/>
  <c r="H56" i="9"/>
  <c r="I56" i="9" s="1"/>
  <c r="M56" i="9" s="1"/>
  <c r="H24" i="9"/>
  <c r="H34" i="9"/>
  <c r="H26" i="9"/>
  <c r="I26" i="9" s="1"/>
  <c r="M26" i="9" s="1"/>
  <c r="J57" i="9"/>
  <c r="H57" i="9"/>
  <c r="I57" i="9" s="1"/>
  <c r="J9" i="9"/>
  <c r="H9" i="9"/>
  <c r="I9" i="9" s="1"/>
  <c r="M9" i="9" s="1"/>
  <c r="H29" i="9"/>
  <c r="I29" i="9" s="1"/>
  <c r="M29" i="9" s="1"/>
  <c r="H49" i="9"/>
  <c r="I49" i="9" s="1"/>
  <c r="M49" i="9" s="1"/>
  <c r="H23" i="9"/>
  <c r="I23" i="9" s="1"/>
  <c r="M23" i="9" s="1"/>
  <c r="F12" i="9"/>
  <c r="F8" i="9"/>
  <c r="F32" i="9"/>
  <c r="F54" i="9"/>
  <c r="F35" i="9"/>
  <c r="F16" i="9"/>
  <c r="F51" i="9"/>
  <c r="F31" i="9"/>
  <c r="F50" i="9"/>
  <c r="F47" i="9"/>
  <c r="F27" i="9"/>
  <c r="F46" i="9"/>
  <c r="F42" i="9"/>
  <c r="F78" i="9"/>
  <c r="F71" i="9"/>
  <c r="F58" i="9"/>
  <c r="F76" i="9"/>
  <c r="F66" i="9"/>
  <c r="F28" i="9"/>
  <c r="F74" i="9"/>
  <c r="F64" i="9"/>
  <c r="F18" i="9"/>
  <c r="F14" i="9"/>
  <c r="F24" i="9"/>
  <c r="F60" i="9"/>
  <c r="F79" i="9"/>
  <c r="F72" i="9"/>
  <c r="F67" i="9"/>
  <c r="F22" i="9"/>
  <c r="F62" i="9"/>
  <c r="F37" i="9"/>
  <c r="F75" i="9"/>
  <c r="F70" i="9"/>
  <c r="F80" i="9"/>
  <c r="F48" i="9"/>
  <c r="F68" i="9"/>
  <c r="F63" i="9"/>
  <c r="F20" i="9"/>
  <c r="J82" i="9"/>
  <c r="H82" i="9"/>
  <c r="I82" i="9" s="1"/>
  <c r="M82" i="9" s="1"/>
  <c r="F10" i="9"/>
  <c r="J25" i="9"/>
  <c r="H25" i="9"/>
  <c r="I25" i="9" s="1"/>
  <c r="F53" i="9"/>
  <c r="F7" i="9"/>
  <c r="F83" i="9"/>
  <c r="F82" i="9"/>
  <c r="H10" i="9"/>
  <c r="I10" i="9" s="1"/>
  <c r="M10" i="9" s="1"/>
  <c r="J10" i="9"/>
  <c r="J45" i="9"/>
  <c r="H59" i="9"/>
  <c r="I59" i="9" s="1"/>
  <c r="M59" i="9" s="1"/>
  <c r="H41" i="9"/>
  <c r="I41" i="9" s="1"/>
  <c r="M41" i="9" s="1"/>
  <c r="J41" i="9"/>
  <c r="H17" i="9"/>
  <c r="I17" i="9" s="1"/>
  <c r="M17" i="9" s="1"/>
  <c r="F34" i="9"/>
  <c r="F44" i="9"/>
  <c r="F55" i="9"/>
  <c r="H21" i="9"/>
  <c r="I21" i="9" s="1"/>
  <c r="M21" i="9" s="1"/>
  <c r="F57" i="9"/>
  <c r="D88" i="7"/>
  <c r="C83" i="7"/>
  <c r="G83" i="7" s="1"/>
  <c r="B83" i="7"/>
  <c r="L83" i="7" s="1"/>
  <c r="A83" i="7"/>
  <c r="C82" i="7"/>
  <c r="G82" i="7" s="1"/>
  <c r="J82" i="7" s="1"/>
  <c r="B82" i="7"/>
  <c r="L82" i="7" s="1"/>
  <c r="A82" i="7"/>
  <c r="L81" i="7"/>
  <c r="C81" i="7"/>
  <c r="G81" i="7" s="1"/>
  <c r="B81" i="7"/>
  <c r="A81" i="7"/>
  <c r="C80" i="7"/>
  <c r="G80" i="7" s="1"/>
  <c r="B80" i="7"/>
  <c r="L80" i="7" s="1"/>
  <c r="A80" i="7"/>
  <c r="C79" i="7"/>
  <c r="G79" i="7" s="1"/>
  <c r="B79" i="7"/>
  <c r="L79" i="7" s="1"/>
  <c r="A79" i="7"/>
  <c r="L78" i="7"/>
  <c r="G78" i="7"/>
  <c r="J78" i="7" s="1"/>
  <c r="C78" i="7"/>
  <c r="B78" i="7"/>
  <c r="A78" i="7"/>
  <c r="C77" i="7"/>
  <c r="G77" i="7" s="1"/>
  <c r="B77" i="7"/>
  <c r="L77" i="7" s="1"/>
  <c r="A77" i="7"/>
  <c r="C76" i="7"/>
  <c r="G76" i="7" s="1"/>
  <c r="B76" i="7"/>
  <c r="L76" i="7" s="1"/>
  <c r="A76" i="7"/>
  <c r="C75" i="7"/>
  <c r="G75" i="7" s="1"/>
  <c r="B75" i="7"/>
  <c r="L75" i="7" s="1"/>
  <c r="A75" i="7"/>
  <c r="C74" i="7"/>
  <c r="G74" i="7" s="1"/>
  <c r="B74" i="7"/>
  <c r="L74" i="7" s="1"/>
  <c r="A74" i="7"/>
  <c r="C73" i="7"/>
  <c r="G73" i="7" s="1"/>
  <c r="J73" i="7" s="1"/>
  <c r="B73" i="7"/>
  <c r="L73" i="7" s="1"/>
  <c r="A73" i="7"/>
  <c r="L72" i="7"/>
  <c r="C72" i="7"/>
  <c r="G72" i="7" s="1"/>
  <c r="B72" i="7"/>
  <c r="A72" i="7"/>
  <c r="C71" i="7"/>
  <c r="G71" i="7" s="1"/>
  <c r="B71" i="7"/>
  <c r="L71" i="7" s="1"/>
  <c r="A71" i="7"/>
  <c r="C70" i="7"/>
  <c r="B70" i="7"/>
  <c r="L70" i="7" s="1"/>
  <c r="A70" i="7"/>
  <c r="L69" i="7"/>
  <c r="C69" i="7"/>
  <c r="G69" i="7" s="1"/>
  <c r="J69" i="7" s="1"/>
  <c r="B69" i="7"/>
  <c r="A69" i="7"/>
  <c r="C68" i="7"/>
  <c r="G68" i="7" s="1"/>
  <c r="B68" i="7"/>
  <c r="L68" i="7" s="1"/>
  <c r="A68" i="7"/>
  <c r="C67" i="7"/>
  <c r="G67" i="7" s="1"/>
  <c r="B67" i="7"/>
  <c r="L67" i="7" s="1"/>
  <c r="A67" i="7"/>
  <c r="L66" i="7"/>
  <c r="C66" i="7"/>
  <c r="B66" i="7"/>
  <c r="A66" i="7"/>
  <c r="C65" i="7"/>
  <c r="G65" i="7" s="1"/>
  <c r="J65" i="7" s="1"/>
  <c r="B65" i="7"/>
  <c r="L65" i="7" s="1"/>
  <c r="A65" i="7"/>
  <c r="C64" i="7"/>
  <c r="G64" i="7" s="1"/>
  <c r="B64" i="7"/>
  <c r="L64" i="7" s="1"/>
  <c r="A64" i="7"/>
  <c r="C63" i="7"/>
  <c r="G63" i="7" s="1"/>
  <c r="B63" i="7"/>
  <c r="L63" i="7" s="1"/>
  <c r="A63" i="7"/>
  <c r="L62" i="7"/>
  <c r="C62" i="7"/>
  <c r="G62" i="7" s="1"/>
  <c r="B62" i="7"/>
  <c r="A62" i="7"/>
  <c r="C61" i="7"/>
  <c r="G61" i="7" s="1"/>
  <c r="J61" i="7" s="1"/>
  <c r="B61" i="7"/>
  <c r="L61" i="7" s="1"/>
  <c r="A61" i="7"/>
  <c r="L60" i="7"/>
  <c r="C60" i="7"/>
  <c r="G60" i="7" s="1"/>
  <c r="B60" i="7"/>
  <c r="A60" i="7"/>
  <c r="C59" i="7"/>
  <c r="G59" i="7" s="1"/>
  <c r="B59" i="7"/>
  <c r="L59" i="7" s="1"/>
  <c r="A59" i="7"/>
  <c r="C58" i="7"/>
  <c r="G58" i="7" s="1"/>
  <c r="B58" i="7"/>
  <c r="L58" i="7" s="1"/>
  <c r="A58" i="7"/>
  <c r="C57" i="7"/>
  <c r="G57" i="7" s="1"/>
  <c r="B57" i="7"/>
  <c r="L57" i="7" s="1"/>
  <c r="A57" i="7"/>
  <c r="G56" i="7"/>
  <c r="C56" i="7"/>
  <c r="B56" i="7"/>
  <c r="L56" i="7" s="1"/>
  <c r="A56" i="7"/>
  <c r="C55" i="7"/>
  <c r="G55" i="7" s="1"/>
  <c r="B55" i="7"/>
  <c r="L55" i="7" s="1"/>
  <c r="A55" i="7"/>
  <c r="C54" i="7"/>
  <c r="G54" i="7" s="1"/>
  <c r="B54" i="7"/>
  <c r="L54" i="7" s="1"/>
  <c r="A54" i="7"/>
  <c r="C53" i="7"/>
  <c r="G53" i="7" s="1"/>
  <c r="B53" i="7"/>
  <c r="L53" i="7" s="1"/>
  <c r="A53" i="7"/>
  <c r="C52" i="7"/>
  <c r="G52" i="7" s="1"/>
  <c r="B52" i="7"/>
  <c r="L52" i="7" s="1"/>
  <c r="A52" i="7"/>
  <c r="Q51" i="7"/>
  <c r="L51" i="7"/>
  <c r="C51" i="7"/>
  <c r="G51" i="7" s="1"/>
  <c r="J51" i="7" s="1"/>
  <c r="B51" i="7"/>
  <c r="A51" i="7"/>
  <c r="C50" i="7"/>
  <c r="G50" i="7" s="1"/>
  <c r="B50" i="7"/>
  <c r="L50" i="7" s="1"/>
  <c r="A50" i="7"/>
  <c r="L49" i="7"/>
  <c r="C49" i="7"/>
  <c r="G49" i="7" s="1"/>
  <c r="B49" i="7"/>
  <c r="A49" i="7"/>
  <c r="C48" i="7"/>
  <c r="B48" i="7"/>
  <c r="L48" i="7" s="1"/>
  <c r="A48" i="7"/>
  <c r="C47" i="7"/>
  <c r="G47" i="7" s="1"/>
  <c r="J47" i="7" s="1"/>
  <c r="B47" i="7"/>
  <c r="L47" i="7" s="1"/>
  <c r="A47" i="7"/>
  <c r="Q46" i="7"/>
  <c r="G46" i="7"/>
  <c r="C46" i="7"/>
  <c r="B46" i="7"/>
  <c r="L46" i="7" s="1"/>
  <c r="A46" i="7"/>
  <c r="C45" i="7"/>
  <c r="G45" i="7" s="1"/>
  <c r="J45" i="7" s="1"/>
  <c r="B45" i="7"/>
  <c r="L45" i="7" s="1"/>
  <c r="A45" i="7"/>
  <c r="L44" i="7"/>
  <c r="C44" i="7"/>
  <c r="G44" i="7" s="1"/>
  <c r="B44" i="7"/>
  <c r="A44" i="7"/>
  <c r="C43" i="7"/>
  <c r="G43" i="7" s="1"/>
  <c r="B43" i="7"/>
  <c r="L43" i="7" s="1"/>
  <c r="A43" i="7"/>
  <c r="C42" i="7"/>
  <c r="B42" i="7"/>
  <c r="L42" i="7" s="1"/>
  <c r="A42" i="7"/>
  <c r="C41" i="7"/>
  <c r="G41" i="7" s="1"/>
  <c r="J41" i="7" s="1"/>
  <c r="B41" i="7"/>
  <c r="L41" i="7" s="1"/>
  <c r="A41" i="7"/>
  <c r="Q40" i="7"/>
  <c r="G40" i="7"/>
  <c r="C40" i="7"/>
  <c r="B40" i="7"/>
  <c r="L40" i="7" s="1"/>
  <c r="A40" i="7"/>
  <c r="C39" i="7"/>
  <c r="G39" i="7" s="1"/>
  <c r="J39" i="7" s="1"/>
  <c r="B39" i="7"/>
  <c r="L39" i="7" s="1"/>
  <c r="A39" i="7"/>
  <c r="C38" i="7"/>
  <c r="G38" i="7" s="1"/>
  <c r="B38" i="7"/>
  <c r="L38" i="7" s="1"/>
  <c r="A38" i="7"/>
  <c r="C37" i="7"/>
  <c r="G37" i="7" s="1"/>
  <c r="B37" i="7"/>
  <c r="L37" i="7" s="1"/>
  <c r="A37" i="7"/>
  <c r="C36" i="7"/>
  <c r="G36" i="7" s="1"/>
  <c r="B36" i="7"/>
  <c r="L36" i="7" s="1"/>
  <c r="A36" i="7"/>
  <c r="L35" i="7"/>
  <c r="C35" i="7"/>
  <c r="G35" i="7" s="1"/>
  <c r="B35" i="7"/>
  <c r="A35" i="7"/>
  <c r="C34" i="7"/>
  <c r="B34" i="7"/>
  <c r="L34" i="7" s="1"/>
  <c r="A34" i="7"/>
  <c r="C33" i="7"/>
  <c r="G33" i="7" s="1"/>
  <c r="J33" i="7" s="1"/>
  <c r="B33" i="7"/>
  <c r="L33" i="7" s="1"/>
  <c r="A33" i="7"/>
  <c r="Q32" i="7"/>
  <c r="C32" i="7"/>
  <c r="G32" i="7" s="1"/>
  <c r="B32" i="7"/>
  <c r="L32" i="7" s="1"/>
  <c r="A32" i="7"/>
  <c r="L31" i="7"/>
  <c r="C31" i="7"/>
  <c r="G31" i="7" s="1"/>
  <c r="B31" i="7"/>
  <c r="A31" i="7"/>
  <c r="C30" i="7"/>
  <c r="G30" i="7" s="1"/>
  <c r="B30" i="7"/>
  <c r="L30" i="7" s="1"/>
  <c r="A30" i="7"/>
  <c r="G29" i="7"/>
  <c r="C29" i="7"/>
  <c r="B29" i="7"/>
  <c r="L29" i="7" s="1"/>
  <c r="A29" i="7"/>
  <c r="C28" i="7"/>
  <c r="B28" i="7"/>
  <c r="L28" i="7" s="1"/>
  <c r="A28" i="7"/>
  <c r="C27" i="7"/>
  <c r="G27" i="7" s="1"/>
  <c r="B27" i="7"/>
  <c r="L27" i="7" s="1"/>
  <c r="A27" i="7"/>
  <c r="L26" i="7"/>
  <c r="G26" i="7"/>
  <c r="J26" i="7" s="1"/>
  <c r="C26" i="7"/>
  <c r="B26" i="7"/>
  <c r="A26" i="7"/>
  <c r="Q25" i="7"/>
  <c r="C25" i="7"/>
  <c r="G25" i="7" s="1"/>
  <c r="J25" i="7" s="1"/>
  <c r="B25" i="7"/>
  <c r="L25" i="7" s="1"/>
  <c r="A25" i="7"/>
  <c r="L24" i="7"/>
  <c r="C24" i="7"/>
  <c r="G24" i="7" s="1"/>
  <c r="B24" i="7"/>
  <c r="A24" i="7"/>
  <c r="C23" i="7"/>
  <c r="G23" i="7" s="1"/>
  <c r="B23" i="7"/>
  <c r="L23" i="7" s="1"/>
  <c r="A23" i="7"/>
  <c r="C22" i="7"/>
  <c r="G22" i="7" s="1"/>
  <c r="B22" i="7"/>
  <c r="L22" i="7" s="1"/>
  <c r="A22" i="7"/>
  <c r="L21" i="7"/>
  <c r="C21" i="7"/>
  <c r="G21" i="7" s="1"/>
  <c r="B21" i="7"/>
  <c r="A21" i="7"/>
  <c r="C20" i="7"/>
  <c r="G20" i="7" s="1"/>
  <c r="B20" i="7"/>
  <c r="L20" i="7" s="1"/>
  <c r="A20" i="7"/>
  <c r="C19" i="7"/>
  <c r="G19" i="7" s="1"/>
  <c r="B19" i="7"/>
  <c r="L19" i="7" s="1"/>
  <c r="A19" i="7"/>
  <c r="L18" i="7"/>
  <c r="C18" i="7"/>
  <c r="G18" i="7" s="1"/>
  <c r="B18" i="7"/>
  <c r="A18" i="7"/>
  <c r="C17" i="7"/>
  <c r="G17" i="7" s="1"/>
  <c r="B17" i="7"/>
  <c r="L17" i="7" s="1"/>
  <c r="A17" i="7"/>
  <c r="C16" i="7"/>
  <c r="G16" i="7" s="1"/>
  <c r="B16" i="7"/>
  <c r="L16" i="7" s="1"/>
  <c r="A16" i="7"/>
  <c r="C15" i="7"/>
  <c r="G15" i="7" s="1"/>
  <c r="B15" i="7"/>
  <c r="L15" i="7" s="1"/>
  <c r="A15" i="7"/>
  <c r="Q14" i="7"/>
  <c r="C14" i="7"/>
  <c r="B14" i="7"/>
  <c r="L14" i="7" s="1"/>
  <c r="A14" i="7"/>
  <c r="C13" i="7"/>
  <c r="G13" i="7" s="1"/>
  <c r="B13" i="7"/>
  <c r="L13" i="7" s="1"/>
  <c r="A13" i="7"/>
  <c r="C12" i="7"/>
  <c r="G12" i="7" s="1"/>
  <c r="B12" i="7"/>
  <c r="L12" i="7" s="1"/>
  <c r="A12" i="7"/>
  <c r="C11" i="7"/>
  <c r="G11" i="7" s="1"/>
  <c r="B11" i="7"/>
  <c r="L11" i="7" s="1"/>
  <c r="A11" i="7"/>
  <c r="C10" i="7"/>
  <c r="B10" i="7"/>
  <c r="L10" i="7" s="1"/>
  <c r="A10" i="7"/>
  <c r="C9" i="7"/>
  <c r="G9" i="7" s="1"/>
  <c r="J9" i="7" s="1"/>
  <c r="B9" i="7"/>
  <c r="L9" i="7" s="1"/>
  <c r="A9" i="7"/>
  <c r="L8" i="7"/>
  <c r="C8" i="7"/>
  <c r="G8" i="7" s="1"/>
  <c r="B8" i="7"/>
  <c r="A8" i="7"/>
  <c r="C7" i="7"/>
  <c r="G7" i="7" s="1"/>
  <c r="J7" i="7" s="1"/>
  <c r="B7" i="7"/>
  <c r="L7" i="7" s="1"/>
  <c r="A7" i="7"/>
  <c r="C6" i="7"/>
  <c r="B6" i="7"/>
  <c r="L6" i="7" s="1"/>
  <c r="A6" i="7"/>
  <c r="C5" i="7"/>
  <c r="B5" i="7"/>
  <c r="L5" i="7" s="1"/>
  <c r="A5" i="7"/>
  <c r="D88" i="6"/>
  <c r="C83" i="6"/>
  <c r="G83" i="6" s="1"/>
  <c r="B83" i="6"/>
  <c r="L83" i="6" s="1"/>
  <c r="A83" i="6"/>
  <c r="C82" i="6"/>
  <c r="G82" i="6" s="1"/>
  <c r="B82" i="6"/>
  <c r="L82" i="6" s="1"/>
  <c r="A82" i="6"/>
  <c r="L81" i="6"/>
  <c r="C81" i="6"/>
  <c r="G81" i="6" s="1"/>
  <c r="J81" i="6" s="1"/>
  <c r="B81" i="6"/>
  <c r="A81" i="6"/>
  <c r="L80" i="6"/>
  <c r="G80" i="6"/>
  <c r="J80" i="6" s="1"/>
  <c r="C80" i="6"/>
  <c r="B80" i="6"/>
  <c r="A80" i="6"/>
  <c r="C79" i="6"/>
  <c r="G79" i="6" s="1"/>
  <c r="B79" i="6"/>
  <c r="L79" i="6" s="1"/>
  <c r="A79" i="6"/>
  <c r="C78" i="6"/>
  <c r="G78" i="6" s="1"/>
  <c r="B78" i="6"/>
  <c r="L78" i="6" s="1"/>
  <c r="A78" i="6"/>
  <c r="L77" i="6"/>
  <c r="G77" i="6"/>
  <c r="J77" i="6" s="1"/>
  <c r="C77" i="6"/>
  <c r="B77" i="6"/>
  <c r="A77" i="6"/>
  <c r="C76" i="6"/>
  <c r="B76" i="6"/>
  <c r="L76" i="6" s="1"/>
  <c r="A76" i="6"/>
  <c r="C75" i="6"/>
  <c r="G75" i="6" s="1"/>
  <c r="B75" i="6"/>
  <c r="L75" i="6" s="1"/>
  <c r="A75" i="6"/>
  <c r="C74" i="6"/>
  <c r="G74" i="6" s="1"/>
  <c r="B74" i="6"/>
  <c r="L74" i="6" s="1"/>
  <c r="A74" i="6"/>
  <c r="G73" i="6"/>
  <c r="J73" i="6" s="1"/>
  <c r="C73" i="6"/>
  <c r="B73" i="6"/>
  <c r="L73" i="6" s="1"/>
  <c r="A73" i="6"/>
  <c r="L72" i="6"/>
  <c r="G72" i="6"/>
  <c r="C72" i="6"/>
  <c r="B72" i="6"/>
  <c r="A72" i="6"/>
  <c r="C71" i="6"/>
  <c r="G71" i="6" s="1"/>
  <c r="B71" i="6"/>
  <c r="L71" i="6" s="1"/>
  <c r="A71" i="6"/>
  <c r="C70" i="6"/>
  <c r="G70" i="6" s="1"/>
  <c r="B70" i="6"/>
  <c r="L70" i="6" s="1"/>
  <c r="A70" i="6"/>
  <c r="L69" i="6"/>
  <c r="G69" i="6"/>
  <c r="C69" i="6"/>
  <c r="B69" i="6"/>
  <c r="A69" i="6"/>
  <c r="C68" i="6"/>
  <c r="G68" i="6" s="1"/>
  <c r="J68" i="6" s="1"/>
  <c r="B68" i="6"/>
  <c r="L68" i="6" s="1"/>
  <c r="A68" i="6"/>
  <c r="C67" i="6"/>
  <c r="G67" i="6" s="1"/>
  <c r="B67" i="6"/>
  <c r="L67" i="6" s="1"/>
  <c r="A67" i="6"/>
  <c r="C66" i="6"/>
  <c r="G66" i="6" s="1"/>
  <c r="B66" i="6"/>
  <c r="L66" i="6" s="1"/>
  <c r="A66" i="6"/>
  <c r="C65" i="6"/>
  <c r="B65" i="6"/>
  <c r="L65" i="6" s="1"/>
  <c r="A65" i="6"/>
  <c r="L64" i="6"/>
  <c r="G64" i="6"/>
  <c r="C64" i="6"/>
  <c r="B64" i="6"/>
  <c r="A64" i="6"/>
  <c r="C63" i="6"/>
  <c r="G63" i="6" s="1"/>
  <c r="B63" i="6"/>
  <c r="L63" i="6" s="1"/>
  <c r="A63" i="6"/>
  <c r="C62" i="6"/>
  <c r="G62" i="6" s="1"/>
  <c r="B62" i="6"/>
  <c r="L62" i="6" s="1"/>
  <c r="A62" i="6"/>
  <c r="L61" i="6"/>
  <c r="G61" i="6"/>
  <c r="J61" i="6" s="1"/>
  <c r="C61" i="6"/>
  <c r="B61" i="6"/>
  <c r="A61" i="6"/>
  <c r="L60" i="6"/>
  <c r="G60" i="6"/>
  <c r="C60" i="6"/>
  <c r="B60" i="6"/>
  <c r="A60" i="6"/>
  <c r="C59" i="6"/>
  <c r="G59" i="6" s="1"/>
  <c r="B59" i="6"/>
  <c r="L59" i="6" s="1"/>
  <c r="A59" i="6"/>
  <c r="C58" i="6"/>
  <c r="G58" i="6" s="1"/>
  <c r="B58" i="6"/>
  <c r="L58" i="6" s="1"/>
  <c r="A58" i="6"/>
  <c r="C57" i="6"/>
  <c r="B57" i="6"/>
  <c r="L57" i="6" s="1"/>
  <c r="A57" i="6"/>
  <c r="G56" i="6"/>
  <c r="J56" i="6" s="1"/>
  <c r="C56" i="6"/>
  <c r="B56" i="6"/>
  <c r="L56" i="6" s="1"/>
  <c r="A56" i="6"/>
  <c r="L55" i="6"/>
  <c r="C55" i="6"/>
  <c r="G55" i="6" s="1"/>
  <c r="B55" i="6"/>
  <c r="A55" i="6"/>
  <c r="C54" i="6"/>
  <c r="G54" i="6" s="1"/>
  <c r="B54" i="6"/>
  <c r="L54" i="6" s="1"/>
  <c r="A54" i="6"/>
  <c r="C53" i="6"/>
  <c r="B53" i="6"/>
  <c r="L53" i="6" s="1"/>
  <c r="A53" i="6"/>
  <c r="C52" i="6"/>
  <c r="G52" i="6" s="1"/>
  <c r="J52" i="6" s="1"/>
  <c r="B52" i="6"/>
  <c r="L52" i="6" s="1"/>
  <c r="A52" i="6"/>
  <c r="C51" i="6"/>
  <c r="G51" i="6" s="1"/>
  <c r="B51" i="6"/>
  <c r="L51" i="6" s="1"/>
  <c r="A51" i="6"/>
  <c r="C50" i="6"/>
  <c r="G50" i="6" s="1"/>
  <c r="B50" i="6"/>
  <c r="L50" i="6" s="1"/>
  <c r="A50" i="6"/>
  <c r="L49" i="6"/>
  <c r="C49" i="6"/>
  <c r="G49" i="6" s="1"/>
  <c r="B49" i="6"/>
  <c r="A49" i="6"/>
  <c r="C48" i="6"/>
  <c r="G48" i="6" s="1"/>
  <c r="B48" i="6"/>
  <c r="L48" i="6" s="1"/>
  <c r="A48" i="6"/>
  <c r="C47" i="6"/>
  <c r="G47" i="6" s="1"/>
  <c r="J47" i="6" s="1"/>
  <c r="B47" i="6"/>
  <c r="L47" i="6" s="1"/>
  <c r="A47" i="6"/>
  <c r="C46" i="6"/>
  <c r="G46" i="6" s="1"/>
  <c r="B46" i="6"/>
  <c r="L46" i="6" s="1"/>
  <c r="A46" i="6"/>
  <c r="C45" i="6"/>
  <c r="G45" i="6" s="1"/>
  <c r="J45" i="6" s="1"/>
  <c r="B45" i="6"/>
  <c r="L45" i="6" s="1"/>
  <c r="A45" i="6"/>
  <c r="C44" i="6"/>
  <c r="G44" i="6" s="1"/>
  <c r="B44" i="6"/>
  <c r="L44" i="6" s="1"/>
  <c r="A44" i="6"/>
  <c r="C43" i="6"/>
  <c r="G43" i="6" s="1"/>
  <c r="B43" i="6"/>
  <c r="L43" i="6" s="1"/>
  <c r="A43" i="6"/>
  <c r="C42" i="6"/>
  <c r="G42" i="6" s="1"/>
  <c r="B42" i="6"/>
  <c r="L42" i="6" s="1"/>
  <c r="A42" i="6"/>
  <c r="C41" i="6"/>
  <c r="G41" i="6" s="1"/>
  <c r="J41" i="6" s="1"/>
  <c r="B41" i="6"/>
  <c r="L41" i="6" s="1"/>
  <c r="A41" i="6"/>
  <c r="C40" i="6"/>
  <c r="G40" i="6" s="1"/>
  <c r="J40" i="6" s="1"/>
  <c r="B40" i="6"/>
  <c r="L40" i="6" s="1"/>
  <c r="A40" i="6"/>
  <c r="C39" i="6"/>
  <c r="G39" i="6" s="1"/>
  <c r="B39" i="6"/>
  <c r="L39" i="6" s="1"/>
  <c r="A39" i="6"/>
  <c r="C38" i="6"/>
  <c r="G38" i="6" s="1"/>
  <c r="B38" i="6"/>
  <c r="L38" i="6" s="1"/>
  <c r="A38" i="6"/>
  <c r="C37" i="6"/>
  <c r="G37" i="6" s="1"/>
  <c r="B37" i="6"/>
  <c r="L37" i="6" s="1"/>
  <c r="A37" i="6"/>
  <c r="G36" i="6"/>
  <c r="C36" i="6"/>
  <c r="B36" i="6"/>
  <c r="L36" i="6" s="1"/>
  <c r="A36" i="6"/>
  <c r="C35" i="6"/>
  <c r="G35" i="6" s="1"/>
  <c r="B35" i="6"/>
  <c r="L35" i="6" s="1"/>
  <c r="A35" i="6"/>
  <c r="C34" i="6"/>
  <c r="G34" i="6" s="1"/>
  <c r="B34" i="6"/>
  <c r="L34" i="6" s="1"/>
  <c r="A34" i="6"/>
  <c r="C33" i="6"/>
  <c r="B33" i="6"/>
  <c r="L33" i="6" s="1"/>
  <c r="A33" i="6"/>
  <c r="C32" i="6"/>
  <c r="G32" i="6" s="1"/>
  <c r="B32" i="6"/>
  <c r="L32" i="6" s="1"/>
  <c r="A32" i="6"/>
  <c r="C31" i="6"/>
  <c r="G31" i="6" s="1"/>
  <c r="B31" i="6"/>
  <c r="L31" i="6" s="1"/>
  <c r="A31" i="6"/>
  <c r="L30" i="6"/>
  <c r="G30" i="6"/>
  <c r="C30" i="6"/>
  <c r="B30" i="6"/>
  <c r="A30" i="6"/>
  <c r="L29" i="6"/>
  <c r="C29" i="6"/>
  <c r="G29" i="6" s="1"/>
  <c r="B29" i="6"/>
  <c r="A29" i="6"/>
  <c r="C28" i="6"/>
  <c r="G28" i="6" s="1"/>
  <c r="B28" i="6"/>
  <c r="L28" i="6" s="1"/>
  <c r="A28" i="6"/>
  <c r="G27" i="6"/>
  <c r="C27" i="6"/>
  <c r="B27" i="6"/>
  <c r="L27" i="6" s="1"/>
  <c r="A27" i="6"/>
  <c r="C26" i="6"/>
  <c r="G26" i="6" s="1"/>
  <c r="J26" i="6" s="1"/>
  <c r="B26" i="6"/>
  <c r="L26" i="6" s="1"/>
  <c r="A26" i="6"/>
  <c r="L25" i="6"/>
  <c r="G25" i="6"/>
  <c r="J25" i="6" s="1"/>
  <c r="C25" i="6"/>
  <c r="B25" i="6"/>
  <c r="A25" i="6"/>
  <c r="L24" i="6"/>
  <c r="G24" i="6"/>
  <c r="C24" i="6"/>
  <c r="B24" i="6"/>
  <c r="A24" i="6"/>
  <c r="C23" i="6"/>
  <c r="G23" i="6" s="1"/>
  <c r="B23" i="6"/>
  <c r="L23" i="6" s="1"/>
  <c r="A23" i="6"/>
  <c r="C22" i="6"/>
  <c r="B22" i="6"/>
  <c r="L22" i="6" s="1"/>
  <c r="A22" i="6"/>
  <c r="G21" i="6"/>
  <c r="C21" i="6"/>
  <c r="B21" i="6"/>
  <c r="L21" i="6" s="1"/>
  <c r="A21" i="6"/>
  <c r="C20" i="6"/>
  <c r="G20" i="6" s="1"/>
  <c r="B20" i="6"/>
  <c r="L20" i="6" s="1"/>
  <c r="A20" i="6"/>
  <c r="C19" i="6"/>
  <c r="G19" i="6" s="1"/>
  <c r="B19" i="6"/>
  <c r="L19" i="6" s="1"/>
  <c r="A19" i="6"/>
  <c r="C18" i="6"/>
  <c r="G18" i="6" s="1"/>
  <c r="B18" i="6"/>
  <c r="L18" i="6" s="1"/>
  <c r="A18" i="6"/>
  <c r="G17" i="6"/>
  <c r="C17" i="6"/>
  <c r="B17" i="6"/>
  <c r="L17" i="6" s="1"/>
  <c r="A17" i="6"/>
  <c r="L16" i="6"/>
  <c r="G16" i="6"/>
  <c r="C16" i="6"/>
  <c r="B16" i="6"/>
  <c r="A16" i="6"/>
  <c r="G15" i="6"/>
  <c r="C15" i="6"/>
  <c r="B15" i="6"/>
  <c r="L15" i="6" s="1"/>
  <c r="A15" i="6"/>
  <c r="Q14" i="6"/>
  <c r="C14" i="6"/>
  <c r="G14" i="6" s="1"/>
  <c r="B14" i="6"/>
  <c r="L14" i="6" s="1"/>
  <c r="A14" i="6"/>
  <c r="C13" i="6"/>
  <c r="B13" i="6"/>
  <c r="L13" i="6" s="1"/>
  <c r="A13" i="6"/>
  <c r="G12" i="6"/>
  <c r="J12" i="6" s="1"/>
  <c r="C12" i="6"/>
  <c r="B12" i="6"/>
  <c r="L12" i="6" s="1"/>
  <c r="A12" i="6"/>
  <c r="C11" i="6"/>
  <c r="G11" i="6" s="1"/>
  <c r="J11" i="6" s="1"/>
  <c r="B11" i="6"/>
  <c r="L11" i="6" s="1"/>
  <c r="A11" i="6"/>
  <c r="C10" i="6"/>
  <c r="G10" i="6" s="1"/>
  <c r="B10" i="6"/>
  <c r="L10" i="6" s="1"/>
  <c r="A10" i="6"/>
  <c r="C9" i="6"/>
  <c r="G9" i="6" s="1"/>
  <c r="B9" i="6"/>
  <c r="L9" i="6" s="1"/>
  <c r="A9" i="6"/>
  <c r="G8" i="6"/>
  <c r="C8" i="6"/>
  <c r="B8" i="6"/>
  <c r="L8" i="6" s="1"/>
  <c r="A8" i="6"/>
  <c r="L7" i="6"/>
  <c r="C7" i="6"/>
  <c r="B7" i="6"/>
  <c r="A7" i="6"/>
  <c r="C6" i="6"/>
  <c r="G6" i="6" s="1"/>
  <c r="B6" i="6"/>
  <c r="L6" i="6" s="1"/>
  <c r="A6" i="6"/>
  <c r="C5" i="6"/>
  <c r="B5" i="6"/>
  <c r="L5" i="6" s="1"/>
  <c r="A5" i="6"/>
  <c r="A12" i="5"/>
  <c r="B12" i="5"/>
  <c r="L12" i="5" s="1"/>
  <c r="C12" i="5"/>
  <c r="G12" i="5"/>
  <c r="J12" i="5"/>
  <c r="A13" i="5"/>
  <c r="B13" i="5"/>
  <c r="L13" i="5" s="1"/>
  <c r="C13" i="5"/>
  <c r="G13" i="5"/>
  <c r="J13" i="5" s="1"/>
  <c r="A7" i="5"/>
  <c r="B7" i="5"/>
  <c r="L7" i="5" s="1"/>
  <c r="C7" i="5"/>
  <c r="G7" i="5"/>
  <c r="J7" i="5" s="1"/>
  <c r="A12" i="3"/>
  <c r="B12" i="3"/>
  <c r="L12" i="3" s="1"/>
  <c r="C12" i="3"/>
  <c r="G12" i="3" s="1"/>
  <c r="A13" i="3"/>
  <c r="B13" i="3"/>
  <c r="L13" i="3" s="1"/>
  <c r="C13" i="3"/>
  <c r="G13" i="3"/>
  <c r="J13" i="3"/>
  <c r="C7" i="3"/>
  <c r="B7" i="3"/>
  <c r="L7" i="3" s="1"/>
  <c r="A7" i="3"/>
  <c r="H62" i="9" l="1"/>
  <c r="H35" i="9"/>
  <c r="H7" i="9"/>
  <c r="I7" i="9" s="1"/>
  <c r="M7" i="9" s="1"/>
  <c r="H70" i="9"/>
  <c r="I70" i="9" s="1"/>
  <c r="M70" i="9" s="1"/>
  <c r="H65" i="9"/>
  <c r="I65" i="9" s="1"/>
  <c r="M65" i="9" s="1"/>
  <c r="N65" i="9" s="1"/>
  <c r="H42" i="9"/>
  <c r="H19" i="9"/>
  <c r="H48" i="9"/>
  <c r="I48" i="9" s="1"/>
  <c r="M48" i="9" s="1"/>
  <c r="H39" i="9"/>
  <c r="I39" i="9" s="1"/>
  <c r="M39" i="9" s="1"/>
  <c r="O39" i="9" s="1"/>
  <c r="H81" i="9"/>
  <c r="I81" i="9" s="1"/>
  <c r="M81" i="9" s="1"/>
  <c r="O81" i="9" s="1"/>
  <c r="H45" i="9"/>
  <c r="I45" i="9" s="1"/>
  <c r="M45" i="9" s="1"/>
  <c r="N45" i="9" s="1"/>
  <c r="H83" i="9"/>
  <c r="I83" i="9" s="1"/>
  <c r="M83" i="9" s="1"/>
  <c r="H11" i="9"/>
  <c r="I11" i="9" s="1"/>
  <c r="M11" i="9" s="1"/>
  <c r="H30" i="9"/>
  <c r="H51" i="9"/>
  <c r="I51" i="9" s="1"/>
  <c r="H58" i="9"/>
  <c r="H63" i="9"/>
  <c r="I63" i="9" s="1"/>
  <c r="M63" i="9" s="1"/>
  <c r="H85" i="10"/>
  <c r="I85" i="10" s="1"/>
  <c r="M85" i="10" s="1"/>
  <c r="O85" i="10" s="1"/>
  <c r="H26" i="10"/>
  <c r="I26" i="10" s="1"/>
  <c r="M26" i="10" s="1"/>
  <c r="O26" i="10" s="1"/>
  <c r="H15" i="10"/>
  <c r="I15" i="10" s="1"/>
  <c r="M15" i="10" s="1"/>
  <c r="N15" i="10" s="1"/>
  <c r="H20" i="10"/>
  <c r="I20" i="10" s="1"/>
  <c r="M20" i="10" s="1"/>
  <c r="N20" i="10" s="1"/>
  <c r="N28" i="10"/>
  <c r="O28" i="10"/>
  <c r="J20" i="10"/>
  <c r="H7" i="10"/>
  <c r="J15" i="10"/>
  <c r="H78" i="10"/>
  <c r="H72" i="10"/>
  <c r="H66" i="10"/>
  <c r="H60" i="10"/>
  <c r="H32" i="10"/>
  <c r="I32" i="10" s="1"/>
  <c r="M32" i="10" s="1"/>
  <c r="H24" i="10"/>
  <c r="I24" i="10" s="1"/>
  <c r="M24" i="10" s="1"/>
  <c r="H16" i="10"/>
  <c r="I16" i="10" s="1"/>
  <c r="H31" i="10"/>
  <c r="H56" i="10"/>
  <c r="I56" i="10" s="1"/>
  <c r="M56" i="10" s="1"/>
  <c r="H73" i="10"/>
  <c r="H61" i="10"/>
  <c r="H8" i="10"/>
  <c r="I8" i="10" s="1"/>
  <c r="M8" i="10" s="1"/>
  <c r="H25" i="10"/>
  <c r="H37" i="10"/>
  <c r="H83" i="10"/>
  <c r="I83" i="10" s="1"/>
  <c r="M83" i="10" s="1"/>
  <c r="H68" i="10"/>
  <c r="H71" i="10"/>
  <c r="I71" i="10" s="1"/>
  <c r="M71" i="10" s="1"/>
  <c r="H42" i="10"/>
  <c r="I42" i="10" s="1"/>
  <c r="H38" i="10"/>
  <c r="H30" i="10"/>
  <c r="H39" i="10"/>
  <c r="I39" i="10" s="1"/>
  <c r="M39" i="10" s="1"/>
  <c r="H75" i="10"/>
  <c r="I75" i="10" s="1"/>
  <c r="M75" i="10" s="1"/>
  <c r="H80" i="10"/>
  <c r="I80" i="10" s="1"/>
  <c r="M80" i="10" s="1"/>
  <c r="H14" i="10"/>
  <c r="H84" i="10"/>
  <c r="I84" i="10" s="1"/>
  <c r="M84" i="10" s="1"/>
  <c r="H63" i="10"/>
  <c r="I63" i="10" s="1"/>
  <c r="M63" i="10" s="1"/>
  <c r="H41" i="10"/>
  <c r="I41" i="10" s="1"/>
  <c r="M41" i="10" s="1"/>
  <c r="H79" i="10"/>
  <c r="I79" i="10" s="1"/>
  <c r="M79" i="10" s="1"/>
  <c r="H82" i="10"/>
  <c r="I82" i="10" s="1"/>
  <c r="M82" i="10" s="1"/>
  <c r="H44" i="10"/>
  <c r="H81" i="10"/>
  <c r="I81" i="10" s="1"/>
  <c r="M81" i="10" s="1"/>
  <c r="H46" i="10"/>
  <c r="I46" i="10" s="1"/>
  <c r="M46" i="10" s="1"/>
  <c r="H54" i="10"/>
  <c r="I54" i="10" s="1"/>
  <c r="M54" i="10" s="1"/>
  <c r="H59" i="10"/>
  <c r="I59" i="10" s="1"/>
  <c r="H21" i="10"/>
  <c r="H74" i="10"/>
  <c r="I74" i="10" s="1"/>
  <c r="M74" i="10" s="1"/>
  <c r="H45" i="10"/>
  <c r="H43" i="10"/>
  <c r="I43" i="10" s="1"/>
  <c r="M43" i="10" s="1"/>
  <c r="H13" i="10"/>
  <c r="I13" i="10" s="1"/>
  <c r="M13" i="10" s="1"/>
  <c r="H33" i="10"/>
  <c r="I33" i="10" s="1"/>
  <c r="M33" i="10" s="1"/>
  <c r="H40" i="10"/>
  <c r="I40" i="10" s="1"/>
  <c r="M40" i="10" s="1"/>
  <c r="H35" i="10"/>
  <c r="I35" i="10" s="1"/>
  <c r="M35" i="10" s="1"/>
  <c r="H19" i="10"/>
  <c r="H10" i="10"/>
  <c r="I10" i="10" s="1"/>
  <c r="M10" i="10" s="1"/>
  <c r="H22" i="10"/>
  <c r="I22" i="10" s="1"/>
  <c r="M22" i="10" s="1"/>
  <c r="H55" i="10"/>
  <c r="H52" i="10"/>
  <c r="I52" i="10" s="1"/>
  <c r="M52" i="10" s="1"/>
  <c r="H77" i="10"/>
  <c r="I77" i="10" s="1"/>
  <c r="M77" i="10" s="1"/>
  <c r="H11" i="10"/>
  <c r="I11" i="10" s="1"/>
  <c r="M11" i="10" s="1"/>
  <c r="H58" i="10"/>
  <c r="I58" i="10" s="1"/>
  <c r="M58" i="10" s="1"/>
  <c r="H27" i="10"/>
  <c r="I27" i="10" s="1"/>
  <c r="H48" i="10"/>
  <c r="I48" i="10" s="1"/>
  <c r="H51" i="10"/>
  <c r="I51" i="10" s="1"/>
  <c r="M51" i="10" s="1"/>
  <c r="H49" i="10"/>
  <c r="I49" i="10" s="1"/>
  <c r="M49" i="10" s="1"/>
  <c r="H53" i="10"/>
  <c r="I53" i="10" s="1"/>
  <c r="H57" i="10"/>
  <c r="I57" i="10" s="1"/>
  <c r="M57" i="10" s="1"/>
  <c r="H50" i="10"/>
  <c r="H64" i="10"/>
  <c r="H29" i="10"/>
  <c r="H47" i="10"/>
  <c r="I47" i="10" s="1"/>
  <c r="M47" i="10" s="1"/>
  <c r="H69" i="10"/>
  <c r="H65" i="10"/>
  <c r="H70" i="10"/>
  <c r="H62" i="10"/>
  <c r="H67" i="10"/>
  <c r="H18" i="10"/>
  <c r="H76" i="10"/>
  <c r="I76" i="10" s="1"/>
  <c r="M76" i="10" s="1"/>
  <c r="H23" i="10"/>
  <c r="H9" i="10"/>
  <c r="I9" i="10" s="1"/>
  <c r="M9" i="10" s="1"/>
  <c r="H34" i="10"/>
  <c r="I34" i="10" s="1"/>
  <c r="H17" i="10"/>
  <c r="H12" i="10"/>
  <c r="I12" i="10" s="1"/>
  <c r="M12" i="10" s="1"/>
  <c r="H36" i="10"/>
  <c r="F90" i="10"/>
  <c r="F88" i="9"/>
  <c r="I13" i="9"/>
  <c r="M13" i="9" s="1"/>
  <c r="O13" i="9" s="1"/>
  <c r="J59" i="9"/>
  <c r="J29" i="9"/>
  <c r="J49" i="9"/>
  <c r="O80" i="9"/>
  <c r="N80" i="9"/>
  <c r="O64" i="9"/>
  <c r="N64" i="9"/>
  <c r="J23" i="9"/>
  <c r="I50" i="9"/>
  <c r="M50" i="9" s="1"/>
  <c r="I5" i="9"/>
  <c r="M5" i="9" s="1"/>
  <c r="O76" i="9"/>
  <c r="N76" i="9"/>
  <c r="O77" i="9"/>
  <c r="N77" i="9"/>
  <c r="O41" i="9"/>
  <c r="N41" i="9"/>
  <c r="N23" i="9"/>
  <c r="O23" i="9"/>
  <c r="I31" i="9"/>
  <c r="M31" i="9" s="1"/>
  <c r="O75" i="9"/>
  <c r="N75" i="9"/>
  <c r="O59" i="9"/>
  <c r="N59" i="9"/>
  <c r="I60" i="9"/>
  <c r="M60" i="9" s="1"/>
  <c r="I38" i="9"/>
  <c r="M38" i="9" s="1"/>
  <c r="O67" i="9"/>
  <c r="N67" i="9"/>
  <c r="I15" i="9"/>
  <c r="M15" i="9" s="1"/>
  <c r="I20" i="9"/>
  <c r="M20" i="9" s="1"/>
  <c r="I53" i="9"/>
  <c r="M53" i="9" s="1"/>
  <c r="N49" i="9"/>
  <c r="O49" i="9"/>
  <c r="I62" i="9"/>
  <c r="M62" i="9" s="1"/>
  <c r="I35" i="9"/>
  <c r="M35" i="9" s="1"/>
  <c r="N7" i="9"/>
  <c r="O7" i="9"/>
  <c r="O70" i="9"/>
  <c r="N70" i="9"/>
  <c r="O65" i="9"/>
  <c r="I16" i="9"/>
  <c r="M16" i="9" s="1"/>
  <c r="O69" i="9"/>
  <c r="N69" i="9"/>
  <c r="O29" i="9"/>
  <c r="N29" i="9"/>
  <c r="O26" i="9"/>
  <c r="N26" i="9"/>
  <c r="I12" i="9"/>
  <c r="M12" i="9" s="1"/>
  <c r="O72" i="9"/>
  <c r="N72" i="9"/>
  <c r="I44" i="9"/>
  <c r="M44" i="9" s="1"/>
  <c r="O10" i="9"/>
  <c r="N10" i="9"/>
  <c r="O82" i="9"/>
  <c r="N82" i="9"/>
  <c r="I34" i="9"/>
  <c r="M34" i="9" s="1"/>
  <c r="I28" i="9"/>
  <c r="M28" i="9" s="1"/>
  <c r="N52" i="9"/>
  <c r="O52" i="9"/>
  <c r="I54" i="9"/>
  <c r="M54" i="9" s="1"/>
  <c r="I22" i="9"/>
  <c r="M22" i="9" s="1"/>
  <c r="I19" i="9"/>
  <c r="M19" i="9" s="1"/>
  <c r="O83" i="9"/>
  <c r="N83" i="9"/>
  <c r="N11" i="9"/>
  <c r="O11" i="9"/>
  <c r="I30" i="9"/>
  <c r="M30" i="9" s="1"/>
  <c r="I58" i="9"/>
  <c r="M58" i="9" s="1"/>
  <c r="O61" i="9"/>
  <c r="N61" i="9"/>
  <c r="I36" i="9"/>
  <c r="M36" i="9" s="1"/>
  <c r="J17" i="9"/>
  <c r="O9" i="9"/>
  <c r="N9" i="9"/>
  <c r="I24" i="9"/>
  <c r="M24" i="9" s="1"/>
  <c r="O74" i="9"/>
  <c r="N74" i="9"/>
  <c r="O33" i="9"/>
  <c r="N33" i="9"/>
  <c r="O68" i="9"/>
  <c r="N68" i="9"/>
  <c r="O71" i="9"/>
  <c r="N71" i="9"/>
  <c r="O63" i="9"/>
  <c r="N63" i="9"/>
  <c r="O6" i="9"/>
  <c r="N6" i="9"/>
  <c r="J21" i="9"/>
  <c r="I42" i="9"/>
  <c r="M42" i="9" s="1"/>
  <c r="N17" i="9"/>
  <c r="O17" i="9"/>
  <c r="O56" i="9"/>
  <c r="N56" i="9"/>
  <c r="O66" i="9"/>
  <c r="N66" i="9"/>
  <c r="I18" i="9"/>
  <c r="M18" i="9" s="1"/>
  <c r="I37" i="9"/>
  <c r="M37" i="9" s="1"/>
  <c r="O73" i="9"/>
  <c r="N73" i="9"/>
  <c r="O21" i="9"/>
  <c r="N21" i="9"/>
  <c r="I43" i="9"/>
  <c r="M43" i="9" s="1"/>
  <c r="I27" i="9"/>
  <c r="M27" i="9" s="1"/>
  <c r="O8" i="9"/>
  <c r="N8" i="9"/>
  <c r="N47" i="9"/>
  <c r="O47" i="9"/>
  <c r="I55" i="9"/>
  <c r="M55" i="9" s="1"/>
  <c r="N78" i="9"/>
  <c r="O78" i="9"/>
  <c r="O79" i="9"/>
  <c r="N79" i="9"/>
  <c r="G7" i="6"/>
  <c r="J7" i="6" s="1"/>
  <c r="G76" i="6"/>
  <c r="J76" i="6" s="1"/>
  <c r="C88" i="6"/>
  <c r="F7" i="6" s="1"/>
  <c r="G65" i="6"/>
  <c r="J32" i="7"/>
  <c r="G14" i="7"/>
  <c r="G34" i="7"/>
  <c r="J81" i="7"/>
  <c r="J67" i="7"/>
  <c r="J71" i="7"/>
  <c r="J52" i="7"/>
  <c r="J63" i="7"/>
  <c r="J40" i="7"/>
  <c r="J46" i="7"/>
  <c r="G48" i="7"/>
  <c r="J79" i="7"/>
  <c r="C88" i="7"/>
  <c r="F49" i="7" s="1"/>
  <c r="J57" i="7"/>
  <c r="J74" i="7"/>
  <c r="J72" i="7"/>
  <c r="J68" i="7"/>
  <c r="J77" i="7"/>
  <c r="J80" i="7"/>
  <c r="J56" i="7"/>
  <c r="G42" i="7"/>
  <c r="J11" i="7"/>
  <c r="G6" i="7"/>
  <c r="G28" i="7"/>
  <c r="J64" i="7"/>
  <c r="G70" i="7"/>
  <c r="J83" i="7"/>
  <c r="J76" i="7"/>
  <c r="J8" i="7"/>
  <c r="G10" i="7"/>
  <c r="G66" i="7"/>
  <c r="J75" i="7"/>
  <c r="G5" i="7"/>
  <c r="Q57" i="7"/>
  <c r="J39" i="6"/>
  <c r="F33" i="6"/>
  <c r="J79" i="6"/>
  <c r="J32" i="6"/>
  <c r="J10" i="6"/>
  <c r="F26" i="6"/>
  <c r="J46" i="6"/>
  <c r="J74" i="6"/>
  <c r="J82" i="6"/>
  <c r="J78" i="6"/>
  <c r="J75" i="6"/>
  <c r="J83" i="6"/>
  <c r="J14" i="6"/>
  <c r="F17" i="6"/>
  <c r="J6" i="6"/>
  <c r="J9" i="6"/>
  <c r="G22" i="6"/>
  <c r="G5" i="6"/>
  <c r="J8" i="6"/>
  <c r="G13" i="6"/>
  <c r="G33" i="6"/>
  <c r="F48" i="6"/>
  <c r="G53" i="6"/>
  <c r="G57" i="6"/>
  <c r="Q25" i="6"/>
  <c r="Q40" i="6"/>
  <c r="J51" i="6"/>
  <c r="Q51" i="6"/>
  <c r="Q46" i="6"/>
  <c r="Q57" i="6"/>
  <c r="Q32" i="6"/>
  <c r="G7" i="3"/>
  <c r="J7" i="3" s="1"/>
  <c r="D88" i="5"/>
  <c r="C83" i="5"/>
  <c r="B83" i="5"/>
  <c r="L83" i="5" s="1"/>
  <c r="A83" i="5"/>
  <c r="C82" i="5"/>
  <c r="G82" i="5" s="1"/>
  <c r="B82" i="5"/>
  <c r="L82" i="5" s="1"/>
  <c r="A82" i="5"/>
  <c r="C81" i="5"/>
  <c r="G81" i="5" s="1"/>
  <c r="J81" i="5" s="1"/>
  <c r="B81" i="5"/>
  <c r="L81" i="5" s="1"/>
  <c r="A81" i="5"/>
  <c r="C80" i="5"/>
  <c r="G80" i="5" s="1"/>
  <c r="J80" i="5" s="1"/>
  <c r="B80" i="5"/>
  <c r="L80" i="5" s="1"/>
  <c r="A80" i="5"/>
  <c r="C79" i="5"/>
  <c r="G79" i="5" s="1"/>
  <c r="B79" i="5"/>
  <c r="L79" i="5" s="1"/>
  <c r="A79" i="5"/>
  <c r="C78" i="5"/>
  <c r="G78" i="5" s="1"/>
  <c r="B78" i="5"/>
  <c r="L78" i="5" s="1"/>
  <c r="A78" i="5"/>
  <c r="C77" i="5"/>
  <c r="G77" i="5" s="1"/>
  <c r="J77" i="5" s="1"/>
  <c r="B77" i="5"/>
  <c r="L77" i="5" s="1"/>
  <c r="A77" i="5"/>
  <c r="C76" i="5"/>
  <c r="G76" i="5" s="1"/>
  <c r="J76" i="5" s="1"/>
  <c r="B76" i="5"/>
  <c r="L76" i="5" s="1"/>
  <c r="A76" i="5"/>
  <c r="C75" i="5"/>
  <c r="G75" i="5" s="1"/>
  <c r="B75" i="5"/>
  <c r="L75" i="5" s="1"/>
  <c r="A75" i="5"/>
  <c r="C74" i="5"/>
  <c r="G74" i="5" s="1"/>
  <c r="B74" i="5"/>
  <c r="L74" i="5" s="1"/>
  <c r="A74" i="5"/>
  <c r="C73" i="5"/>
  <c r="G73" i="5" s="1"/>
  <c r="J73" i="5" s="1"/>
  <c r="B73" i="5"/>
  <c r="L73" i="5" s="1"/>
  <c r="A73" i="5"/>
  <c r="C72" i="5"/>
  <c r="G72" i="5" s="1"/>
  <c r="J72" i="5" s="1"/>
  <c r="B72" i="5"/>
  <c r="L72" i="5" s="1"/>
  <c r="A72" i="5"/>
  <c r="C71" i="5"/>
  <c r="G71" i="5" s="1"/>
  <c r="B71" i="5"/>
  <c r="L71" i="5" s="1"/>
  <c r="A71" i="5"/>
  <c r="C70" i="5"/>
  <c r="G70" i="5" s="1"/>
  <c r="B70" i="5"/>
  <c r="L70" i="5" s="1"/>
  <c r="A70" i="5"/>
  <c r="C69" i="5"/>
  <c r="G69" i="5" s="1"/>
  <c r="J69" i="5" s="1"/>
  <c r="B69" i="5"/>
  <c r="L69" i="5" s="1"/>
  <c r="A69" i="5"/>
  <c r="C68" i="5"/>
  <c r="G68" i="5" s="1"/>
  <c r="J68" i="5" s="1"/>
  <c r="B68" i="5"/>
  <c r="L68" i="5" s="1"/>
  <c r="A68" i="5"/>
  <c r="C67" i="5"/>
  <c r="G67" i="5" s="1"/>
  <c r="B67" i="5"/>
  <c r="L67" i="5" s="1"/>
  <c r="A67" i="5"/>
  <c r="C66" i="5"/>
  <c r="B66" i="5"/>
  <c r="L66" i="5" s="1"/>
  <c r="A66" i="5"/>
  <c r="C65" i="5"/>
  <c r="G65" i="5" s="1"/>
  <c r="B65" i="5"/>
  <c r="L65" i="5" s="1"/>
  <c r="A65" i="5"/>
  <c r="C64" i="5"/>
  <c r="G64" i="5" s="1"/>
  <c r="B64" i="5"/>
  <c r="L64" i="5" s="1"/>
  <c r="A64" i="5"/>
  <c r="C63" i="5"/>
  <c r="G63" i="5" s="1"/>
  <c r="B63" i="5"/>
  <c r="L63" i="5" s="1"/>
  <c r="A63" i="5"/>
  <c r="C62" i="5"/>
  <c r="G62" i="5" s="1"/>
  <c r="B62" i="5"/>
  <c r="L62" i="5" s="1"/>
  <c r="A62" i="5"/>
  <c r="C61" i="5"/>
  <c r="G61" i="5" s="1"/>
  <c r="J61" i="5" s="1"/>
  <c r="B61" i="5"/>
  <c r="L61" i="5" s="1"/>
  <c r="A61" i="5"/>
  <c r="C60" i="5"/>
  <c r="G60" i="5" s="1"/>
  <c r="B60" i="5"/>
  <c r="L60" i="5" s="1"/>
  <c r="A60" i="5"/>
  <c r="C59" i="5"/>
  <c r="G59" i="5" s="1"/>
  <c r="B59" i="5"/>
  <c r="L59" i="5" s="1"/>
  <c r="A59" i="5"/>
  <c r="C58" i="5"/>
  <c r="G58" i="5" s="1"/>
  <c r="B58" i="5"/>
  <c r="L58" i="5" s="1"/>
  <c r="A58" i="5"/>
  <c r="C57" i="5"/>
  <c r="B57" i="5"/>
  <c r="L57" i="5" s="1"/>
  <c r="A57" i="5"/>
  <c r="C56" i="5"/>
  <c r="G56" i="5" s="1"/>
  <c r="B56" i="5"/>
  <c r="L56" i="5" s="1"/>
  <c r="A56" i="5"/>
  <c r="C55" i="5"/>
  <c r="G55" i="5" s="1"/>
  <c r="B55" i="5"/>
  <c r="L55" i="5" s="1"/>
  <c r="A55" i="5"/>
  <c r="C54" i="5"/>
  <c r="G54" i="5" s="1"/>
  <c r="B54" i="5"/>
  <c r="L54" i="5" s="1"/>
  <c r="A54" i="5"/>
  <c r="C53" i="5"/>
  <c r="G53" i="5" s="1"/>
  <c r="B53" i="5"/>
  <c r="L53" i="5" s="1"/>
  <c r="A53" i="5"/>
  <c r="C52" i="5"/>
  <c r="G52" i="5" s="1"/>
  <c r="J52" i="5" s="1"/>
  <c r="B52" i="5"/>
  <c r="L52" i="5" s="1"/>
  <c r="A52" i="5"/>
  <c r="C51" i="5"/>
  <c r="G51" i="5" s="1"/>
  <c r="J51" i="5" s="1"/>
  <c r="B51" i="5"/>
  <c r="L51" i="5" s="1"/>
  <c r="A51" i="5"/>
  <c r="C50" i="5"/>
  <c r="B50" i="5"/>
  <c r="L50" i="5" s="1"/>
  <c r="A50" i="5"/>
  <c r="C49" i="5"/>
  <c r="G49" i="5" s="1"/>
  <c r="B49" i="5"/>
  <c r="L49" i="5" s="1"/>
  <c r="A49" i="5"/>
  <c r="C48" i="5"/>
  <c r="G48" i="5" s="1"/>
  <c r="B48" i="5"/>
  <c r="L48" i="5" s="1"/>
  <c r="A48" i="5"/>
  <c r="C47" i="5"/>
  <c r="G47" i="5" s="1"/>
  <c r="B47" i="5"/>
  <c r="L47" i="5" s="1"/>
  <c r="A47" i="5"/>
  <c r="C46" i="5"/>
  <c r="G46" i="5" s="1"/>
  <c r="B46" i="5"/>
  <c r="L46" i="5" s="1"/>
  <c r="A46" i="5"/>
  <c r="C45" i="5"/>
  <c r="G45" i="5" s="1"/>
  <c r="J45" i="5" s="1"/>
  <c r="B45" i="5"/>
  <c r="L45" i="5" s="1"/>
  <c r="A45" i="5"/>
  <c r="C44" i="5"/>
  <c r="G44" i="5" s="1"/>
  <c r="B44" i="5"/>
  <c r="L44" i="5" s="1"/>
  <c r="A44" i="5"/>
  <c r="C43" i="5"/>
  <c r="G43" i="5" s="1"/>
  <c r="B43" i="5"/>
  <c r="L43" i="5" s="1"/>
  <c r="A43" i="5"/>
  <c r="C42" i="5"/>
  <c r="G42" i="5" s="1"/>
  <c r="B42" i="5"/>
  <c r="L42" i="5" s="1"/>
  <c r="A42" i="5"/>
  <c r="C41" i="5"/>
  <c r="G41" i="5" s="1"/>
  <c r="J41" i="5" s="1"/>
  <c r="B41" i="5"/>
  <c r="L41" i="5" s="1"/>
  <c r="A41" i="5"/>
  <c r="C40" i="5"/>
  <c r="G40" i="5" s="1"/>
  <c r="J40" i="5" s="1"/>
  <c r="B40" i="5"/>
  <c r="L40" i="5" s="1"/>
  <c r="A40" i="5"/>
  <c r="C39" i="5"/>
  <c r="G39" i="5" s="1"/>
  <c r="J39" i="5" s="1"/>
  <c r="B39" i="5"/>
  <c r="L39" i="5" s="1"/>
  <c r="A39" i="5"/>
  <c r="C38" i="5"/>
  <c r="G38" i="5" s="1"/>
  <c r="B38" i="5"/>
  <c r="L38" i="5" s="1"/>
  <c r="A38" i="5"/>
  <c r="C37" i="5"/>
  <c r="G37" i="5" s="1"/>
  <c r="B37" i="5"/>
  <c r="L37" i="5" s="1"/>
  <c r="A37" i="5"/>
  <c r="C36" i="5"/>
  <c r="G36" i="5" s="1"/>
  <c r="B36" i="5"/>
  <c r="L36" i="5" s="1"/>
  <c r="A36" i="5"/>
  <c r="C35" i="5"/>
  <c r="B35" i="5"/>
  <c r="L35" i="5" s="1"/>
  <c r="A35" i="5"/>
  <c r="C34" i="5"/>
  <c r="G34" i="5" s="1"/>
  <c r="B34" i="5"/>
  <c r="L34" i="5" s="1"/>
  <c r="A34" i="5"/>
  <c r="C33" i="5"/>
  <c r="G33" i="5" s="1"/>
  <c r="B33" i="5"/>
  <c r="L33" i="5" s="1"/>
  <c r="A33" i="5"/>
  <c r="C32" i="5"/>
  <c r="G32" i="5" s="1"/>
  <c r="J32" i="5" s="1"/>
  <c r="B32" i="5"/>
  <c r="L32" i="5" s="1"/>
  <c r="A32" i="5"/>
  <c r="C31" i="5"/>
  <c r="G31" i="5" s="1"/>
  <c r="B31" i="5"/>
  <c r="L31" i="5" s="1"/>
  <c r="A31" i="5"/>
  <c r="C30" i="5"/>
  <c r="B30" i="5"/>
  <c r="L30" i="5" s="1"/>
  <c r="A30" i="5"/>
  <c r="C29" i="5"/>
  <c r="G29" i="5" s="1"/>
  <c r="B29" i="5"/>
  <c r="L29" i="5" s="1"/>
  <c r="A29" i="5"/>
  <c r="C28" i="5"/>
  <c r="G28" i="5" s="1"/>
  <c r="B28" i="5"/>
  <c r="L28" i="5" s="1"/>
  <c r="A28" i="5"/>
  <c r="C27" i="5"/>
  <c r="G27" i="5" s="1"/>
  <c r="B27" i="5"/>
  <c r="L27" i="5" s="1"/>
  <c r="A27" i="5"/>
  <c r="C26" i="5"/>
  <c r="B26" i="5"/>
  <c r="L26" i="5" s="1"/>
  <c r="A26" i="5"/>
  <c r="C25" i="5"/>
  <c r="G25" i="5" s="1"/>
  <c r="J25" i="5" s="1"/>
  <c r="B25" i="5"/>
  <c r="L25" i="5" s="1"/>
  <c r="A25" i="5"/>
  <c r="C24" i="5"/>
  <c r="G24" i="5" s="1"/>
  <c r="B24" i="5"/>
  <c r="L24" i="5" s="1"/>
  <c r="A24" i="5"/>
  <c r="C23" i="5"/>
  <c r="G23" i="5" s="1"/>
  <c r="B23" i="5"/>
  <c r="L23" i="5" s="1"/>
  <c r="A23" i="5"/>
  <c r="C22" i="5"/>
  <c r="G22" i="5" s="1"/>
  <c r="B22" i="5"/>
  <c r="L22" i="5" s="1"/>
  <c r="A22" i="5"/>
  <c r="C21" i="5"/>
  <c r="G21" i="5" s="1"/>
  <c r="B21" i="5"/>
  <c r="L21" i="5" s="1"/>
  <c r="A21" i="5"/>
  <c r="C20" i="5"/>
  <c r="G20" i="5" s="1"/>
  <c r="B20" i="5"/>
  <c r="L20" i="5" s="1"/>
  <c r="A20" i="5"/>
  <c r="C19" i="5"/>
  <c r="G19" i="5" s="1"/>
  <c r="B19" i="5"/>
  <c r="L19" i="5" s="1"/>
  <c r="A19" i="5"/>
  <c r="C18" i="5"/>
  <c r="G18" i="5" s="1"/>
  <c r="B18" i="5"/>
  <c r="L18" i="5" s="1"/>
  <c r="A18" i="5"/>
  <c r="C17" i="5"/>
  <c r="G17" i="5" s="1"/>
  <c r="B17" i="5"/>
  <c r="L17" i="5" s="1"/>
  <c r="A17" i="5"/>
  <c r="C16" i="5"/>
  <c r="G16" i="5" s="1"/>
  <c r="B16" i="5"/>
  <c r="L16" i="5" s="1"/>
  <c r="A16" i="5"/>
  <c r="C15" i="5"/>
  <c r="G15" i="5" s="1"/>
  <c r="B15" i="5"/>
  <c r="L15" i="5" s="1"/>
  <c r="A15" i="5"/>
  <c r="C14" i="5"/>
  <c r="G14" i="5" s="1"/>
  <c r="J14" i="5" s="1"/>
  <c r="B14" i="5"/>
  <c r="L14" i="5" s="1"/>
  <c r="A14" i="5"/>
  <c r="C11" i="5"/>
  <c r="G11" i="5" s="1"/>
  <c r="J11" i="5" s="1"/>
  <c r="B11" i="5"/>
  <c r="L11" i="5" s="1"/>
  <c r="A11" i="5"/>
  <c r="C10" i="5"/>
  <c r="G10" i="5" s="1"/>
  <c r="J10" i="5" s="1"/>
  <c r="B10" i="5"/>
  <c r="L10" i="5" s="1"/>
  <c r="A10" i="5"/>
  <c r="C9" i="5"/>
  <c r="G9" i="5" s="1"/>
  <c r="B9" i="5"/>
  <c r="L9" i="5" s="1"/>
  <c r="A9" i="5"/>
  <c r="C8" i="5"/>
  <c r="G8" i="5" s="1"/>
  <c r="J8" i="5" s="1"/>
  <c r="B8" i="5"/>
  <c r="L8" i="5" s="1"/>
  <c r="A8" i="5"/>
  <c r="C6" i="5"/>
  <c r="G6" i="5" s="1"/>
  <c r="J6" i="5" s="1"/>
  <c r="B6" i="5"/>
  <c r="L6" i="5" s="1"/>
  <c r="A6" i="5"/>
  <c r="C5" i="5"/>
  <c r="G5" i="5" s="1"/>
  <c r="J5" i="5" s="1"/>
  <c r="B5" i="5"/>
  <c r="L5" i="5" s="1"/>
  <c r="A5" i="5"/>
  <c r="D88" i="3"/>
  <c r="C6" i="3"/>
  <c r="C8" i="3"/>
  <c r="G8" i="3" s="1"/>
  <c r="J8" i="3" s="1"/>
  <c r="C9" i="3"/>
  <c r="G9" i="3" s="1"/>
  <c r="J9" i="3" s="1"/>
  <c r="C10" i="3"/>
  <c r="G10" i="3" s="1"/>
  <c r="J10" i="3" s="1"/>
  <c r="C11" i="3"/>
  <c r="G11" i="3" s="1"/>
  <c r="J11" i="3" s="1"/>
  <c r="C14" i="3"/>
  <c r="C15" i="3"/>
  <c r="G15" i="3" s="1"/>
  <c r="C16" i="3"/>
  <c r="G16" i="3" s="1"/>
  <c r="C17" i="3"/>
  <c r="G17" i="3" s="1"/>
  <c r="C18" i="3"/>
  <c r="G18" i="3" s="1"/>
  <c r="C19" i="3"/>
  <c r="G19" i="3" s="1"/>
  <c r="C20" i="3"/>
  <c r="G20" i="3" s="1"/>
  <c r="C21" i="3"/>
  <c r="G21" i="3" s="1"/>
  <c r="C22" i="3"/>
  <c r="G22" i="3" s="1"/>
  <c r="C23" i="3"/>
  <c r="G23" i="3" s="1"/>
  <c r="C24" i="3"/>
  <c r="G24" i="3" s="1"/>
  <c r="C25" i="3"/>
  <c r="G26" i="3"/>
  <c r="J26" i="3" s="1"/>
  <c r="G27" i="3"/>
  <c r="G28" i="3"/>
  <c r="G29" i="3"/>
  <c r="G30" i="3"/>
  <c r="C32" i="3"/>
  <c r="G32" i="3" s="1"/>
  <c r="J32" i="3" s="1"/>
  <c r="C33" i="3"/>
  <c r="G33" i="3" s="1"/>
  <c r="J33" i="3" s="1"/>
  <c r="C34" i="3"/>
  <c r="G34" i="3" s="1"/>
  <c r="C35" i="3"/>
  <c r="G35" i="3" s="1"/>
  <c r="C36" i="3"/>
  <c r="G36" i="3" s="1"/>
  <c r="C37" i="3"/>
  <c r="C38" i="3"/>
  <c r="G38" i="3" s="1"/>
  <c r="C39" i="3"/>
  <c r="G39" i="3" s="1"/>
  <c r="J39" i="3" s="1"/>
  <c r="C40" i="3"/>
  <c r="C41" i="3"/>
  <c r="C42" i="3"/>
  <c r="G42" i="3" s="1"/>
  <c r="C43" i="3"/>
  <c r="G43" i="3" s="1"/>
  <c r="C44" i="3"/>
  <c r="G44" i="3" s="1"/>
  <c r="C45" i="3"/>
  <c r="G45" i="3" s="1"/>
  <c r="J45" i="3" s="1"/>
  <c r="C46" i="3"/>
  <c r="G46" i="3" s="1"/>
  <c r="J46" i="3" s="1"/>
  <c r="G47" i="3"/>
  <c r="J47" i="3" s="1"/>
  <c r="G48" i="3"/>
  <c r="G50" i="3"/>
  <c r="C51" i="3"/>
  <c r="G51" i="3" s="1"/>
  <c r="J51" i="3" s="1"/>
  <c r="G55" i="3"/>
  <c r="C56" i="3"/>
  <c r="G56" i="3" s="1"/>
  <c r="J56" i="3" s="1"/>
  <c r="C57" i="3"/>
  <c r="G57" i="3" s="1"/>
  <c r="J57" i="3" s="1"/>
  <c r="C58" i="3"/>
  <c r="G58" i="3" s="1"/>
  <c r="C59" i="3"/>
  <c r="C60" i="3"/>
  <c r="G60" i="3" s="1"/>
  <c r="C61" i="3"/>
  <c r="C62" i="3"/>
  <c r="G62" i="3" s="1"/>
  <c r="C63" i="3"/>
  <c r="G63" i="3" s="1"/>
  <c r="J63" i="3" s="1"/>
  <c r="C64" i="3"/>
  <c r="G64" i="3" s="1"/>
  <c r="J64" i="3" s="1"/>
  <c r="C65" i="3"/>
  <c r="G65" i="3" s="1"/>
  <c r="J65" i="3" s="1"/>
  <c r="C66" i="3"/>
  <c r="G66" i="3" s="1"/>
  <c r="J66" i="3" s="1"/>
  <c r="C67" i="3"/>
  <c r="C68" i="3"/>
  <c r="G68" i="3" s="1"/>
  <c r="J68" i="3" s="1"/>
  <c r="C69" i="3"/>
  <c r="G69" i="3" s="1"/>
  <c r="J69" i="3" s="1"/>
  <c r="C70" i="3"/>
  <c r="G70" i="3" s="1"/>
  <c r="J70" i="3" s="1"/>
  <c r="C71" i="3"/>
  <c r="G71" i="3" s="1"/>
  <c r="J71" i="3" s="1"/>
  <c r="C72" i="3"/>
  <c r="G72" i="3" s="1"/>
  <c r="J72" i="3" s="1"/>
  <c r="C73" i="3"/>
  <c r="C74" i="3"/>
  <c r="G74" i="3" s="1"/>
  <c r="J74" i="3" s="1"/>
  <c r="C75" i="3"/>
  <c r="G75" i="3" s="1"/>
  <c r="J75" i="3" s="1"/>
  <c r="C76" i="3"/>
  <c r="C77" i="3"/>
  <c r="G77" i="3" s="1"/>
  <c r="J77" i="3" s="1"/>
  <c r="C78" i="3"/>
  <c r="G78" i="3" s="1"/>
  <c r="J78" i="3" s="1"/>
  <c r="C79" i="3"/>
  <c r="G79" i="3" s="1"/>
  <c r="J79" i="3" s="1"/>
  <c r="C80" i="3"/>
  <c r="G80" i="3" s="1"/>
  <c r="J80" i="3" s="1"/>
  <c r="C81" i="3"/>
  <c r="G81" i="3" s="1"/>
  <c r="J81" i="3" s="1"/>
  <c r="C82" i="3"/>
  <c r="G82" i="3" s="1"/>
  <c r="J82" i="3" s="1"/>
  <c r="C83" i="3"/>
  <c r="G83" i="3" s="1"/>
  <c r="J83" i="3" s="1"/>
  <c r="C5" i="3"/>
  <c r="G5" i="3" s="1"/>
  <c r="J5" i="3" s="1"/>
  <c r="B55" i="3"/>
  <c r="L55" i="3" s="1"/>
  <c r="B56" i="3"/>
  <c r="L56" i="3" s="1"/>
  <c r="B57" i="3"/>
  <c r="L57" i="3" s="1"/>
  <c r="B58" i="3"/>
  <c r="L58" i="3" s="1"/>
  <c r="B59" i="3"/>
  <c r="L59" i="3" s="1"/>
  <c r="B60" i="3"/>
  <c r="L60" i="3" s="1"/>
  <c r="B61" i="3"/>
  <c r="L61" i="3" s="1"/>
  <c r="B62" i="3"/>
  <c r="L62" i="3" s="1"/>
  <c r="B63" i="3"/>
  <c r="L63" i="3" s="1"/>
  <c r="B64" i="3"/>
  <c r="L64" i="3" s="1"/>
  <c r="B65" i="3"/>
  <c r="L65" i="3" s="1"/>
  <c r="B66" i="3"/>
  <c r="L66" i="3" s="1"/>
  <c r="B67" i="3"/>
  <c r="L67" i="3" s="1"/>
  <c r="B68" i="3"/>
  <c r="L68" i="3" s="1"/>
  <c r="B69" i="3"/>
  <c r="L69" i="3" s="1"/>
  <c r="B70" i="3"/>
  <c r="L70" i="3" s="1"/>
  <c r="B71" i="3"/>
  <c r="L71" i="3" s="1"/>
  <c r="B72" i="3"/>
  <c r="L72" i="3" s="1"/>
  <c r="B73" i="3"/>
  <c r="L73" i="3" s="1"/>
  <c r="B74" i="3"/>
  <c r="L74" i="3" s="1"/>
  <c r="B75" i="3"/>
  <c r="L75" i="3" s="1"/>
  <c r="B76" i="3"/>
  <c r="L76" i="3" s="1"/>
  <c r="B77" i="3"/>
  <c r="L77" i="3" s="1"/>
  <c r="B78" i="3"/>
  <c r="L78" i="3" s="1"/>
  <c r="B79" i="3"/>
  <c r="L79" i="3" s="1"/>
  <c r="B80" i="3"/>
  <c r="L80" i="3" s="1"/>
  <c r="B81" i="3"/>
  <c r="L81" i="3" s="1"/>
  <c r="B82" i="3"/>
  <c r="L82" i="3" s="1"/>
  <c r="B83" i="3"/>
  <c r="L83" i="3" s="1"/>
  <c r="A83" i="3"/>
  <c r="Q46" i="3" s="1"/>
  <c r="A80" i="3"/>
  <c r="A81" i="3"/>
  <c r="A82" i="3"/>
  <c r="A71" i="3"/>
  <c r="A72" i="3"/>
  <c r="A73" i="3"/>
  <c r="A74" i="3"/>
  <c r="A75" i="3"/>
  <c r="A76" i="3"/>
  <c r="A77" i="3"/>
  <c r="A78" i="3"/>
  <c r="A79" i="3"/>
  <c r="A68" i="3"/>
  <c r="A69" i="3"/>
  <c r="A70" i="3"/>
  <c r="A62" i="3"/>
  <c r="A63" i="3"/>
  <c r="A64" i="3"/>
  <c r="A65" i="3"/>
  <c r="A66" i="3"/>
  <c r="A67" i="3"/>
  <c r="A55" i="3"/>
  <c r="A56" i="3"/>
  <c r="A57" i="3"/>
  <c r="A58" i="3"/>
  <c r="A59" i="3"/>
  <c r="A60" i="3"/>
  <c r="A61" i="3"/>
  <c r="A6" i="3"/>
  <c r="A8" i="3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" i="3"/>
  <c r="B49" i="3"/>
  <c r="L49" i="3" s="1"/>
  <c r="B50" i="3"/>
  <c r="L50" i="3" s="1"/>
  <c r="B51" i="3"/>
  <c r="L51" i="3" s="1"/>
  <c r="B52" i="3"/>
  <c r="L52" i="3" s="1"/>
  <c r="B53" i="3"/>
  <c r="L53" i="3" s="1"/>
  <c r="B54" i="3"/>
  <c r="L54" i="3" s="1"/>
  <c r="B39" i="3"/>
  <c r="L39" i="3" s="1"/>
  <c r="B40" i="3"/>
  <c r="L40" i="3" s="1"/>
  <c r="B41" i="3"/>
  <c r="L41" i="3" s="1"/>
  <c r="B42" i="3"/>
  <c r="L42" i="3" s="1"/>
  <c r="B43" i="3"/>
  <c r="L43" i="3" s="1"/>
  <c r="B44" i="3"/>
  <c r="L44" i="3" s="1"/>
  <c r="B45" i="3"/>
  <c r="L45" i="3" s="1"/>
  <c r="B46" i="3"/>
  <c r="L46" i="3" s="1"/>
  <c r="B47" i="3"/>
  <c r="L47" i="3" s="1"/>
  <c r="B48" i="3"/>
  <c r="L48" i="3" s="1"/>
  <c r="B6" i="3"/>
  <c r="L6" i="3" s="1"/>
  <c r="B8" i="3"/>
  <c r="L8" i="3" s="1"/>
  <c r="B9" i="3"/>
  <c r="L9" i="3" s="1"/>
  <c r="B10" i="3"/>
  <c r="L10" i="3" s="1"/>
  <c r="B11" i="3"/>
  <c r="L11" i="3" s="1"/>
  <c r="B14" i="3"/>
  <c r="L14" i="3" s="1"/>
  <c r="B15" i="3"/>
  <c r="L15" i="3" s="1"/>
  <c r="B16" i="3"/>
  <c r="L16" i="3" s="1"/>
  <c r="B17" i="3"/>
  <c r="L17" i="3" s="1"/>
  <c r="B18" i="3"/>
  <c r="L18" i="3" s="1"/>
  <c r="B19" i="3"/>
  <c r="L19" i="3" s="1"/>
  <c r="B20" i="3"/>
  <c r="L20" i="3" s="1"/>
  <c r="B21" i="3"/>
  <c r="L21" i="3" s="1"/>
  <c r="B22" i="3"/>
  <c r="L22" i="3" s="1"/>
  <c r="B23" i="3"/>
  <c r="L23" i="3" s="1"/>
  <c r="B24" i="3"/>
  <c r="L24" i="3" s="1"/>
  <c r="B25" i="3"/>
  <c r="L25" i="3" s="1"/>
  <c r="B26" i="3"/>
  <c r="L26" i="3" s="1"/>
  <c r="B27" i="3"/>
  <c r="L27" i="3" s="1"/>
  <c r="B28" i="3"/>
  <c r="L28" i="3" s="1"/>
  <c r="B29" i="3"/>
  <c r="L29" i="3" s="1"/>
  <c r="B30" i="3"/>
  <c r="L30" i="3" s="1"/>
  <c r="B31" i="3"/>
  <c r="L31" i="3" s="1"/>
  <c r="B32" i="3"/>
  <c r="L32" i="3" s="1"/>
  <c r="B33" i="3"/>
  <c r="L33" i="3" s="1"/>
  <c r="B34" i="3"/>
  <c r="L34" i="3" s="1"/>
  <c r="B35" i="3"/>
  <c r="L35" i="3" s="1"/>
  <c r="B36" i="3"/>
  <c r="L36" i="3" s="1"/>
  <c r="B37" i="3"/>
  <c r="L37" i="3" s="1"/>
  <c r="B38" i="3"/>
  <c r="L38" i="3" s="1"/>
  <c r="B5" i="3"/>
  <c r="L5" i="3" s="1"/>
  <c r="N39" i="9" l="1"/>
  <c r="N26" i="10"/>
  <c r="H88" i="9"/>
  <c r="N13" i="9"/>
  <c r="N81" i="9"/>
  <c r="O45" i="9"/>
  <c r="O15" i="10"/>
  <c r="I78" i="10"/>
  <c r="M78" i="10" s="1"/>
  <c r="O78" i="10" s="1"/>
  <c r="I73" i="10"/>
  <c r="M73" i="10" s="1"/>
  <c r="O73" i="10" s="1"/>
  <c r="N85" i="10"/>
  <c r="I72" i="10"/>
  <c r="M72" i="10" s="1"/>
  <c r="N72" i="10" s="1"/>
  <c r="I70" i="10"/>
  <c r="M70" i="10" s="1"/>
  <c r="O70" i="10" s="1"/>
  <c r="I69" i="10"/>
  <c r="M69" i="10" s="1"/>
  <c r="O69" i="10" s="1"/>
  <c r="I68" i="10"/>
  <c r="M68" i="10" s="1"/>
  <c r="O68" i="10" s="1"/>
  <c r="I67" i="10"/>
  <c r="M67" i="10" s="1"/>
  <c r="N67" i="10" s="1"/>
  <c r="I66" i="10"/>
  <c r="M66" i="10" s="1"/>
  <c r="N66" i="10" s="1"/>
  <c r="I65" i="10"/>
  <c r="M65" i="10" s="1"/>
  <c r="N65" i="10" s="1"/>
  <c r="O20" i="10"/>
  <c r="I50" i="10"/>
  <c r="M50" i="10" s="1"/>
  <c r="O22" i="10"/>
  <c r="N22" i="10"/>
  <c r="O54" i="10"/>
  <c r="N54" i="10"/>
  <c r="O39" i="10"/>
  <c r="N39" i="10"/>
  <c r="O56" i="10"/>
  <c r="N56" i="10"/>
  <c r="O57" i="10"/>
  <c r="N57" i="10"/>
  <c r="O10" i="10"/>
  <c r="N10" i="10"/>
  <c r="O46" i="10"/>
  <c r="N46" i="10"/>
  <c r="I30" i="10"/>
  <c r="M30" i="10" s="1"/>
  <c r="I31" i="10"/>
  <c r="M31" i="10" s="1"/>
  <c r="I18" i="10"/>
  <c r="M18" i="10" s="1"/>
  <c r="O49" i="10"/>
  <c r="N49" i="10"/>
  <c r="O35" i="10"/>
  <c r="N35" i="10"/>
  <c r="I44" i="10"/>
  <c r="M44" i="10" s="1"/>
  <c r="O24" i="10"/>
  <c r="N24" i="10"/>
  <c r="O51" i="10"/>
  <c r="N51" i="10"/>
  <c r="O40" i="10"/>
  <c r="N40" i="10"/>
  <c r="O82" i="10"/>
  <c r="N82" i="10"/>
  <c r="O71" i="10"/>
  <c r="N71" i="10"/>
  <c r="N32" i="10"/>
  <c r="O32" i="10"/>
  <c r="I38" i="10"/>
  <c r="M38" i="10" s="1"/>
  <c r="I62" i="10"/>
  <c r="M62" i="10" s="1"/>
  <c r="O33" i="10"/>
  <c r="N33" i="10"/>
  <c r="N79" i="10"/>
  <c r="O79" i="10"/>
  <c r="I60" i="10"/>
  <c r="M60" i="10" s="1"/>
  <c r="I36" i="10"/>
  <c r="M36" i="10" s="1"/>
  <c r="O12" i="10"/>
  <c r="N12" i="10"/>
  <c r="O13" i="10"/>
  <c r="N13" i="10"/>
  <c r="O41" i="10"/>
  <c r="N41" i="10"/>
  <c r="O83" i="10"/>
  <c r="N83" i="10"/>
  <c r="I17" i="10"/>
  <c r="M17" i="10" s="1"/>
  <c r="O58" i="10"/>
  <c r="N58" i="10"/>
  <c r="O43" i="10"/>
  <c r="N43" i="10"/>
  <c r="O63" i="10"/>
  <c r="N63" i="10"/>
  <c r="I37" i="10"/>
  <c r="M37" i="10" s="1"/>
  <c r="O11" i="10"/>
  <c r="N11" i="10"/>
  <c r="I45" i="10"/>
  <c r="M45" i="10" s="1"/>
  <c r="O84" i="10"/>
  <c r="N84" i="10"/>
  <c r="I25" i="10"/>
  <c r="M25" i="10" s="1"/>
  <c r="I19" i="10"/>
  <c r="M19" i="10" s="1"/>
  <c r="O47" i="10"/>
  <c r="N47" i="10"/>
  <c r="O77" i="10"/>
  <c r="N77" i="10"/>
  <c r="O74" i="10"/>
  <c r="N74" i="10"/>
  <c r="I14" i="10"/>
  <c r="M14" i="10" s="1"/>
  <c r="O8" i="10"/>
  <c r="N8" i="10"/>
  <c r="O81" i="10"/>
  <c r="N81" i="10"/>
  <c r="O9" i="10"/>
  <c r="N9" i="10"/>
  <c r="I29" i="10"/>
  <c r="M29" i="10" s="1"/>
  <c r="N52" i="10"/>
  <c r="O52" i="10"/>
  <c r="I21" i="10"/>
  <c r="M21" i="10" s="1"/>
  <c r="O80" i="10"/>
  <c r="N80" i="10"/>
  <c r="I61" i="10"/>
  <c r="M61" i="10" s="1"/>
  <c r="I7" i="10"/>
  <c r="M7" i="10" s="1"/>
  <c r="H90" i="10"/>
  <c r="N76" i="10"/>
  <c r="O76" i="10"/>
  <c r="I23" i="10"/>
  <c r="M23" i="10" s="1"/>
  <c r="I64" i="10"/>
  <c r="M64" i="10" s="1"/>
  <c r="I55" i="10"/>
  <c r="M55" i="10" s="1"/>
  <c r="O75" i="10"/>
  <c r="N75" i="10"/>
  <c r="F32" i="6"/>
  <c r="F66" i="6"/>
  <c r="F20" i="6"/>
  <c r="F29" i="6"/>
  <c r="F64" i="6"/>
  <c r="F60" i="6"/>
  <c r="F50" i="6"/>
  <c r="F25" i="6"/>
  <c r="F73" i="6"/>
  <c r="F5" i="6"/>
  <c r="F61" i="6"/>
  <c r="F45" i="6"/>
  <c r="F78" i="6"/>
  <c r="F71" i="6"/>
  <c r="F10" i="6"/>
  <c r="F18" i="6"/>
  <c r="F8" i="6"/>
  <c r="F40" i="6"/>
  <c r="F51" i="6"/>
  <c r="F56" i="6"/>
  <c r="F27" i="6"/>
  <c r="J13" i="9"/>
  <c r="J38" i="9"/>
  <c r="J44" i="9"/>
  <c r="J53" i="9"/>
  <c r="J22" i="9"/>
  <c r="J42" i="9"/>
  <c r="J58" i="9"/>
  <c r="J30" i="9"/>
  <c r="J37" i="9"/>
  <c r="J36" i="9"/>
  <c r="J20" i="9"/>
  <c r="J27" i="9"/>
  <c r="J48" i="9"/>
  <c r="J34" i="9"/>
  <c r="J15" i="9"/>
  <c r="J43" i="9"/>
  <c r="N48" i="9"/>
  <c r="O48" i="9"/>
  <c r="N20" i="9"/>
  <c r="O20" i="9"/>
  <c r="M88" i="9"/>
  <c r="O5" i="9"/>
  <c r="N5" i="9"/>
  <c r="J55" i="9"/>
  <c r="O43" i="9"/>
  <c r="N43" i="9"/>
  <c r="J28" i="9"/>
  <c r="J35" i="9"/>
  <c r="O15" i="9"/>
  <c r="N15" i="9"/>
  <c r="J31" i="9"/>
  <c r="O50" i="9"/>
  <c r="N50" i="9"/>
  <c r="O54" i="9"/>
  <c r="N54" i="9"/>
  <c r="N55" i="9"/>
  <c r="O55" i="9"/>
  <c r="N28" i="9"/>
  <c r="O28" i="9"/>
  <c r="O35" i="9"/>
  <c r="N35" i="9"/>
  <c r="N31" i="9"/>
  <c r="O31" i="9"/>
  <c r="J50" i="9"/>
  <c r="O36" i="9"/>
  <c r="N36" i="9"/>
  <c r="J19" i="9"/>
  <c r="N34" i="9"/>
  <c r="O34" i="9"/>
  <c r="O44" i="9"/>
  <c r="N44" i="9"/>
  <c r="J16" i="9"/>
  <c r="J62" i="9"/>
  <c r="N19" i="9"/>
  <c r="O19" i="9"/>
  <c r="O16" i="9"/>
  <c r="N16" i="9"/>
  <c r="O62" i="9"/>
  <c r="N62" i="9"/>
  <c r="O38" i="9"/>
  <c r="N38" i="9"/>
  <c r="O37" i="9"/>
  <c r="N37" i="9"/>
  <c r="O42" i="9"/>
  <c r="N42" i="9"/>
  <c r="O58" i="9"/>
  <c r="N58" i="9"/>
  <c r="J12" i="9"/>
  <c r="J60" i="9"/>
  <c r="N12" i="9"/>
  <c r="O12" i="9"/>
  <c r="O60" i="9"/>
  <c r="N60" i="9"/>
  <c r="O27" i="9"/>
  <c r="N27" i="9"/>
  <c r="J18" i="9"/>
  <c r="J24" i="9"/>
  <c r="O22" i="9"/>
  <c r="N22" i="9"/>
  <c r="O18" i="9"/>
  <c r="N18" i="9"/>
  <c r="O24" i="9"/>
  <c r="N24" i="9"/>
  <c r="O30" i="9"/>
  <c r="N30" i="9"/>
  <c r="J54" i="9"/>
  <c r="O53" i="9"/>
  <c r="N53" i="9"/>
  <c r="F11" i="7"/>
  <c r="F12" i="7"/>
  <c r="F6" i="7"/>
  <c r="F21" i="6"/>
  <c r="F39" i="6"/>
  <c r="F6" i="6"/>
  <c r="F9" i="6"/>
  <c r="F67" i="6"/>
  <c r="F30" i="6"/>
  <c r="F36" i="6"/>
  <c r="F24" i="7"/>
  <c r="F10" i="7"/>
  <c r="F61" i="7"/>
  <c r="F20" i="7"/>
  <c r="F44" i="6"/>
  <c r="F82" i="6"/>
  <c r="F47" i="6"/>
  <c r="F75" i="6"/>
  <c r="F19" i="6"/>
  <c r="F52" i="6"/>
  <c r="F16" i="7"/>
  <c r="F78" i="7"/>
  <c r="F65" i="6"/>
  <c r="F28" i="7"/>
  <c r="F81" i="7"/>
  <c r="F54" i="7"/>
  <c r="F74" i="7"/>
  <c r="F46" i="7"/>
  <c r="F49" i="6"/>
  <c r="F74" i="6"/>
  <c r="F35" i="6"/>
  <c r="F70" i="6"/>
  <c r="F24" i="6"/>
  <c r="F41" i="6"/>
  <c r="F77" i="7"/>
  <c r="F38" i="7"/>
  <c r="F34" i="7"/>
  <c r="F69" i="7"/>
  <c r="F54" i="6"/>
  <c r="F28" i="6"/>
  <c r="F53" i="6"/>
  <c r="F31" i="6"/>
  <c r="F68" i="6"/>
  <c r="F77" i="6"/>
  <c r="F55" i="6"/>
  <c r="F65" i="7"/>
  <c r="F66" i="7"/>
  <c r="F32" i="7"/>
  <c r="F22" i="7"/>
  <c r="F76" i="6"/>
  <c r="F38" i="6"/>
  <c r="F15" i="6"/>
  <c r="F46" i="6"/>
  <c r="F80" i="6"/>
  <c r="F81" i="6"/>
  <c r="F22" i="6"/>
  <c r="F82" i="7"/>
  <c r="F13" i="6"/>
  <c r="F42" i="7"/>
  <c r="F34" i="6"/>
  <c r="F12" i="6"/>
  <c r="F72" i="6"/>
  <c r="F58" i="6"/>
  <c r="F59" i="6"/>
  <c r="F23" i="6"/>
  <c r="F11" i="6"/>
  <c r="F50" i="7"/>
  <c r="F62" i="7"/>
  <c r="F30" i="7"/>
  <c r="F69" i="6"/>
  <c r="F62" i="6"/>
  <c r="F83" i="6"/>
  <c r="F43" i="6"/>
  <c r="F39" i="7"/>
  <c r="F58" i="7"/>
  <c r="F16" i="6"/>
  <c r="F14" i="6"/>
  <c r="F37" i="6"/>
  <c r="F42" i="6"/>
  <c r="F79" i="6"/>
  <c r="F63" i="6"/>
  <c r="F35" i="7"/>
  <c r="F18" i="7"/>
  <c r="F8" i="7"/>
  <c r="F57" i="6"/>
  <c r="J14" i="7"/>
  <c r="J70" i="7"/>
  <c r="G88" i="7"/>
  <c r="H34" i="7" s="1"/>
  <c r="I34" i="7" s="1"/>
  <c r="M34" i="7" s="1"/>
  <c r="J5" i="7"/>
  <c r="J10" i="7"/>
  <c r="J6" i="7"/>
  <c r="F56" i="7"/>
  <c r="F52" i="7"/>
  <c r="F75" i="7"/>
  <c r="F71" i="7"/>
  <c r="F59" i="7"/>
  <c r="F45" i="7"/>
  <c r="F41" i="7"/>
  <c r="F25" i="7"/>
  <c r="F21" i="7"/>
  <c r="F17" i="7"/>
  <c r="F43" i="7"/>
  <c r="F79" i="7"/>
  <c r="F7" i="7"/>
  <c r="F83" i="7"/>
  <c r="F67" i="7"/>
  <c r="F80" i="7"/>
  <c r="F76" i="7"/>
  <c r="F72" i="7"/>
  <c r="F68" i="7"/>
  <c r="F64" i="7"/>
  <c r="F60" i="7"/>
  <c r="F44" i="7"/>
  <c r="F63" i="7"/>
  <c r="F29" i="7"/>
  <c r="F53" i="7"/>
  <c r="F37" i="7"/>
  <c r="F33" i="7"/>
  <c r="F15" i="7"/>
  <c r="F5" i="7"/>
  <c r="F23" i="7"/>
  <c r="F57" i="7"/>
  <c r="F51" i="7"/>
  <c r="F47" i="7"/>
  <c r="F27" i="7"/>
  <c r="F31" i="7"/>
  <c r="F19" i="7"/>
  <c r="F13" i="7"/>
  <c r="F9" i="7"/>
  <c r="F48" i="7"/>
  <c r="F26" i="7"/>
  <c r="F40" i="7"/>
  <c r="F73" i="7"/>
  <c r="F55" i="7"/>
  <c r="J66" i="7"/>
  <c r="F70" i="7"/>
  <c r="F36" i="7"/>
  <c r="F14" i="7"/>
  <c r="J33" i="6"/>
  <c r="G88" i="6"/>
  <c r="H5" i="6" s="1"/>
  <c r="J5" i="6"/>
  <c r="J13" i="6"/>
  <c r="J57" i="6"/>
  <c r="Q40" i="3"/>
  <c r="Q32" i="3"/>
  <c r="Q14" i="3"/>
  <c r="Q25" i="3"/>
  <c r="Q57" i="3"/>
  <c r="Q51" i="3"/>
  <c r="J78" i="5"/>
  <c r="J82" i="5"/>
  <c r="G26" i="5"/>
  <c r="G57" i="5"/>
  <c r="J70" i="5"/>
  <c r="Q32" i="5"/>
  <c r="Q57" i="5"/>
  <c r="Q40" i="5"/>
  <c r="Q46" i="5"/>
  <c r="Q25" i="5"/>
  <c r="Q14" i="5"/>
  <c r="Q51" i="5"/>
  <c r="J71" i="5"/>
  <c r="J46" i="5"/>
  <c r="G35" i="5"/>
  <c r="J33" i="5"/>
  <c r="J74" i="5"/>
  <c r="G66" i="5"/>
  <c r="J79" i="5"/>
  <c r="G83" i="5"/>
  <c r="J47" i="5"/>
  <c r="J56" i="5"/>
  <c r="C88" i="5"/>
  <c r="J9" i="5"/>
  <c r="G30" i="5"/>
  <c r="G50" i="5"/>
  <c r="J75" i="5"/>
  <c r="G54" i="3"/>
  <c r="G53" i="3"/>
  <c r="G76" i="3"/>
  <c r="J76" i="3" s="1"/>
  <c r="G40" i="3"/>
  <c r="J40" i="3" s="1"/>
  <c r="G61" i="3"/>
  <c r="J61" i="3" s="1"/>
  <c r="G25" i="3"/>
  <c r="J25" i="3" s="1"/>
  <c r="G14" i="3"/>
  <c r="G67" i="3"/>
  <c r="J67" i="3" s="1"/>
  <c r="G31" i="3"/>
  <c r="G41" i="3"/>
  <c r="J41" i="3" s="1"/>
  <c r="G52" i="3"/>
  <c r="J52" i="3" s="1"/>
  <c r="G49" i="3"/>
  <c r="G59" i="3"/>
  <c r="G73" i="3"/>
  <c r="J73" i="3" s="1"/>
  <c r="G37" i="3"/>
  <c r="C88" i="3"/>
  <c r="G6" i="3"/>
  <c r="J6" i="3" s="1"/>
  <c r="N73" i="10" l="1"/>
  <c r="O72" i="10"/>
  <c r="N78" i="10"/>
  <c r="J78" i="10"/>
  <c r="J70" i="10"/>
  <c r="J73" i="10"/>
  <c r="N69" i="10"/>
  <c r="O65" i="10"/>
  <c r="N68" i="10"/>
  <c r="O66" i="10"/>
  <c r="N70" i="10"/>
  <c r="O67" i="10"/>
  <c r="J72" i="10"/>
  <c r="J69" i="10"/>
  <c r="J67" i="10"/>
  <c r="J68" i="10"/>
  <c r="J65" i="10"/>
  <c r="J66" i="10"/>
  <c r="J30" i="10"/>
  <c r="J19" i="10"/>
  <c r="J36" i="10"/>
  <c r="J18" i="10"/>
  <c r="J60" i="10"/>
  <c r="J44" i="10"/>
  <c r="J64" i="10"/>
  <c r="J62" i="10"/>
  <c r="J14" i="10"/>
  <c r="J37" i="10"/>
  <c r="J29" i="10"/>
  <c r="O37" i="10"/>
  <c r="N37" i="10"/>
  <c r="O36" i="10"/>
  <c r="N36" i="10"/>
  <c r="J38" i="10"/>
  <c r="N18" i="10"/>
  <c r="O18" i="10"/>
  <c r="O29" i="10"/>
  <c r="N29" i="10"/>
  <c r="O38" i="10"/>
  <c r="N38" i="10"/>
  <c r="O31" i="10"/>
  <c r="N31" i="10"/>
  <c r="O23" i="10"/>
  <c r="N23" i="10"/>
  <c r="O45" i="10"/>
  <c r="N45" i="10"/>
  <c r="J31" i="10"/>
  <c r="M90" i="10"/>
  <c r="O7" i="10"/>
  <c r="N7" i="10"/>
  <c r="J45" i="10"/>
  <c r="O60" i="10"/>
  <c r="N60" i="10"/>
  <c r="O25" i="10"/>
  <c r="N25" i="10"/>
  <c r="J25" i="10"/>
  <c r="O30" i="10"/>
  <c r="N30" i="10"/>
  <c r="J55" i="10"/>
  <c r="J61" i="10"/>
  <c r="O14" i="10"/>
  <c r="N14" i="10"/>
  <c r="O44" i="10"/>
  <c r="N44" i="10"/>
  <c r="O17" i="10"/>
  <c r="N17" i="10"/>
  <c r="O62" i="10"/>
  <c r="N62" i="10"/>
  <c r="O55" i="10"/>
  <c r="N55" i="10"/>
  <c r="O19" i="10"/>
  <c r="N19" i="10"/>
  <c r="N61" i="10"/>
  <c r="O61" i="10"/>
  <c r="N64" i="10"/>
  <c r="O64" i="10"/>
  <c r="J21" i="10"/>
  <c r="J50" i="10"/>
  <c r="J23" i="10"/>
  <c r="O21" i="10"/>
  <c r="N21" i="10"/>
  <c r="J17" i="10"/>
  <c r="O50" i="10"/>
  <c r="N50" i="10"/>
  <c r="F88" i="6"/>
  <c r="O87" i="9"/>
  <c r="P50" i="9" s="1"/>
  <c r="Q50" i="9" s="1"/>
  <c r="J88" i="9"/>
  <c r="K60" i="9" s="1"/>
  <c r="H28" i="7"/>
  <c r="I28" i="7" s="1"/>
  <c r="M28" i="7" s="1"/>
  <c r="O28" i="7" s="1"/>
  <c r="H10" i="7"/>
  <c r="I10" i="7" s="1"/>
  <c r="M10" i="7" s="1"/>
  <c r="O10" i="7" s="1"/>
  <c r="H66" i="7"/>
  <c r="I66" i="7" s="1"/>
  <c r="M66" i="7" s="1"/>
  <c r="O66" i="7" s="1"/>
  <c r="H5" i="7"/>
  <c r="I5" i="7" s="1"/>
  <c r="M5" i="7" s="1"/>
  <c r="H51" i="7"/>
  <c r="I51" i="7" s="1"/>
  <c r="H47" i="7"/>
  <c r="I47" i="7" s="1"/>
  <c r="M47" i="7" s="1"/>
  <c r="H21" i="7"/>
  <c r="H31" i="7"/>
  <c r="H45" i="7"/>
  <c r="I45" i="7" s="1"/>
  <c r="M45" i="7" s="1"/>
  <c r="H61" i="7"/>
  <c r="I61" i="7" s="1"/>
  <c r="M61" i="7" s="1"/>
  <c r="H27" i="7"/>
  <c r="H15" i="7"/>
  <c r="H59" i="7"/>
  <c r="H33" i="7"/>
  <c r="I33" i="7" s="1"/>
  <c r="M33" i="7" s="1"/>
  <c r="H53" i="7"/>
  <c r="H81" i="7"/>
  <c r="I81" i="7" s="1"/>
  <c r="M81" i="7" s="1"/>
  <c r="H32" i="7"/>
  <c r="I32" i="7" s="1"/>
  <c r="H43" i="7"/>
  <c r="H56" i="7"/>
  <c r="I56" i="7" s="1"/>
  <c r="M56" i="7" s="1"/>
  <c r="H41" i="7"/>
  <c r="I41" i="7" s="1"/>
  <c r="M41" i="7" s="1"/>
  <c r="H36" i="7"/>
  <c r="H18" i="7"/>
  <c r="H63" i="7"/>
  <c r="I63" i="7" s="1"/>
  <c r="M63" i="7" s="1"/>
  <c r="H9" i="7"/>
  <c r="I9" i="7" s="1"/>
  <c r="M9" i="7" s="1"/>
  <c r="H8" i="7"/>
  <c r="I8" i="7" s="1"/>
  <c r="M8" i="7" s="1"/>
  <c r="H75" i="7"/>
  <c r="I75" i="7" s="1"/>
  <c r="M75" i="7" s="1"/>
  <c r="H44" i="7"/>
  <c r="H65" i="7"/>
  <c r="I65" i="7" s="1"/>
  <c r="M65" i="7" s="1"/>
  <c r="H54" i="7"/>
  <c r="H55" i="7"/>
  <c r="H80" i="7"/>
  <c r="I80" i="7" s="1"/>
  <c r="M80" i="7" s="1"/>
  <c r="H60" i="7"/>
  <c r="H25" i="7"/>
  <c r="I25" i="7" s="1"/>
  <c r="H20" i="7"/>
  <c r="H11" i="7"/>
  <c r="I11" i="7" s="1"/>
  <c r="M11" i="7" s="1"/>
  <c r="H35" i="7"/>
  <c r="H7" i="7"/>
  <c r="I7" i="7" s="1"/>
  <c r="M7" i="7" s="1"/>
  <c r="H30" i="7"/>
  <c r="H62" i="7"/>
  <c r="H73" i="7"/>
  <c r="I73" i="7" s="1"/>
  <c r="M73" i="7" s="1"/>
  <c r="H67" i="7"/>
  <c r="I67" i="7" s="1"/>
  <c r="M67" i="7" s="1"/>
  <c r="H39" i="7"/>
  <c r="I39" i="7" s="1"/>
  <c r="M39" i="7" s="1"/>
  <c r="H72" i="7"/>
  <c r="I72" i="7" s="1"/>
  <c r="M72" i="7" s="1"/>
  <c r="H24" i="7"/>
  <c r="H26" i="7"/>
  <c r="I26" i="7" s="1"/>
  <c r="M26" i="7" s="1"/>
  <c r="H64" i="7"/>
  <c r="I64" i="7" s="1"/>
  <c r="M64" i="7" s="1"/>
  <c r="H78" i="7"/>
  <c r="I78" i="7" s="1"/>
  <c r="M78" i="7" s="1"/>
  <c r="H19" i="7"/>
  <c r="H58" i="7"/>
  <c r="H69" i="7"/>
  <c r="I69" i="7" s="1"/>
  <c r="M69" i="7" s="1"/>
  <c r="H22" i="7"/>
  <c r="H17" i="7"/>
  <c r="H57" i="7"/>
  <c r="I57" i="7" s="1"/>
  <c r="H77" i="7"/>
  <c r="I77" i="7" s="1"/>
  <c r="M77" i="7" s="1"/>
  <c r="H29" i="7"/>
  <c r="H12" i="7"/>
  <c r="H38" i="7"/>
  <c r="H52" i="7"/>
  <c r="I52" i="7" s="1"/>
  <c r="M52" i="7" s="1"/>
  <c r="H46" i="7"/>
  <c r="I46" i="7" s="1"/>
  <c r="H74" i="7"/>
  <c r="I74" i="7" s="1"/>
  <c r="M74" i="7" s="1"/>
  <c r="H50" i="7"/>
  <c r="H13" i="7"/>
  <c r="H16" i="7"/>
  <c r="H82" i="7"/>
  <c r="I82" i="7" s="1"/>
  <c r="M82" i="7" s="1"/>
  <c r="H40" i="7"/>
  <c r="I40" i="7" s="1"/>
  <c r="H23" i="7"/>
  <c r="H83" i="7"/>
  <c r="I83" i="7" s="1"/>
  <c r="M83" i="7" s="1"/>
  <c r="H79" i="7"/>
  <c r="I79" i="7" s="1"/>
  <c r="M79" i="7" s="1"/>
  <c r="H68" i="7"/>
  <c r="I68" i="7" s="1"/>
  <c r="M68" i="7" s="1"/>
  <c r="H37" i="7"/>
  <c r="H76" i="7"/>
  <c r="I76" i="7" s="1"/>
  <c r="M76" i="7" s="1"/>
  <c r="H49" i="7"/>
  <c r="H71" i="7"/>
  <c r="I71" i="7" s="1"/>
  <c r="M71" i="7" s="1"/>
  <c r="H70" i="7"/>
  <c r="I70" i="7" s="1"/>
  <c r="M70" i="7" s="1"/>
  <c r="N34" i="7"/>
  <c r="O34" i="7"/>
  <c r="H42" i="7"/>
  <c r="J34" i="7"/>
  <c r="F88" i="7"/>
  <c r="H48" i="7"/>
  <c r="H14" i="7"/>
  <c r="I14" i="7" s="1"/>
  <c r="N10" i="7"/>
  <c r="H6" i="7"/>
  <c r="I6" i="7" s="1"/>
  <c r="M6" i="7" s="1"/>
  <c r="N28" i="7"/>
  <c r="I5" i="6"/>
  <c r="M5" i="6" s="1"/>
  <c r="H22" i="6"/>
  <c r="H33" i="6"/>
  <c r="I33" i="6" s="1"/>
  <c r="M33" i="6" s="1"/>
  <c r="H57" i="6"/>
  <c r="I57" i="6" s="1"/>
  <c r="H50" i="6"/>
  <c r="H30" i="6"/>
  <c r="H52" i="6"/>
  <c r="I52" i="6" s="1"/>
  <c r="M52" i="6" s="1"/>
  <c r="H25" i="6"/>
  <c r="I25" i="6" s="1"/>
  <c r="H56" i="6"/>
  <c r="I56" i="6" s="1"/>
  <c r="M56" i="6" s="1"/>
  <c r="H21" i="6"/>
  <c r="H17" i="6"/>
  <c r="H81" i="6"/>
  <c r="I81" i="6" s="1"/>
  <c r="M81" i="6" s="1"/>
  <c r="H77" i="6"/>
  <c r="I77" i="6" s="1"/>
  <c r="M77" i="6" s="1"/>
  <c r="H73" i="6"/>
  <c r="I73" i="6" s="1"/>
  <c r="M73" i="6" s="1"/>
  <c r="H69" i="6"/>
  <c r="H65" i="6"/>
  <c r="H61" i="6"/>
  <c r="I61" i="6" s="1"/>
  <c r="M61" i="6" s="1"/>
  <c r="H45" i="6"/>
  <c r="I45" i="6" s="1"/>
  <c r="M45" i="6" s="1"/>
  <c r="H41" i="6"/>
  <c r="I41" i="6" s="1"/>
  <c r="M41" i="6" s="1"/>
  <c r="H39" i="6"/>
  <c r="I39" i="6" s="1"/>
  <c r="M39" i="6" s="1"/>
  <c r="H71" i="6"/>
  <c r="H74" i="6"/>
  <c r="I74" i="6" s="1"/>
  <c r="M74" i="6" s="1"/>
  <c r="H80" i="6"/>
  <c r="I80" i="6" s="1"/>
  <c r="M80" i="6" s="1"/>
  <c r="H47" i="6"/>
  <c r="I47" i="6" s="1"/>
  <c r="M47" i="6" s="1"/>
  <c r="H26" i="6"/>
  <c r="I26" i="6" s="1"/>
  <c r="M26" i="6" s="1"/>
  <c r="H58" i="6"/>
  <c r="H34" i="6"/>
  <c r="H67" i="6"/>
  <c r="H14" i="6"/>
  <c r="I14" i="6" s="1"/>
  <c r="H8" i="6"/>
  <c r="I8" i="6" s="1"/>
  <c r="M8" i="6" s="1"/>
  <c r="H76" i="6"/>
  <c r="I76" i="6" s="1"/>
  <c r="M76" i="6" s="1"/>
  <c r="H79" i="6"/>
  <c r="I79" i="6" s="1"/>
  <c r="M79" i="6" s="1"/>
  <c r="H37" i="6"/>
  <c r="H82" i="6"/>
  <c r="I82" i="6" s="1"/>
  <c r="M82" i="6" s="1"/>
  <c r="H6" i="6"/>
  <c r="I6" i="6" s="1"/>
  <c r="M6" i="6" s="1"/>
  <c r="H62" i="6"/>
  <c r="H63" i="6"/>
  <c r="H64" i="6"/>
  <c r="H68" i="6"/>
  <c r="I68" i="6" s="1"/>
  <c r="M68" i="6" s="1"/>
  <c r="H78" i="6"/>
  <c r="I78" i="6" s="1"/>
  <c r="M78" i="6" s="1"/>
  <c r="H75" i="6"/>
  <c r="I75" i="6" s="1"/>
  <c r="M75" i="6" s="1"/>
  <c r="H60" i="6"/>
  <c r="H43" i="6"/>
  <c r="H38" i="6"/>
  <c r="H55" i="6"/>
  <c r="H72" i="6"/>
  <c r="H49" i="6"/>
  <c r="H70" i="6"/>
  <c r="H7" i="6"/>
  <c r="I7" i="6" s="1"/>
  <c r="M7" i="6" s="1"/>
  <c r="H9" i="6"/>
  <c r="I9" i="6" s="1"/>
  <c r="M9" i="6" s="1"/>
  <c r="H59" i="6"/>
  <c r="H16" i="6"/>
  <c r="H18" i="6"/>
  <c r="H29" i="6"/>
  <c r="H19" i="6"/>
  <c r="H32" i="6"/>
  <c r="I32" i="6" s="1"/>
  <c r="H46" i="6"/>
  <c r="I46" i="6" s="1"/>
  <c r="H48" i="6"/>
  <c r="H83" i="6"/>
  <c r="I83" i="6" s="1"/>
  <c r="M83" i="6" s="1"/>
  <c r="H12" i="6"/>
  <c r="I12" i="6" s="1"/>
  <c r="M12" i="6" s="1"/>
  <c r="H28" i="6"/>
  <c r="H11" i="6"/>
  <c r="I11" i="6" s="1"/>
  <c r="M11" i="6" s="1"/>
  <c r="H10" i="6"/>
  <c r="I10" i="6" s="1"/>
  <c r="M10" i="6" s="1"/>
  <c r="H54" i="6"/>
  <c r="H40" i="6"/>
  <c r="I40" i="6" s="1"/>
  <c r="H20" i="6"/>
  <c r="H36" i="6"/>
  <c r="H51" i="6"/>
  <c r="I51" i="6" s="1"/>
  <c r="H66" i="6"/>
  <c r="H23" i="6"/>
  <c r="H35" i="6"/>
  <c r="H27" i="6"/>
  <c r="H24" i="6"/>
  <c r="H42" i="6"/>
  <c r="H44" i="6"/>
  <c r="H31" i="6"/>
  <c r="H15" i="6"/>
  <c r="H53" i="6"/>
  <c r="H13" i="6"/>
  <c r="I13" i="6" s="1"/>
  <c r="M13" i="6" s="1"/>
  <c r="F13" i="5"/>
  <c r="F12" i="5"/>
  <c r="F56" i="5"/>
  <c r="F7" i="5"/>
  <c r="F13" i="3"/>
  <c r="F12" i="3"/>
  <c r="F72" i="3"/>
  <c r="F7" i="3"/>
  <c r="F26" i="5"/>
  <c r="F49" i="5"/>
  <c r="F61" i="5"/>
  <c r="F15" i="5"/>
  <c r="F29" i="5"/>
  <c r="F38" i="5"/>
  <c r="F30" i="5"/>
  <c r="F42" i="5"/>
  <c r="F54" i="5"/>
  <c r="F33" i="5"/>
  <c r="F19" i="5"/>
  <c r="F28" i="5"/>
  <c r="F74" i="5"/>
  <c r="F66" i="5"/>
  <c r="F35" i="5"/>
  <c r="J57" i="5"/>
  <c r="J26" i="5"/>
  <c r="F10" i="5"/>
  <c r="F41" i="5"/>
  <c r="F57" i="5"/>
  <c r="F5" i="5"/>
  <c r="F77" i="5"/>
  <c r="F34" i="5"/>
  <c r="F55" i="5"/>
  <c r="G88" i="5"/>
  <c r="F50" i="5"/>
  <c r="F69" i="5"/>
  <c r="F46" i="5"/>
  <c r="F40" i="5"/>
  <c r="F36" i="5"/>
  <c r="F81" i="5"/>
  <c r="F45" i="5"/>
  <c r="F75" i="5"/>
  <c r="F68" i="5"/>
  <c r="F59" i="5"/>
  <c r="F6" i="5"/>
  <c r="F43" i="5"/>
  <c r="F80" i="5"/>
  <c r="F60" i="5"/>
  <c r="F51" i="5"/>
  <c r="F32" i="5"/>
  <c r="F31" i="5"/>
  <c r="F18" i="5"/>
  <c r="F8" i="5"/>
  <c r="F11" i="5"/>
  <c r="F72" i="5"/>
  <c r="F76" i="5"/>
  <c r="F20" i="5"/>
  <c r="F71" i="5"/>
  <c r="F53" i="5"/>
  <c r="F22" i="5"/>
  <c r="F24" i="5"/>
  <c r="F64" i="5"/>
  <c r="F44" i="5"/>
  <c r="F58" i="5"/>
  <c r="F47" i="5"/>
  <c r="F37" i="5"/>
  <c r="F48" i="5"/>
  <c r="F67" i="5"/>
  <c r="F16" i="5"/>
  <c r="F27" i="5"/>
  <c r="F39" i="5"/>
  <c r="F17" i="5"/>
  <c r="F23" i="5"/>
  <c r="F25" i="5"/>
  <c r="F14" i="5"/>
  <c r="F70" i="5"/>
  <c r="F62" i="5"/>
  <c r="F73" i="5"/>
  <c r="F79" i="5"/>
  <c r="F65" i="5"/>
  <c r="F9" i="5"/>
  <c r="F52" i="5"/>
  <c r="F21" i="5"/>
  <c r="F78" i="5"/>
  <c r="F63" i="5"/>
  <c r="F82" i="5"/>
  <c r="F83" i="5"/>
  <c r="G88" i="3"/>
  <c r="J14" i="3"/>
  <c r="F79" i="3"/>
  <c r="F62" i="3"/>
  <c r="F14" i="3"/>
  <c r="F38" i="3"/>
  <c r="F58" i="3"/>
  <c r="F33" i="3"/>
  <c r="F24" i="3"/>
  <c r="F39" i="3"/>
  <c r="F51" i="3"/>
  <c r="F82" i="3"/>
  <c r="F45" i="3"/>
  <c r="F60" i="3"/>
  <c r="F26" i="3"/>
  <c r="F76" i="3"/>
  <c r="F34" i="3"/>
  <c r="F74" i="3"/>
  <c r="F15" i="3"/>
  <c r="F63" i="3"/>
  <c r="F54" i="3"/>
  <c r="F53" i="3"/>
  <c r="F65" i="3"/>
  <c r="F28" i="3"/>
  <c r="F57" i="3"/>
  <c r="F8" i="3"/>
  <c r="F5" i="3"/>
  <c r="F9" i="3"/>
  <c r="F10" i="3"/>
  <c r="F11" i="3"/>
  <c r="F55" i="3"/>
  <c r="F70" i="3"/>
  <c r="F6" i="3"/>
  <c r="F41" i="3"/>
  <c r="F21" i="3"/>
  <c r="F50" i="3"/>
  <c r="F56" i="3"/>
  <c r="F66" i="3"/>
  <c r="F47" i="3"/>
  <c r="F81" i="3"/>
  <c r="F80" i="3"/>
  <c r="F75" i="3"/>
  <c r="F30" i="3"/>
  <c r="F77" i="3"/>
  <c r="F49" i="3"/>
  <c r="F37" i="3"/>
  <c r="F32" i="3"/>
  <c r="F16" i="3"/>
  <c r="F19" i="3"/>
  <c r="F42" i="3"/>
  <c r="F73" i="3"/>
  <c r="F61" i="3"/>
  <c r="F40" i="3"/>
  <c r="F44" i="3"/>
  <c r="F35" i="3"/>
  <c r="F71" i="3"/>
  <c r="F59" i="3"/>
  <c r="F46" i="3"/>
  <c r="F18" i="3"/>
  <c r="F64" i="3"/>
  <c r="F69" i="3"/>
  <c r="F48" i="3"/>
  <c r="F20" i="3"/>
  <c r="F31" i="3"/>
  <c r="F27" i="3"/>
  <c r="F17" i="3"/>
  <c r="F29" i="3"/>
  <c r="F25" i="3"/>
  <c r="F67" i="3"/>
  <c r="F83" i="3"/>
  <c r="F23" i="3"/>
  <c r="F43" i="3"/>
  <c r="F78" i="3"/>
  <c r="F22" i="3"/>
  <c r="F36" i="3"/>
  <c r="F52" i="3"/>
  <c r="F68" i="3"/>
  <c r="J28" i="7" l="1"/>
  <c r="J90" i="10"/>
  <c r="K78" i="10" s="1"/>
  <c r="O89" i="10"/>
  <c r="P44" i="10" s="1"/>
  <c r="Q44" i="10" s="1"/>
  <c r="P48" i="9"/>
  <c r="Q48" i="9" s="1"/>
  <c r="P18" i="9"/>
  <c r="Q18" i="9" s="1"/>
  <c r="P15" i="9"/>
  <c r="Q15" i="9" s="1"/>
  <c r="P37" i="9"/>
  <c r="Q37" i="9" s="1"/>
  <c r="P31" i="9"/>
  <c r="Q31" i="9" s="1"/>
  <c r="K16" i="9"/>
  <c r="P42" i="9"/>
  <c r="Q42" i="9" s="1"/>
  <c r="P53" i="9"/>
  <c r="Q53" i="9" s="1"/>
  <c r="K19" i="9"/>
  <c r="P43" i="9"/>
  <c r="Q43" i="9" s="1"/>
  <c r="K12" i="9"/>
  <c r="K24" i="9"/>
  <c r="K18" i="9"/>
  <c r="K55" i="9"/>
  <c r="K31" i="9"/>
  <c r="K62" i="9"/>
  <c r="P34" i="9"/>
  <c r="Q34" i="9" s="1"/>
  <c r="K35" i="9"/>
  <c r="K28" i="9"/>
  <c r="P16" i="9"/>
  <c r="Q16" i="9" s="1"/>
  <c r="K54" i="9"/>
  <c r="K50" i="9"/>
  <c r="P71" i="9"/>
  <c r="Q71" i="9" s="1"/>
  <c r="P8" i="9"/>
  <c r="Q8" i="9" s="1"/>
  <c r="P75" i="9"/>
  <c r="Q75" i="9" s="1"/>
  <c r="P11" i="9"/>
  <c r="Q11" i="9" s="1"/>
  <c r="P47" i="9"/>
  <c r="Q47" i="9" s="1"/>
  <c r="P78" i="9"/>
  <c r="Q78" i="9" s="1"/>
  <c r="P33" i="9"/>
  <c r="Q33" i="9" s="1"/>
  <c r="P70" i="9"/>
  <c r="Q70" i="9" s="1"/>
  <c r="P29" i="9"/>
  <c r="Q29" i="9" s="1"/>
  <c r="P83" i="9"/>
  <c r="Q83" i="9" s="1"/>
  <c r="P66" i="9"/>
  <c r="Q66" i="9" s="1"/>
  <c r="P72" i="9"/>
  <c r="Q72" i="9" s="1"/>
  <c r="P45" i="9"/>
  <c r="Q45" i="9" s="1"/>
  <c r="P56" i="9"/>
  <c r="Q56" i="9" s="1"/>
  <c r="P80" i="9"/>
  <c r="Q80" i="9" s="1"/>
  <c r="P7" i="9"/>
  <c r="Q7" i="9" s="1"/>
  <c r="P21" i="9"/>
  <c r="Q21" i="9" s="1"/>
  <c r="P67" i="9"/>
  <c r="Q67" i="9" s="1"/>
  <c r="P69" i="9"/>
  <c r="Q69" i="9" s="1"/>
  <c r="P13" i="9"/>
  <c r="Q13" i="9" s="1"/>
  <c r="P59" i="9"/>
  <c r="Q59" i="9" s="1"/>
  <c r="P81" i="9"/>
  <c r="Q81" i="9" s="1"/>
  <c r="P17" i="9"/>
  <c r="Q17" i="9" s="1"/>
  <c r="P23" i="9"/>
  <c r="Q23" i="9" s="1"/>
  <c r="P73" i="9"/>
  <c r="Q73" i="9" s="1"/>
  <c r="P6" i="9"/>
  <c r="Q6" i="9" s="1"/>
  <c r="P82" i="9"/>
  <c r="Q82" i="9" s="1"/>
  <c r="P76" i="9"/>
  <c r="Q76" i="9" s="1"/>
  <c r="P68" i="9"/>
  <c r="Q68" i="9" s="1"/>
  <c r="P79" i="9"/>
  <c r="Q79" i="9" s="1"/>
  <c r="P74" i="9"/>
  <c r="Q74" i="9" s="1"/>
  <c r="P39" i="9"/>
  <c r="Q39" i="9" s="1"/>
  <c r="P61" i="9"/>
  <c r="Q61" i="9" s="1"/>
  <c r="P65" i="9"/>
  <c r="Q65" i="9" s="1"/>
  <c r="P64" i="9"/>
  <c r="Q64" i="9" s="1"/>
  <c r="P63" i="9"/>
  <c r="Q63" i="9" s="1"/>
  <c r="P9" i="9"/>
  <c r="Q9" i="9" s="1"/>
  <c r="P49" i="9"/>
  <c r="Q49" i="9" s="1"/>
  <c r="P10" i="9"/>
  <c r="Q10" i="9" s="1"/>
  <c r="P52" i="9"/>
  <c r="Q52" i="9" s="1"/>
  <c r="P77" i="9"/>
  <c r="Q77" i="9" s="1"/>
  <c r="P26" i="9"/>
  <c r="Q26" i="9" s="1"/>
  <c r="P41" i="9"/>
  <c r="Q41" i="9" s="1"/>
  <c r="P35" i="9"/>
  <c r="Q35" i="9" s="1"/>
  <c r="P12" i="9"/>
  <c r="Q12" i="9" s="1"/>
  <c r="P27" i="9"/>
  <c r="Q27" i="9" s="1"/>
  <c r="P54" i="9"/>
  <c r="Q54" i="9" s="1"/>
  <c r="P58" i="9"/>
  <c r="Q58" i="9" s="1"/>
  <c r="P44" i="9"/>
  <c r="Q44" i="9" s="1"/>
  <c r="P5" i="9"/>
  <c r="Q5" i="9" s="1"/>
  <c r="P30" i="9"/>
  <c r="Q30" i="9" s="1"/>
  <c r="P55" i="9"/>
  <c r="Q55" i="9" s="1"/>
  <c r="P24" i="9"/>
  <c r="Q24" i="9" s="1"/>
  <c r="P38" i="9"/>
  <c r="Q38" i="9" s="1"/>
  <c r="P28" i="9"/>
  <c r="Q28" i="9" s="1"/>
  <c r="P36" i="9"/>
  <c r="Q36" i="9" s="1"/>
  <c r="P60" i="9"/>
  <c r="Q60" i="9" s="1"/>
  <c r="P20" i="9"/>
  <c r="Q20" i="9" s="1"/>
  <c r="K51" i="9"/>
  <c r="K13" i="9"/>
  <c r="K40" i="9"/>
  <c r="K66" i="9"/>
  <c r="K75" i="9"/>
  <c r="K63" i="9"/>
  <c r="K67" i="9"/>
  <c r="K70" i="9"/>
  <c r="K74" i="9"/>
  <c r="K71" i="9"/>
  <c r="K73" i="9"/>
  <c r="K6" i="9"/>
  <c r="K61" i="9"/>
  <c r="K78" i="9"/>
  <c r="K52" i="9"/>
  <c r="K69" i="9"/>
  <c r="K32" i="9"/>
  <c r="K77" i="9"/>
  <c r="K14" i="9"/>
  <c r="K79" i="9"/>
  <c r="K81" i="9"/>
  <c r="K33" i="9"/>
  <c r="K83" i="9"/>
  <c r="K46" i="9"/>
  <c r="K65" i="9"/>
  <c r="K11" i="9"/>
  <c r="K80" i="9"/>
  <c r="K56" i="9"/>
  <c r="K47" i="9"/>
  <c r="K8" i="9"/>
  <c r="K7" i="9"/>
  <c r="K76" i="9"/>
  <c r="K5" i="9"/>
  <c r="K68" i="9"/>
  <c r="K64" i="9"/>
  <c r="K26" i="9"/>
  <c r="K72" i="9"/>
  <c r="K39" i="9"/>
  <c r="K49" i="9"/>
  <c r="K41" i="9"/>
  <c r="K25" i="9"/>
  <c r="K59" i="9"/>
  <c r="K29" i="9"/>
  <c r="K10" i="9"/>
  <c r="K57" i="9"/>
  <c r="K82" i="9"/>
  <c r="K9" i="9"/>
  <c r="K45" i="9"/>
  <c r="K48" i="9"/>
  <c r="K17" i="9"/>
  <c r="K43" i="9"/>
  <c r="K27" i="9"/>
  <c r="K15" i="9"/>
  <c r="K44" i="9"/>
  <c r="K38" i="9"/>
  <c r="K22" i="9"/>
  <c r="K20" i="9"/>
  <c r="K23" i="9"/>
  <c r="K37" i="9"/>
  <c r="K30" i="9"/>
  <c r="K36" i="9"/>
  <c r="K21" i="9"/>
  <c r="K42" i="9"/>
  <c r="K58" i="9"/>
  <c r="K34" i="9"/>
  <c r="K53" i="9"/>
  <c r="P22" i="9"/>
  <c r="Q22" i="9" s="1"/>
  <c r="P19" i="9"/>
  <c r="Q19" i="9" s="1"/>
  <c r="P62" i="9"/>
  <c r="Q62" i="9" s="1"/>
  <c r="I12" i="7"/>
  <c r="M12" i="7" s="1"/>
  <c r="O12" i="7" s="1"/>
  <c r="I13" i="7"/>
  <c r="M13" i="7" s="1"/>
  <c r="N13" i="7" s="1"/>
  <c r="N66" i="7"/>
  <c r="I69" i="6"/>
  <c r="M69" i="6" s="1"/>
  <c r="O69" i="6" s="1"/>
  <c r="I71" i="6"/>
  <c r="M71" i="6" s="1"/>
  <c r="N71" i="6" s="1"/>
  <c r="J71" i="6"/>
  <c r="I72" i="6"/>
  <c r="M72" i="6" s="1"/>
  <c r="O72" i="6" s="1"/>
  <c r="I70" i="6"/>
  <c r="M70" i="6" s="1"/>
  <c r="O70" i="6" s="1"/>
  <c r="I66" i="6"/>
  <c r="M66" i="6" s="1"/>
  <c r="O66" i="6" s="1"/>
  <c r="I67" i="6"/>
  <c r="M67" i="6" s="1"/>
  <c r="O67" i="6" s="1"/>
  <c r="I65" i="6"/>
  <c r="M65" i="6" s="1"/>
  <c r="O65" i="6" s="1"/>
  <c r="I64" i="6"/>
  <c r="M64" i="6" s="1"/>
  <c r="O64" i="6" s="1"/>
  <c r="I63" i="6"/>
  <c r="M63" i="6" s="1"/>
  <c r="N63" i="6" s="1"/>
  <c r="I50" i="7"/>
  <c r="M50" i="7" s="1"/>
  <c r="O63" i="7"/>
  <c r="N63" i="7"/>
  <c r="O45" i="7"/>
  <c r="N45" i="7"/>
  <c r="O8" i="7"/>
  <c r="N8" i="7"/>
  <c r="I48" i="7"/>
  <c r="M48" i="7" s="1"/>
  <c r="O11" i="7"/>
  <c r="N11" i="7"/>
  <c r="O79" i="7"/>
  <c r="N79" i="7"/>
  <c r="I60" i="7"/>
  <c r="M60" i="7" s="1"/>
  <c r="I31" i="7"/>
  <c r="M31" i="7" s="1"/>
  <c r="I59" i="7"/>
  <c r="M59" i="7" s="1"/>
  <c r="O74" i="7"/>
  <c r="N74" i="7"/>
  <c r="I19" i="7"/>
  <c r="M19" i="7" s="1"/>
  <c r="I15" i="7"/>
  <c r="M15" i="7" s="1"/>
  <c r="O78" i="7"/>
  <c r="N78" i="7"/>
  <c r="I27" i="7"/>
  <c r="M27" i="7" s="1"/>
  <c r="O52" i="7"/>
  <c r="N52" i="7"/>
  <c r="O64" i="7"/>
  <c r="N64" i="7"/>
  <c r="O61" i="7"/>
  <c r="N61" i="7"/>
  <c r="I38" i="7"/>
  <c r="M38" i="7" s="1"/>
  <c r="I36" i="7"/>
  <c r="M36" i="7" s="1"/>
  <c r="O41" i="7"/>
  <c r="N41" i="7"/>
  <c r="N6" i="7"/>
  <c r="O6" i="7"/>
  <c r="O83" i="7"/>
  <c r="N83" i="7"/>
  <c r="I29" i="7"/>
  <c r="M29" i="7" s="1"/>
  <c r="O72" i="7"/>
  <c r="N72" i="7"/>
  <c r="O80" i="7"/>
  <c r="N80" i="7"/>
  <c r="O56" i="7"/>
  <c r="N56" i="7"/>
  <c r="I21" i="7"/>
  <c r="M21" i="7" s="1"/>
  <c r="I37" i="7"/>
  <c r="M37" i="7" s="1"/>
  <c r="I42" i="7"/>
  <c r="M42" i="7" s="1"/>
  <c r="I23" i="7"/>
  <c r="M23" i="7" s="1"/>
  <c r="O77" i="7"/>
  <c r="N77" i="7"/>
  <c r="O39" i="7"/>
  <c r="N39" i="7"/>
  <c r="I55" i="7"/>
  <c r="M55" i="7" s="1"/>
  <c r="I43" i="7"/>
  <c r="M43" i="7" s="1"/>
  <c r="O47" i="7"/>
  <c r="N47" i="7"/>
  <c r="O9" i="7"/>
  <c r="N9" i="7"/>
  <c r="O68" i="7"/>
  <c r="N68" i="7"/>
  <c r="O5" i="7"/>
  <c r="N5" i="7"/>
  <c r="O67" i="7"/>
  <c r="N67" i="7"/>
  <c r="I54" i="7"/>
  <c r="M54" i="7" s="1"/>
  <c r="I58" i="7"/>
  <c r="M58" i="7" s="1"/>
  <c r="I35" i="7"/>
  <c r="M35" i="7" s="1"/>
  <c r="O26" i="7"/>
  <c r="N26" i="7"/>
  <c r="H88" i="7"/>
  <c r="O82" i="7"/>
  <c r="N82" i="7"/>
  <c r="I17" i="7"/>
  <c r="M17" i="7" s="1"/>
  <c r="O73" i="7"/>
  <c r="N73" i="7"/>
  <c r="O65" i="7"/>
  <c r="N65" i="7"/>
  <c r="O81" i="7"/>
  <c r="N81" i="7"/>
  <c r="O71" i="7"/>
  <c r="N71" i="7"/>
  <c r="I49" i="7"/>
  <c r="M49" i="7" s="1"/>
  <c r="I18" i="7"/>
  <c r="M18" i="7" s="1"/>
  <c r="I24" i="7"/>
  <c r="M24" i="7" s="1"/>
  <c r="I16" i="7"/>
  <c r="M16" i="7" s="1"/>
  <c r="I22" i="7"/>
  <c r="M22" i="7" s="1"/>
  <c r="I62" i="7"/>
  <c r="M62" i="7" s="1"/>
  <c r="I44" i="7"/>
  <c r="M44" i="7" s="1"/>
  <c r="I53" i="7"/>
  <c r="M53" i="7" s="1"/>
  <c r="O7" i="7"/>
  <c r="N7" i="7"/>
  <c r="O76" i="7"/>
  <c r="N76" i="7"/>
  <c r="I20" i="7"/>
  <c r="M20" i="7" s="1"/>
  <c r="N12" i="7"/>
  <c r="O70" i="7"/>
  <c r="N70" i="7"/>
  <c r="O69" i="7"/>
  <c r="N69" i="7"/>
  <c r="I30" i="7"/>
  <c r="M30" i="7" s="1"/>
  <c r="O75" i="7"/>
  <c r="N75" i="7"/>
  <c r="O33" i="7"/>
  <c r="N33" i="7"/>
  <c r="I60" i="6"/>
  <c r="M60" i="6" s="1"/>
  <c r="I15" i="6"/>
  <c r="M15" i="6" s="1"/>
  <c r="N11" i="6"/>
  <c r="O11" i="6"/>
  <c r="O9" i="6"/>
  <c r="N9" i="6"/>
  <c r="I58" i="6"/>
  <c r="M58" i="6" s="1"/>
  <c r="O73" i="6"/>
  <c r="N73" i="6"/>
  <c r="I30" i="6"/>
  <c r="M30" i="6" s="1"/>
  <c r="I18" i="6"/>
  <c r="M18" i="6" s="1"/>
  <c r="I54" i="6"/>
  <c r="M54" i="6" s="1"/>
  <c r="I28" i="6"/>
  <c r="M28" i="6" s="1"/>
  <c r="O26" i="6"/>
  <c r="N26" i="6"/>
  <c r="O77" i="6"/>
  <c r="N77" i="6"/>
  <c r="O33" i="6"/>
  <c r="N33" i="6"/>
  <c r="I29" i="6"/>
  <c r="M29" i="6" s="1"/>
  <c r="I50" i="6"/>
  <c r="M50" i="6" s="1"/>
  <c r="O10" i="6"/>
  <c r="N10" i="6"/>
  <c r="I53" i="6"/>
  <c r="M53" i="6" s="1"/>
  <c r="O61" i="6"/>
  <c r="N61" i="6"/>
  <c r="I31" i="6"/>
  <c r="M31" i="6" s="1"/>
  <c r="I16" i="6"/>
  <c r="M16" i="6" s="1"/>
  <c r="O68" i="6"/>
  <c r="N68" i="6"/>
  <c r="I42" i="6"/>
  <c r="M42" i="6" s="1"/>
  <c r="I24" i="6"/>
  <c r="M24" i="6" s="1"/>
  <c r="O12" i="6"/>
  <c r="N12" i="6"/>
  <c r="I62" i="6"/>
  <c r="M62" i="6" s="1"/>
  <c r="O47" i="6"/>
  <c r="N47" i="6"/>
  <c r="O81" i="6"/>
  <c r="N81" i="6"/>
  <c r="I22" i="6"/>
  <c r="M22" i="6" s="1"/>
  <c r="I35" i="6"/>
  <c r="M35" i="6" s="1"/>
  <c r="O83" i="6"/>
  <c r="N83" i="6"/>
  <c r="I49" i="6"/>
  <c r="M49" i="6" s="1"/>
  <c r="O6" i="6"/>
  <c r="N6" i="6"/>
  <c r="O80" i="6"/>
  <c r="N80" i="6"/>
  <c r="I17" i="6"/>
  <c r="M17" i="6" s="1"/>
  <c r="I20" i="6"/>
  <c r="M20" i="6" s="1"/>
  <c r="O75" i="6"/>
  <c r="N75" i="6"/>
  <c r="O78" i="6"/>
  <c r="N78" i="6"/>
  <c r="I34" i="6"/>
  <c r="M34" i="6" s="1"/>
  <c r="O82" i="6"/>
  <c r="N82" i="6"/>
  <c r="O45" i="6"/>
  <c r="N45" i="6"/>
  <c r="I37" i="6"/>
  <c r="M37" i="6" s="1"/>
  <c r="O56" i="6"/>
  <c r="N56" i="6"/>
  <c r="I21" i="6"/>
  <c r="M21" i="6" s="1"/>
  <c r="I55" i="6"/>
  <c r="M55" i="6" s="1"/>
  <c r="I38" i="6"/>
  <c r="M38" i="6" s="1"/>
  <c r="O79" i="6"/>
  <c r="N79" i="6"/>
  <c r="N39" i="6"/>
  <c r="O39" i="6"/>
  <c r="O5" i="6"/>
  <c r="N5" i="6"/>
  <c r="O8" i="6"/>
  <c r="N8" i="6"/>
  <c r="I44" i="6"/>
  <c r="M44" i="6" s="1"/>
  <c r="I59" i="6"/>
  <c r="M59" i="6" s="1"/>
  <c r="N7" i="6"/>
  <c r="O7" i="6"/>
  <c r="I27" i="6"/>
  <c r="M27" i="6" s="1"/>
  <c r="I23" i="6"/>
  <c r="M23" i="6" s="1"/>
  <c r="I48" i="6"/>
  <c r="M48" i="6" s="1"/>
  <c r="O74" i="6"/>
  <c r="N74" i="6"/>
  <c r="O13" i="6"/>
  <c r="N13" i="6"/>
  <c r="I36" i="6"/>
  <c r="M36" i="6" s="1"/>
  <c r="I19" i="6"/>
  <c r="M19" i="6" s="1"/>
  <c r="I43" i="6"/>
  <c r="M43" i="6" s="1"/>
  <c r="O76" i="6"/>
  <c r="N76" i="6"/>
  <c r="O41" i="6"/>
  <c r="N41" i="6"/>
  <c r="O52" i="6"/>
  <c r="N52" i="6"/>
  <c r="H88" i="6"/>
  <c r="H12" i="5"/>
  <c r="I12" i="5" s="1"/>
  <c r="M12" i="5" s="1"/>
  <c r="H13" i="5"/>
  <c r="I13" i="5" s="1"/>
  <c r="M13" i="5" s="1"/>
  <c r="H50" i="5"/>
  <c r="H7" i="5"/>
  <c r="I7" i="5" s="1"/>
  <c r="M7" i="5" s="1"/>
  <c r="H13" i="3"/>
  <c r="I13" i="3" s="1"/>
  <c r="M13" i="3" s="1"/>
  <c r="H12" i="3"/>
  <c r="H55" i="3"/>
  <c r="I55" i="3" s="1"/>
  <c r="M55" i="3" s="1"/>
  <c r="H7" i="3"/>
  <c r="I7" i="3" s="1"/>
  <c r="M7" i="3" s="1"/>
  <c r="H6" i="3"/>
  <c r="I6" i="3" s="1"/>
  <c r="M6" i="3" s="1"/>
  <c r="H67" i="3"/>
  <c r="I67" i="3" s="1"/>
  <c r="M67" i="3" s="1"/>
  <c r="H57" i="5"/>
  <c r="I57" i="5" s="1"/>
  <c r="H26" i="5"/>
  <c r="I26" i="5" s="1"/>
  <c r="M26" i="5" s="1"/>
  <c r="O26" i="5" s="1"/>
  <c r="H66" i="5"/>
  <c r="I66" i="5" s="1"/>
  <c r="M66" i="5" s="1"/>
  <c r="O66" i="5" s="1"/>
  <c r="H30" i="5"/>
  <c r="I50" i="5"/>
  <c r="M50" i="5" s="1"/>
  <c r="O50" i="5" s="1"/>
  <c r="J50" i="5"/>
  <c r="F88" i="5"/>
  <c r="H69" i="5"/>
  <c r="I69" i="5" s="1"/>
  <c r="M69" i="5" s="1"/>
  <c r="H17" i="5"/>
  <c r="H8" i="5"/>
  <c r="I8" i="5" s="1"/>
  <c r="M8" i="5" s="1"/>
  <c r="H77" i="5"/>
  <c r="I77" i="5" s="1"/>
  <c r="M77" i="5" s="1"/>
  <c r="H73" i="5"/>
  <c r="I73" i="5" s="1"/>
  <c r="M73" i="5" s="1"/>
  <c r="H25" i="5"/>
  <c r="I25" i="5" s="1"/>
  <c r="H61" i="5"/>
  <c r="I61" i="5" s="1"/>
  <c r="M61" i="5" s="1"/>
  <c r="H81" i="5"/>
  <c r="I81" i="5" s="1"/>
  <c r="M81" i="5" s="1"/>
  <c r="H41" i="5"/>
  <c r="I41" i="5" s="1"/>
  <c r="M41" i="5" s="1"/>
  <c r="H21" i="5"/>
  <c r="H31" i="5"/>
  <c r="H6" i="5"/>
  <c r="I6" i="5" s="1"/>
  <c r="M6" i="5" s="1"/>
  <c r="H38" i="5"/>
  <c r="H18" i="5"/>
  <c r="H32" i="5"/>
  <c r="I32" i="5" s="1"/>
  <c r="H51" i="5"/>
  <c r="I51" i="5" s="1"/>
  <c r="H40" i="5"/>
  <c r="I40" i="5" s="1"/>
  <c r="H27" i="5"/>
  <c r="H23" i="5"/>
  <c r="H74" i="5"/>
  <c r="I74" i="5" s="1"/>
  <c r="M74" i="5" s="1"/>
  <c r="H52" i="5"/>
  <c r="I52" i="5" s="1"/>
  <c r="M52" i="5" s="1"/>
  <c r="H71" i="5"/>
  <c r="I71" i="5" s="1"/>
  <c r="M71" i="5" s="1"/>
  <c r="H58" i="5"/>
  <c r="H14" i="5"/>
  <c r="I14" i="5" s="1"/>
  <c r="H55" i="5"/>
  <c r="H62" i="5"/>
  <c r="H63" i="5"/>
  <c r="H80" i="5"/>
  <c r="I80" i="5" s="1"/>
  <c r="M80" i="5" s="1"/>
  <c r="H19" i="5"/>
  <c r="H11" i="5"/>
  <c r="I11" i="5" s="1"/>
  <c r="M11" i="5" s="1"/>
  <c r="H79" i="5"/>
  <c r="I79" i="5" s="1"/>
  <c r="M79" i="5" s="1"/>
  <c r="H49" i="5"/>
  <c r="H53" i="5"/>
  <c r="H34" i="5"/>
  <c r="H36" i="5"/>
  <c r="H60" i="5"/>
  <c r="H59" i="5"/>
  <c r="H45" i="5"/>
  <c r="I45" i="5" s="1"/>
  <c r="M45" i="5" s="1"/>
  <c r="H75" i="5"/>
  <c r="I75" i="5" s="1"/>
  <c r="M75" i="5" s="1"/>
  <c r="H76" i="5"/>
  <c r="I76" i="5" s="1"/>
  <c r="M76" i="5" s="1"/>
  <c r="H33" i="5"/>
  <c r="I33" i="5" s="1"/>
  <c r="M33" i="5" s="1"/>
  <c r="H24" i="5"/>
  <c r="H37" i="5"/>
  <c r="H39" i="5"/>
  <c r="I39" i="5" s="1"/>
  <c r="M39" i="5" s="1"/>
  <c r="H48" i="5"/>
  <c r="H70" i="5"/>
  <c r="I70" i="5" s="1"/>
  <c r="M70" i="5" s="1"/>
  <c r="H65" i="5"/>
  <c r="H64" i="5"/>
  <c r="H68" i="5"/>
  <c r="I68" i="5" s="1"/>
  <c r="M68" i="5" s="1"/>
  <c r="H82" i="5"/>
  <c r="I82" i="5" s="1"/>
  <c r="M82" i="5" s="1"/>
  <c r="H47" i="5"/>
  <c r="I47" i="5" s="1"/>
  <c r="M47" i="5" s="1"/>
  <c r="H16" i="5"/>
  <c r="H5" i="5"/>
  <c r="H28" i="5"/>
  <c r="H46" i="5"/>
  <c r="I46" i="5" s="1"/>
  <c r="H56" i="5"/>
  <c r="I56" i="5" s="1"/>
  <c r="M56" i="5" s="1"/>
  <c r="H15" i="5"/>
  <c r="H54" i="5"/>
  <c r="H9" i="5"/>
  <c r="I9" i="5" s="1"/>
  <c r="M9" i="5" s="1"/>
  <c r="H22" i="5"/>
  <c r="H43" i="5"/>
  <c r="H20" i="5"/>
  <c r="H29" i="5"/>
  <c r="H78" i="5"/>
  <c r="I78" i="5" s="1"/>
  <c r="M78" i="5" s="1"/>
  <c r="H42" i="5"/>
  <c r="H72" i="5"/>
  <c r="I72" i="5" s="1"/>
  <c r="M72" i="5" s="1"/>
  <c r="H10" i="5"/>
  <c r="I10" i="5" s="1"/>
  <c r="M10" i="5" s="1"/>
  <c r="H44" i="5"/>
  <c r="H67" i="5"/>
  <c r="H35" i="5"/>
  <c r="H83" i="5"/>
  <c r="H40" i="3"/>
  <c r="I40" i="3" s="1"/>
  <c r="H29" i="3"/>
  <c r="I29" i="3" s="1"/>
  <c r="H28" i="3"/>
  <c r="I28" i="3" s="1"/>
  <c r="H22" i="3"/>
  <c r="I22" i="3" s="1"/>
  <c r="H47" i="3"/>
  <c r="I47" i="3" s="1"/>
  <c r="M47" i="3" s="1"/>
  <c r="H43" i="3"/>
  <c r="I43" i="3" s="1"/>
  <c r="M43" i="3" s="1"/>
  <c r="H53" i="3"/>
  <c r="I53" i="3" s="1"/>
  <c r="M53" i="3" s="1"/>
  <c r="H73" i="3"/>
  <c r="I73" i="3" s="1"/>
  <c r="M73" i="3" s="1"/>
  <c r="H56" i="3"/>
  <c r="I56" i="3" s="1"/>
  <c r="M56" i="3" s="1"/>
  <c r="H81" i="3"/>
  <c r="I81" i="3" s="1"/>
  <c r="M81" i="3" s="1"/>
  <c r="H25" i="3"/>
  <c r="I25" i="3" s="1"/>
  <c r="H57" i="3"/>
  <c r="I57" i="3" s="1"/>
  <c r="H51" i="3"/>
  <c r="I51" i="3" s="1"/>
  <c r="H32" i="3"/>
  <c r="I32" i="3" s="1"/>
  <c r="H8" i="3"/>
  <c r="I8" i="3" s="1"/>
  <c r="M8" i="3" s="1"/>
  <c r="H77" i="3"/>
  <c r="I77" i="3" s="1"/>
  <c r="M77" i="3" s="1"/>
  <c r="H65" i="3"/>
  <c r="I65" i="3" s="1"/>
  <c r="M65" i="3" s="1"/>
  <c r="H52" i="3"/>
  <c r="I52" i="3" s="1"/>
  <c r="M52" i="3" s="1"/>
  <c r="H54" i="3"/>
  <c r="I54" i="3" s="1"/>
  <c r="M54" i="3" s="1"/>
  <c r="H68" i="3"/>
  <c r="I68" i="3" s="1"/>
  <c r="M68" i="3" s="1"/>
  <c r="H33" i="3"/>
  <c r="I33" i="3" s="1"/>
  <c r="M33" i="3" s="1"/>
  <c r="H80" i="3"/>
  <c r="I80" i="3" s="1"/>
  <c r="M80" i="3" s="1"/>
  <c r="H79" i="3"/>
  <c r="I79" i="3" s="1"/>
  <c r="M79" i="3" s="1"/>
  <c r="H44" i="3"/>
  <c r="I44" i="3" s="1"/>
  <c r="M44" i="3" s="1"/>
  <c r="H59" i="3"/>
  <c r="I59" i="3" s="1"/>
  <c r="M59" i="3" s="1"/>
  <c r="H30" i="3"/>
  <c r="I30" i="3" s="1"/>
  <c r="M30" i="3" s="1"/>
  <c r="H75" i="3"/>
  <c r="I75" i="3" s="1"/>
  <c r="M75" i="3" s="1"/>
  <c r="H14" i="3"/>
  <c r="I14" i="3" s="1"/>
  <c r="H39" i="3"/>
  <c r="I39" i="3" s="1"/>
  <c r="M39" i="3" s="1"/>
  <c r="H31" i="3"/>
  <c r="I31" i="3" s="1"/>
  <c r="M31" i="3" s="1"/>
  <c r="H36" i="3"/>
  <c r="I36" i="3" s="1"/>
  <c r="H34" i="3"/>
  <c r="I34" i="3" s="1"/>
  <c r="H23" i="3"/>
  <c r="I23" i="3" s="1"/>
  <c r="H76" i="3"/>
  <c r="I76" i="3" s="1"/>
  <c r="M76" i="3" s="1"/>
  <c r="H64" i="3"/>
  <c r="I64" i="3" s="1"/>
  <c r="M64" i="3" s="1"/>
  <c r="H78" i="3"/>
  <c r="I78" i="3" s="1"/>
  <c r="M78" i="3" s="1"/>
  <c r="H49" i="3"/>
  <c r="I49" i="3" s="1"/>
  <c r="M49" i="3" s="1"/>
  <c r="H19" i="3"/>
  <c r="I19" i="3" s="1"/>
  <c r="H69" i="3"/>
  <c r="I69" i="3" s="1"/>
  <c r="M69" i="3" s="1"/>
  <c r="H21" i="3"/>
  <c r="I21" i="3" s="1"/>
  <c r="M21" i="3" s="1"/>
  <c r="H20" i="3"/>
  <c r="I20" i="3" s="1"/>
  <c r="M20" i="3" s="1"/>
  <c r="H72" i="3"/>
  <c r="I72" i="3" s="1"/>
  <c r="M72" i="3" s="1"/>
  <c r="H16" i="3"/>
  <c r="I16" i="3" s="1"/>
  <c r="H9" i="3"/>
  <c r="I9" i="3" s="1"/>
  <c r="M9" i="3" s="1"/>
  <c r="H42" i="3"/>
  <c r="I42" i="3" s="1"/>
  <c r="M42" i="3" s="1"/>
  <c r="H74" i="3"/>
  <c r="I74" i="3" s="1"/>
  <c r="M74" i="3" s="1"/>
  <c r="H46" i="3"/>
  <c r="I46" i="3" s="1"/>
  <c r="H26" i="3"/>
  <c r="I26" i="3" s="1"/>
  <c r="M26" i="3" s="1"/>
  <c r="H66" i="3"/>
  <c r="I66" i="3" s="1"/>
  <c r="M66" i="3" s="1"/>
  <c r="H71" i="3"/>
  <c r="I71" i="3" s="1"/>
  <c r="M71" i="3" s="1"/>
  <c r="H24" i="3"/>
  <c r="H41" i="3"/>
  <c r="I41" i="3" s="1"/>
  <c r="M41" i="3" s="1"/>
  <c r="H58" i="3"/>
  <c r="H38" i="3"/>
  <c r="H48" i="3"/>
  <c r="H45" i="3"/>
  <c r="I45" i="3" s="1"/>
  <c r="M45" i="3" s="1"/>
  <c r="H60" i="3"/>
  <c r="H50" i="3"/>
  <c r="H62" i="3"/>
  <c r="H18" i="3"/>
  <c r="H35" i="3"/>
  <c r="H5" i="3"/>
  <c r="H37" i="3"/>
  <c r="H61" i="3"/>
  <c r="I61" i="3" s="1"/>
  <c r="M61" i="3" s="1"/>
  <c r="F88" i="3"/>
  <c r="H10" i="3"/>
  <c r="I10" i="3" s="1"/>
  <c r="M10" i="3" s="1"/>
  <c r="H17" i="3"/>
  <c r="H11" i="3"/>
  <c r="I11" i="3" s="1"/>
  <c r="M11" i="3" s="1"/>
  <c r="H15" i="3"/>
  <c r="H82" i="3"/>
  <c r="I82" i="3" s="1"/>
  <c r="M82" i="3" s="1"/>
  <c r="H63" i="3"/>
  <c r="I63" i="3" s="1"/>
  <c r="M63" i="3" s="1"/>
  <c r="H70" i="3"/>
  <c r="I70" i="3" s="1"/>
  <c r="M70" i="3" s="1"/>
  <c r="H27" i="3"/>
  <c r="H83" i="3"/>
  <c r="I83" i="3" s="1"/>
  <c r="M83" i="3" s="1"/>
  <c r="J12" i="7" l="1"/>
  <c r="K45" i="10"/>
  <c r="O13" i="7"/>
  <c r="K61" i="10"/>
  <c r="K21" i="10"/>
  <c r="K60" i="10"/>
  <c r="K36" i="10"/>
  <c r="K37" i="10"/>
  <c r="K62" i="10"/>
  <c r="K20" i="10"/>
  <c r="K85" i="10"/>
  <c r="K25" i="10"/>
  <c r="K12" i="10"/>
  <c r="K29" i="10"/>
  <c r="K7" i="10"/>
  <c r="K50" i="10"/>
  <c r="K33" i="10"/>
  <c r="K10" i="10"/>
  <c r="K17" i="10"/>
  <c r="K35" i="10"/>
  <c r="K22" i="10"/>
  <c r="K54" i="10"/>
  <c r="K84" i="10"/>
  <c r="K59" i="10"/>
  <c r="K49" i="10"/>
  <c r="K44" i="10"/>
  <c r="K58" i="10"/>
  <c r="K13" i="10"/>
  <c r="K63" i="10"/>
  <c r="K31" i="10"/>
  <c r="K42" i="10"/>
  <c r="K51" i="10"/>
  <c r="K67" i="10"/>
  <c r="K41" i="10"/>
  <c r="K16" i="10"/>
  <c r="K56" i="10"/>
  <c r="K23" i="10"/>
  <c r="K15" i="10"/>
  <c r="K57" i="10"/>
  <c r="K65" i="10"/>
  <c r="K19" i="10"/>
  <c r="K34" i="10"/>
  <c r="K52" i="10"/>
  <c r="K79" i="10"/>
  <c r="K30" i="10"/>
  <c r="K9" i="10"/>
  <c r="K27" i="10"/>
  <c r="K46" i="10"/>
  <c r="K75" i="10"/>
  <c r="K39" i="10"/>
  <c r="K69" i="10"/>
  <c r="K74" i="10"/>
  <c r="K82" i="10"/>
  <c r="K55" i="10"/>
  <c r="K28" i="10"/>
  <c r="K80" i="10"/>
  <c r="K70" i="10"/>
  <c r="K73" i="10"/>
  <c r="K76" i="10"/>
  <c r="K81" i="10"/>
  <c r="K18" i="10"/>
  <c r="K53" i="10"/>
  <c r="K11" i="10"/>
  <c r="K43" i="10"/>
  <c r="K24" i="10"/>
  <c r="K77" i="10"/>
  <c r="K72" i="10"/>
  <c r="K64" i="10"/>
  <c r="K26" i="10"/>
  <c r="K47" i="10"/>
  <c r="K71" i="10"/>
  <c r="K8" i="10"/>
  <c r="K32" i="10"/>
  <c r="K66" i="10"/>
  <c r="K38" i="10"/>
  <c r="K14" i="10"/>
  <c r="K48" i="10"/>
  <c r="K83" i="10"/>
  <c r="K68" i="10"/>
  <c r="K40" i="10"/>
  <c r="P64" i="10"/>
  <c r="Q64" i="10" s="1"/>
  <c r="P23" i="10"/>
  <c r="Q23" i="10" s="1"/>
  <c r="P38" i="10"/>
  <c r="Q38" i="10" s="1"/>
  <c r="P30" i="10"/>
  <c r="Q30" i="10" s="1"/>
  <c r="P29" i="10"/>
  <c r="Q29" i="10" s="1"/>
  <c r="P19" i="10"/>
  <c r="Q19" i="10" s="1"/>
  <c r="P31" i="10"/>
  <c r="Q31" i="10" s="1"/>
  <c r="P45" i="10"/>
  <c r="Q45" i="10" s="1"/>
  <c r="P61" i="10"/>
  <c r="Q61" i="10" s="1"/>
  <c r="P17" i="10"/>
  <c r="Q17" i="10" s="1"/>
  <c r="P50" i="10"/>
  <c r="Q50" i="10" s="1"/>
  <c r="P55" i="10"/>
  <c r="Q55" i="10" s="1"/>
  <c r="P21" i="10"/>
  <c r="Q21" i="10" s="1"/>
  <c r="P7" i="10"/>
  <c r="Q7" i="10" s="1"/>
  <c r="P62" i="10"/>
  <c r="Q62" i="10" s="1"/>
  <c r="P85" i="10"/>
  <c r="Q85" i="10" s="1"/>
  <c r="P20" i="10"/>
  <c r="Q20" i="10" s="1"/>
  <c r="P26" i="10"/>
  <c r="Q26" i="10" s="1"/>
  <c r="P28" i="10"/>
  <c r="Q28" i="10" s="1"/>
  <c r="P15" i="10"/>
  <c r="Q15" i="10" s="1"/>
  <c r="P12" i="10"/>
  <c r="Q12" i="10" s="1"/>
  <c r="P43" i="10"/>
  <c r="Q43" i="10" s="1"/>
  <c r="P11" i="10"/>
  <c r="Q11" i="10" s="1"/>
  <c r="P70" i="10"/>
  <c r="Q70" i="10" s="1"/>
  <c r="P33" i="10"/>
  <c r="Q33" i="10" s="1"/>
  <c r="P79" i="10"/>
  <c r="Q79" i="10" s="1"/>
  <c r="P76" i="10"/>
  <c r="Q76" i="10" s="1"/>
  <c r="P41" i="10"/>
  <c r="Q41" i="10" s="1"/>
  <c r="P68" i="10"/>
  <c r="Q68" i="10" s="1"/>
  <c r="P46" i="10"/>
  <c r="Q46" i="10" s="1"/>
  <c r="P69" i="10"/>
  <c r="Q69" i="10" s="1"/>
  <c r="P35" i="10"/>
  <c r="Q35" i="10" s="1"/>
  <c r="P40" i="10"/>
  <c r="Q40" i="10" s="1"/>
  <c r="P74" i="10"/>
  <c r="Q74" i="10" s="1"/>
  <c r="P9" i="10"/>
  <c r="Q9" i="10" s="1"/>
  <c r="P24" i="10"/>
  <c r="Q24" i="10" s="1"/>
  <c r="P71" i="10"/>
  <c r="Q71" i="10" s="1"/>
  <c r="P82" i="10"/>
  <c r="Q82" i="10" s="1"/>
  <c r="P10" i="10"/>
  <c r="Q10" i="10" s="1"/>
  <c r="P78" i="10"/>
  <c r="Q78" i="10" s="1"/>
  <c r="P84" i="10"/>
  <c r="Q84" i="10" s="1"/>
  <c r="P77" i="10"/>
  <c r="Q77" i="10" s="1"/>
  <c r="P22" i="10"/>
  <c r="Q22" i="10" s="1"/>
  <c r="P65" i="10"/>
  <c r="Q65" i="10" s="1"/>
  <c r="P66" i="10"/>
  <c r="Q66" i="10" s="1"/>
  <c r="P63" i="10"/>
  <c r="Q63" i="10" s="1"/>
  <c r="P54" i="10"/>
  <c r="Q54" i="10" s="1"/>
  <c r="P49" i="10"/>
  <c r="Q49" i="10" s="1"/>
  <c r="P52" i="10"/>
  <c r="Q52" i="10" s="1"/>
  <c r="P73" i="10"/>
  <c r="Q73" i="10" s="1"/>
  <c r="P83" i="10"/>
  <c r="Q83" i="10" s="1"/>
  <c r="P81" i="10"/>
  <c r="Q81" i="10" s="1"/>
  <c r="P67" i="10"/>
  <c r="Q67" i="10" s="1"/>
  <c r="P75" i="10"/>
  <c r="Q75" i="10" s="1"/>
  <c r="P32" i="10"/>
  <c r="Q32" i="10" s="1"/>
  <c r="P51" i="10"/>
  <c r="Q51" i="10" s="1"/>
  <c r="P80" i="10"/>
  <c r="Q80" i="10" s="1"/>
  <c r="P39" i="10"/>
  <c r="Q39" i="10" s="1"/>
  <c r="P58" i="10"/>
  <c r="Q58" i="10" s="1"/>
  <c r="P47" i="10"/>
  <c r="Q47" i="10" s="1"/>
  <c r="P56" i="10"/>
  <c r="Q56" i="10" s="1"/>
  <c r="P72" i="10"/>
  <c r="Q72" i="10" s="1"/>
  <c r="P13" i="10"/>
  <c r="Q13" i="10" s="1"/>
  <c r="P8" i="10"/>
  <c r="Q8" i="10" s="1"/>
  <c r="P57" i="10"/>
  <c r="Q57" i="10" s="1"/>
  <c r="P36" i="10"/>
  <c r="Q36" i="10" s="1"/>
  <c r="P60" i="10"/>
  <c r="Q60" i="10" s="1"/>
  <c r="P14" i="10"/>
  <c r="Q14" i="10" s="1"/>
  <c r="P18" i="10"/>
  <c r="Q18" i="10" s="1"/>
  <c r="P37" i="10"/>
  <c r="Q37" i="10" s="1"/>
  <c r="P25" i="10"/>
  <c r="Q25" i="10" s="1"/>
  <c r="J69" i="6"/>
  <c r="I12" i="3"/>
  <c r="M12" i="3" s="1"/>
  <c r="O12" i="3" s="1"/>
  <c r="N72" i="6"/>
  <c r="O71" i="6"/>
  <c r="N69" i="6"/>
  <c r="N70" i="6"/>
  <c r="J13" i="7"/>
  <c r="J15" i="7"/>
  <c r="J67" i="6"/>
  <c r="J64" i="6"/>
  <c r="J66" i="6"/>
  <c r="N66" i="6"/>
  <c r="N67" i="6"/>
  <c r="J63" i="6"/>
  <c r="J72" i="6"/>
  <c r="J65" i="6"/>
  <c r="N65" i="6"/>
  <c r="J70" i="6"/>
  <c r="O63" i="6"/>
  <c r="N64" i="6"/>
  <c r="J58" i="6"/>
  <c r="J21" i="7"/>
  <c r="J19" i="7"/>
  <c r="J60" i="7"/>
  <c r="J62" i="7"/>
  <c r="J16" i="7"/>
  <c r="J49" i="7"/>
  <c r="J42" i="7"/>
  <c r="J53" i="7"/>
  <c r="J55" i="3"/>
  <c r="J38" i="7"/>
  <c r="J29" i="7"/>
  <c r="J59" i="7"/>
  <c r="J22" i="7"/>
  <c r="J55" i="7"/>
  <c r="J50" i="7"/>
  <c r="J20" i="7"/>
  <c r="J29" i="6"/>
  <c r="J37" i="6"/>
  <c r="J48" i="6"/>
  <c r="J34" i="6"/>
  <c r="J19" i="6"/>
  <c r="J43" i="6"/>
  <c r="J23" i="6"/>
  <c r="J36" i="6"/>
  <c r="J16" i="6"/>
  <c r="J44" i="6"/>
  <c r="J38" i="6"/>
  <c r="J28" i="6"/>
  <c r="J42" i="6"/>
  <c r="J17" i="6"/>
  <c r="J27" i="6"/>
  <c r="J62" i="6"/>
  <c r="O62" i="7"/>
  <c r="N62" i="7"/>
  <c r="J43" i="7"/>
  <c r="J37" i="7"/>
  <c r="J48" i="7"/>
  <c r="O37" i="7"/>
  <c r="N37" i="7"/>
  <c r="N48" i="7"/>
  <c r="O48" i="7"/>
  <c r="O19" i="7"/>
  <c r="N19" i="7"/>
  <c r="O43" i="7"/>
  <c r="N43" i="7"/>
  <c r="N20" i="7"/>
  <c r="O20" i="7"/>
  <c r="O30" i="7"/>
  <c r="N30" i="7"/>
  <c r="M88" i="7"/>
  <c r="J30" i="7"/>
  <c r="N16" i="7"/>
  <c r="O16" i="7"/>
  <c r="J35" i="7"/>
  <c r="J27" i="7"/>
  <c r="J31" i="7"/>
  <c r="O35" i="7"/>
  <c r="N35" i="7"/>
  <c r="O27" i="7"/>
  <c r="N27" i="7"/>
  <c r="O31" i="7"/>
  <c r="N31" i="7"/>
  <c r="O44" i="7"/>
  <c r="N44" i="7"/>
  <c r="O49" i="7"/>
  <c r="N49" i="7"/>
  <c r="J24" i="7"/>
  <c r="J58" i="7"/>
  <c r="J36" i="7"/>
  <c r="O42" i="7"/>
  <c r="N42" i="7"/>
  <c r="N55" i="7"/>
  <c r="O55" i="7"/>
  <c r="N24" i="7"/>
  <c r="O24" i="7"/>
  <c r="O58" i="7"/>
  <c r="N58" i="7"/>
  <c r="O36" i="7"/>
  <c r="N36" i="7"/>
  <c r="O60" i="7"/>
  <c r="N60" i="7"/>
  <c r="O21" i="7"/>
  <c r="N21" i="7"/>
  <c r="O53" i="7"/>
  <c r="N53" i="7"/>
  <c r="J18" i="7"/>
  <c r="J17" i="7"/>
  <c r="J54" i="7"/>
  <c r="J23" i="7"/>
  <c r="O29" i="7"/>
  <c r="N29" i="7"/>
  <c r="O22" i="7"/>
  <c r="N22" i="7"/>
  <c r="O59" i="7"/>
  <c r="N59" i="7"/>
  <c r="J44" i="7"/>
  <c r="O18" i="7"/>
  <c r="N18" i="7"/>
  <c r="O17" i="7"/>
  <c r="N17" i="7"/>
  <c r="N54" i="7"/>
  <c r="O54" i="7"/>
  <c r="O23" i="7"/>
  <c r="N23" i="7"/>
  <c r="N38" i="7"/>
  <c r="O38" i="7"/>
  <c r="O15" i="7"/>
  <c r="N15" i="7"/>
  <c r="O50" i="7"/>
  <c r="N50" i="7"/>
  <c r="O42" i="6"/>
  <c r="N42" i="6"/>
  <c r="O44" i="6"/>
  <c r="N44" i="6"/>
  <c r="O37" i="6"/>
  <c r="N37" i="6"/>
  <c r="N48" i="6"/>
  <c r="O48" i="6"/>
  <c r="J55" i="6"/>
  <c r="J49" i="6"/>
  <c r="J54" i="6"/>
  <c r="O50" i="6"/>
  <c r="N50" i="6"/>
  <c r="O38" i="6"/>
  <c r="N38" i="6"/>
  <c r="O34" i="6"/>
  <c r="N34" i="6"/>
  <c r="J50" i="6"/>
  <c r="N55" i="6"/>
  <c r="O55" i="6"/>
  <c r="N49" i="6"/>
  <c r="O49" i="6"/>
  <c r="O62" i="6"/>
  <c r="N62" i="6"/>
  <c r="O16" i="6"/>
  <c r="N16" i="6"/>
  <c r="N29" i="6"/>
  <c r="O29" i="6"/>
  <c r="O54" i="6"/>
  <c r="N54" i="6"/>
  <c r="O58" i="6"/>
  <c r="N58" i="6"/>
  <c r="O43" i="6"/>
  <c r="N43" i="6"/>
  <c r="N23" i="6"/>
  <c r="O23" i="6"/>
  <c r="J21" i="6"/>
  <c r="J31" i="6"/>
  <c r="J18" i="6"/>
  <c r="N28" i="6"/>
  <c r="O28" i="6"/>
  <c r="O21" i="6"/>
  <c r="N21" i="6"/>
  <c r="O19" i="6"/>
  <c r="N19" i="6"/>
  <c r="O27" i="6"/>
  <c r="N27" i="6"/>
  <c r="J20" i="6"/>
  <c r="J35" i="6"/>
  <c r="J30" i="6"/>
  <c r="J15" i="6"/>
  <c r="O59" i="6"/>
  <c r="N59" i="6"/>
  <c r="M88" i="6"/>
  <c r="O20" i="6"/>
  <c r="N20" i="6"/>
  <c r="N35" i="6"/>
  <c r="O35" i="6"/>
  <c r="O30" i="6"/>
  <c r="N30" i="6"/>
  <c r="N15" i="6"/>
  <c r="O15" i="6"/>
  <c r="O31" i="6"/>
  <c r="N31" i="6"/>
  <c r="O36" i="6"/>
  <c r="N36" i="6"/>
  <c r="O17" i="6"/>
  <c r="N17" i="6"/>
  <c r="J22" i="6"/>
  <c r="J24" i="6"/>
  <c r="J53" i="6"/>
  <c r="O60" i="6"/>
  <c r="N60" i="6"/>
  <c r="O18" i="6"/>
  <c r="N18" i="6"/>
  <c r="J59" i="6"/>
  <c r="O22" i="6"/>
  <c r="N22" i="6"/>
  <c r="O24" i="6"/>
  <c r="N24" i="6"/>
  <c r="O53" i="6"/>
  <c r="N53" i="6"/>
  <c r="J60" i="6"/>
  <c r="N13" i="5"/>
  <c r="O13" i="5"/>
  <c r="O12" i="5"/>
  <c r="N12" i="5"/>
  <c r="O7" i="5"/>
  <c r="N7" i="5"/>
  <c r="N26" i="5"/>
  <c r="O13" i="3"/>
  <c r="N13" i="3"/>
  <c r="O7" i="3"/>
  <c r="N7" i="3"/>
  <c r="O63" i="3"/>
  <c r="N63" i="3"/>
  <c r="O26" i="3"/>
  <c r="N26" i="3"/>
  <c r="O30" i="3"/>
  <c r="N30" i="3"/>
  <c r="O82" i="3"/>
  <c r="N82" i="3"/>
  <c r="O49" i="3"/>
  <c r="N49" i="3"/>
  <c r="O59" i="3"/>
  <c r="N59" i="3"/>
  <c r="O81" i="3"/>
  <c r="N81" i="3"/>
  <c r="O33" i="3"/>
  <c r="N33" i="3"/>
  <c r="O9" i="3"/>
  <c r="N9" i="3"/>
  <c r="O68" i="3"/>
  <c r="N68" i="3"/>
  <c r="O73" i="3"/>
  <c r="N73" i="3"/>
  <c r="O11" i="3"/>
  <c r="N11" i="3"/>
  <c r="O74" i="3"/>
  <c r="N74" i="3"/>
  <c r="O53" i="3"/>
  <c r="N53" i="3"/>
  <c r="O44" i="3"/>
  <c r="N44" i="3"/>
  <c r="O64" i="3"/>
  <c r="N64" i="3"/>
  <c r="O42" i="3"/>
  <c r="N42" i="3"/>
  <c r="O55" i="3"/>
  <c r="N55" i="3"/>
  <c r="O79" i="3"/>
  <c r="N79" i="3"/>
  <c r="O45" i="3"/>
  <c r="N45" i="3"/>
  <c r="O10" i="3"/>
  <c r="N10" i="3"/>
  <c r="O56" i="3"/>
  <c r="N56" i="3"/>
  <c r="O61" i="3"/>
  <c r="N61" i="3"/>
  <c r="O72" i="3"/>
  <c r="N72" i="3"/>
  <c r="O52" i="3"/>
  <c r="N52" i="3"/>
  <c r="O83" i="3"/>
  <c r="N83" i="3"/>
  <c r="O20" i="3"/>
  <c r="N20" i="3"/>
  <c r="O39" i="3"/>
  <c r="N39" i="3"/>
  <c r="O65" i="3"/>
  <c r="N65" i="3"/>
  <c r="O47" i="3"/>
  <c r="N47" i="3"/>
  <c r="O78" i="3"/>
  <c r="N78" i="3"/>
  <c r="O80" i="3"/>
  <c r="N80" i="3"/>
  <c r="O71" i="3"/>
  <c r="N71" i="3"/>
  <c r="O76" i="3"/>
  <c r="N76" i="3"/>
  <c r="O54" i="3"/>
  <c r="N54" i="3"/>
  <c r="O41" i="3"/>
  <c r="N41" i="3"/>
  <c r="O31" i="3"/>
  <c r="N31" i="3"/>
  <c r="O43" i="3"/>
  <c r="N43" i="3"/>
  <c r="O21" i="3"/>
  <c r="N21" i="3"/>
  <c r="O77" i="3"/>
  <c r="N77" i="3"/>
  <c r="O67" i="3"/>
  <c r="N67" i="3"/>
  <c r="O70" i="3"/>
  <c r="N70" i="3"/>
  <c r="O66" i="3"/>
  <c r="N66" i="3"/>
  <c r="O69" i="3"/>
  <c r="N69" i="3"/>
  <c r="O75" i="3"/>
  <c r="N75" i="3"/>
  <c r="O8" i="3"/>
  <c r="N8" i="3"/>
  <c r="O6" i="3"/>
  <c r="N6" i="3"/>
  <c r="N66" i="5"/>
  <c r="J66" i="5"/>
  <c r="N50" i="5"/>
  <c r="I30" i="5"/>
  <c r="M30" i="5" s="1"/>
  <c r="J30" i="5"/>
  <c r="I64" i="5"/>
  <c r="M64" i="5" s="1"/>
  <c r="N64" i="5" s="1"/>
  <c r="I65" i="5"/>
  <c r="M65" i="5" s="1"/>
  <c r="N65" i="5" s="1"/>
  <c r="I63" i="5"/>
  <c r="M63" i="5" s="1"/>
  <c r="N63" i="5" s="1"/>
  <c r="I83" i="5"/>
  <c r="M83" i="5" s="1"/>
  <c r="O83" i="5" s="1"/>
  <c r="I67" i="5"/>
  <c r="M67" i="5" s="1"/>
  <c r="O67" i="5" s="1"/>
  <c r="O79" i="5"/>
  <c r="N79" i="5"/>
  <c r="H88" i="5"/>
  <c r="I5" i="5"/>
  <c r="M5" i="5" s="1"/>
  <c r="N77" i="5"/>
  <c r="O77" i="5"/>
  <c r="O47" i="5"/>
  <c r="N47" i="5"/>
  <c r="I20" i="5"/>
  <c r="M20" i="5" s="1"/>
  <c r="J20" i="5"/>
  <c r="O82" i="5"/>
  <c r="N82" i="5"/>
  <c r="N45" i="5"/>
  <c r="O45" i="5"/>
  <c r="I62" i="5"/>
  <c r="M62" i="5" s="1"/>
  <c r="I18" i="5"/>
  <c r="M18" i="5" s="1"/>
  <c r="I17" i="5"/>
  <c r="M17" i="5" s="1"/>
  <c r="I43" i="5"/>
  <c r="M43" i="5" s="1"/>
  <c r="J43" i="5"/>
  <c r="O68" i="5"/>
  <c r="N68" i="5"/>
  <c r="I59" i="5"/>
  <c r="M59" i="5" s="1"/>
  <c r="I55" i="5"/>
  <c r="M55" i="5" s="1"/>
  <c r="I38" i="5"/>
  <c r="M38" i="5" s="1"/>
  <c r="N69" i="5"/>
  <c r="O69" i="5"/>
  <c r="N61" i="5"/>
  <c r="O61" i="5"/>
  <c r="I24" i="5"/>
  <c r="M24" i="5" s="1"/>
  <c r="I19" i="5"/>
  <c r="M19" i="5" s="1"/>
  <c r="O80" i="5"/>
  <c r="N80" i="5"/>
  <c r="N75" i="5"/>
  <c r="O75" i="5"/>
  <c r="I22" i="5"/>
  <c r="M22" i="5" s="1"/>
  <c r="N9" i="5"/>
  <c r="O9" i="5"/>
  <c r="I36" i="5"/>
  <c r="M36" i="5" s="1"/>
  <c r="I58" i="5"/>
  <c r="M58" i="5" s="1"/>
  <c r="I31" i="5"/>
  <c r="M31" i="5" s="1"/>
  <c r="O72" i="5"/>
  <c r="N72" i="5"/>
  <c r="I27" i="5"/>
  <c r="M27" i="5" s="1"/>
  <c r="I42" i="5"/>
  <c r="M42" i="5" s="1"/>
  <c r="N76" i="5"/>
  <c r="O76" i="5"/>
  <c r="I35" i="5"/>
  <c r="M35" i="5" s="1"/>
  <c r="I29" i="5"/>
  <c r="M29" i="5" s="1"/>
  <c r="O6" i="5"/>
  <c r="N6" i="5"/>
  <c r="I54" i="5"/>
  <c r="M54" i="5" s="1"/>
  <c r="O70" i="5"/>
  <c r="N70" i="5"/>
  <c r="I34" i="5"/>
  <c r="M34" i="5" s="1"/>
  <c r="O71" i="5"/>
  <c r="N71" i="5"/>
  <c r="I21" i="5"/>
  <c r="M21" i="5" s="1"/>
  <c r="O10" i="5"/>
  <c r="N10" i="5"/>
  <c r="I23" i="5"/>
  <c r="M23" i="5" s="1"/>
  <c r="O11" i="5"/>
  <c r="N11" i="5"/>
  <c r="N73" i="5"/>
  <c r="O73" i="5"/>
  <c r="O78" i="5"/>
  <c r="N78" i="5"/>
  <c r="N8" i="5"/>
  <c r="O8" i="5"/>
  <c r="I15" i="5"/>
  <c r="M15" i="5" s="1"/>
  <c r="I48" i="5"/>
  <c r="M48" i="5" s="1"/>
  <c r="I53" i="5"/>
  <c r="M53" i="5" s="1"/>
  <c r="O52" i="5"/>
  <c r="N52" i="5"/>
  <c r="N41" i="5"/>
  <c r="O41" i="5"/>
  <c r="I37" i="5"/>
  <c r="M37" i="5" s="1"/>
  <c r="J37" i="5"/>
  <c r="I28" i="5"/>
  <c r="M28" i="5" s="1"/>
  <c r="O33" i="5"/>
  <c r="N33" i="5"/>
  <c r="I16" i="5"/>
  <c r="M16" i="5" s="1"/>
  <c r="I60" i="5"/>
  <c r="M60" i="5" s="1"/>
  <c r="I44" i="5"/>
  <c r="M44" i="5" s="1"/>
  <c r="J44" i="5"/>
  <c r="O56" i="5"/>
  <c r="N56" i="5"/>
  <c r="N39" i="5"/>
  <c r="O39" i="5"/>
  <c r="I49" i="5"/>
  <c r="M49" i="5" s="1"/>
  <c r="O74" i="5"/>
  <c r="N74" i="5"/>
  <c r="N81" i="5"/>
  <c r="O81" i="5"/>
  <c r="J31" i="3"/>
  <c r="J43" i="3"/>
  <c r="J53" i="3"/>
  <c r="J54" i="3"/>
  <c r="J20" i="3"/>
  <c r="J44" i="3"/>
  <c r="J42" i="3"/>
  <c r="J19" i="3"/>
  <c r="M19" i="3"/>
  <c r="M34" i="3"/>
  <c r="J34" i="3"/>
  <c r="M16" i="3"/>
  <c r="J16" i="3"/>
  <c r="J29" i="3"/>
  <c r="M29" i="3"/>
  <c r="J59" i="3"/>
  <c r="J49" i="3"/>
  <c r="J28" i="3"/>
  <c r="M28" i="3"/>
  <c r="J23" i="3"/>
  <c r="M23" i="3"/>
  <c r="J30" i="3"/>
  <c r="J21" i="3"/>
  <c r="J22" i="3"/>
  <c r="M22" i="3"/>
  <c r="J36" i="3"/>
  <c r="M36" i="3"/>
  <c r="H88" i="3"/>
  <c r="I18" i="3"/>
  <c r="M18" i="3" s="1"/>
  <c r="I62" i="3"/>
  <c r="M62" i="3" s="1"/>
  <c r="I5" i="3"/>
  <c r="M5" i="3" s="1"/>
  <c r="I15" i="3"/>
  <c r="M15" i="3" s="1"/>
  <c r="I50" i="3"/>
  <c r="M50" i="3" s="1"/>
  <c r="I38" i="3"/>
  <c r="M38" i="3" s="1"/>
  <c r="I35" i="3"/>
  <c r="I24" i="3"/>
  <c r="M24" i="3" s="1"/>
  <c r="I17" i="3"/>
  <c r="M17" i="3" s="1"/>
  <c r="I48" i="3"/>
  <c r="M48" i="3" s="1"/>
  <c r="I37" i="3"/>
  <c r="M37" i="3" s="1"/>
  <c r="I58" i="3"/>
  <c r="M58" i="3" s="1"/>
  <c r="I27" i="3"/>
  <c r="I60" i="3"/>
  <c r="M60" i="3" s="1"/>
  <c r="N12" i="3" l="1"/>
  <c r="J48" i="3"/>
  <c r="J12" i="3"/>
  <c r="O87" i="7"/>
  <c r="P10" i="7" s="1"/>
  <c r="Q10" i="7" s="1"/>
  <c r="P18" i="7"/>
  <c r="Q18" i="7" s="1"/>
  <c r="P24" i="7"/>
  <c r="Q24" i="7" s="1"/>
  <c r="P44" i="7"/>
  <c r="Q44" i="7" s="1"/>
  <c r="P19" i="7"/>
  <c r="Q19" i="7" s="1"/>
  <c r="J88" i="7"/>
  <c r="K48" i="7" s="1"/>
  <c r="P55" i="7"/>
  <c r="Q55" i="7" s="1"/>
  <c r="P21" i="7"/>
  <c r="Q21" i="7" s="1"/>
  <c r="P27" i="7"/>
  <c r="Q27" i="7" s="1"/>
  <c r="P42" i="7"/>
  <c r="Q42" i="7" s="1"/>
  <c r="J88" i="6"/>
  <c r="K54" i="6" s="1"/>
  <c r="O87" i="6"/>
  <c r="J59" i="5"/>
  <c r="J83" i="5"/>
  <c r="J50" i="3"/>
  <c r="J27" i="5"/>
  <c r="O17" i="3"/>
  <c r="N17" i="3"/>
  <c r="O16" i="3"/>
  <c r="N16" i="3"/>
  <c r="O22" i="3"/>
  <c r="N22" i="3"/>
  <c r="O62" i="3"/>
  <c r="N62" i="3"/>
  <c r="O48" i="3"/>
  <c r="N48" i="3"/>
  <c r="O36" i="3"/>
  <c r="N36" i="3"/>
  <c r="O29" i="3"/>
  <c r="N29" i="3"/>
  <c r="O24" i="3"/>
  <c r="N24" i="3"/>
  <c r="O38" i="3"/>
  <c r="N38" i="3"/>
  <c r="O34" i="3"/>
  <c r="N34" i="3"/>
  <c r="O60" i="3"/>
  <c r="N60" i="3"/>
  <c r="O50" i="3"/>
  <c r="N50" i="3"/>
  <c r="O23" i="3"/>
  <c r="N23" i="3"/>
  <c r="O19" i="3"/>
  <c r="N19" i="3"/>
  <c r="O15" i="3"/>
  <c r="N15" i="3"/>
  <c r="J58" i="3"/>
  <c r="O5" i="3"/>
  <c r="N5" i="3"/>
  <c r="O28" i="3"/>
  <c r="N28" i="3"/>
  <c r="O58" i="3"/>
  <c r="N58" i="3"/>
  <c r="O37" i="3"/>
  <c r="N37" i="3"/>
  <c r="O18" i="3"/>
  <c r="N18" i="3"/>
  <c r="J49" i="5"/>
  <c r="J64" i="5"/>
  <c r="J67" i="5"/>
  <c r="J19" i="5"/>
  <c r="J60" i="5"/>
  <c r="J53" i="5"/>
  <c r="J62" i="5"/>
  <c r="O64" i="5"/>
  <c r="J16" i="5"/>
  <c r="J29" i="5"/>
  <c r="J58" i="5"/>
  <c r="O65" i="5"/>
  <c r="J34" i="5"/>
  <c r="J42" i="5"/>
  <c r="J28" i="5"/>
  <c r="J36" i="5"/>
  <c r="J24" i="5"/>
  <c r="J63" i="5"/>
  <c r="J54" i="5"/>
  <c r="J65" i="5"/>
  <c r="N67" i="5"/>
  <c r="J48" i="5"/>
  <c r="O63" i="5"/>
  <c r="J23" i="5"/>
  <c r="O30" i="5"/>
  <c r="N30" i="5"/>
  <c r="N83" i="5"/>
  <c r="J18" i="5"/>
  <c r="J31" i="5"/>
  <c r="J55" i="5"/>
  <c r="N15" i="5"/>
  <c r="O15" i="5"/>
  <c r="O23" i="5"/>
  <c r="N23" i="5"/>
  <c r="O27" i="5"/>
  <c r="N27" i="5"/>
  <c r="N17" i="5"/>
  <c r="O17" i="5"/>
  <c r="N29" i="5"/>
  <c r="O29" i="5"/>
  <c r="J35" i="5"/>
  <c r="O31" i="5"/>
  <c r="N31" i="5"/>
  <c r="J38" i="5"/>
  <c r="O18" i="5"/>
  <c r="N18" i="5"/>
  <c r="O37" i="5"/>
  <c r="N37" i="5"/>
  <c r="O20" i="5"/>
  <c r="N20" i="5"/>
  <c r="N38" i="5"/>
  <c r="O38" i="5"/>
  <c r="O53" i="5"/>
  <c r="N53" i="5"/>
  <c r="O58" i="5"/>
  <c r="N58" i="5"/>
  <c r="M88" i="5"/>
  <c r="O5" i="5"/>
  <c r="N5" i="5"/>
  <c r="O54" i="5"/>
  <c r="N54" i="5"/>
  <c r="O49" i="5"/>
  <c r="N49" i="5"/>
  <c r="N43" i="5"/>
  <c r="O43" i="5"/>
  <c r="J22" i="5"/>
  <c r="J17" i="5"/>
  <c r="O35" i="5"/>
  <c r="N35" i="5"/>
  <c r="N44" i="5"/>
  <c r="O44" i="5"/>
  <c r="O34" i="5"/>
  <c r="N34" i="5"/>
  <c r="O55" i="5"/>
  <c r="N55" i="5"/>
  <c r="O62" i="5"/>
  <c r="N62" i="5"/>
  <c r="O24" i="5"/>
  <c r="N24" i="5"/>
  <c r="N21" i="5"/>
  <c r="O21" i="5"/>
  <c r="N16" i="5"/>
  <c r="O16" i="5"/>
  <c r="N48" i="5"/>
  <c r="O48" i="5"/>
  <c r="O36" i="5"/>
  <c r="N36" i="5"/>
  <c r="N19" i="5"/>
  <c r="O19" i="5"/>
  <c r="O22" i="5"/>
  <c r="N22" i="5"/>
  <c r="J21" i="5"/>
  <c r="N60" i="5"/>
  <c r="O60" i="5"/>
  <c r="N28" i="5"/>
  <c r="O28" i="5"/>
  <c r="J15" i="5"/>
  <c r="O42" i="5"/>
  <c r="N42" i="5"/>
  <c r="N59" i="5"/>
  <c r="O59" i="5"/>
  <c r="J62" i="3"/>
  <c r="J38" i="3"/>
  <c r="J17" i="3"/>
  <c r="J15" i="3"/>
  <c r="J24" i="3"/>
  <c r="J18" i="3"/>
  <c r="J60" i="3"/>
  <c r="J27" i="3"/>
  <c r="M27" i="3"/>
  <c r="J35" i="3"/>
  <c r="M35" i="3"/>
  <c r="J37" i="3"/>
  <c r="P36" i="7" l="1"/>
  <c r="Q36" i="7" s="1"/>
  <c r="P29" i="7"/>
  <c r="Q29" i="7" s="1"/>
  <c r="P48" i="7"/>
  <c r="Q48" i="7" s="1"/>
  <c r="P54" i="7"/>
  <c r="Q54" i="7" s="1"/>
  <c r="P73" i="7"/>
  <c r="Q73" i="7" s="1"/>
  <c r="P35" i="7"/>
  <c r="Q35" i="7" s="1"/>
  <c r="P50" i="7"/>
  <c r="Q50" i="7" s="1"/>
  <c r="P20" i="7"/>
  <c r="Q20" i="7" s="1"/>
  <c r="P63" i="7"/>
  <c r="Q63" i="7" s="1"/>
  <c r="P22" i="7"/>
  <c r="Q22" i="7" s="1"/>
  <c r="P23" i="7"/>
  <c r="Q23" i="7" s="1"/>
  <c r="P81" i="7"/>
  <c r="Q81" i="7" s="1"/>
  <c r="P11" i="7"/>
  <c r="Q11" i="7" s="1"/>
  <c r="P43" i="7"/>
  <c r="Q43" i="7" s="1"/>
  <c r="P58" i="7"/>
  <c r="Q58" i="7" s="1"/>
  <c r="P45" i="7"/>
  <c r="Q45" i="7" s="1"/>
  <c r="P16" i="7"/>
  <c r="Q16" i="7" s="1"/>
  <c r="P59" i="7"/>
  <c r="Q59" i="7" s="1"/>
  <c r="P67" i="7"/>
  <c r="Q67" i="7" s="1"/>
  <c r="P68" i="7"/>
  <c r="Q68" i="7" s="1"/>
  <c r="P60" i="7"/>
  <c r="Q60" i="7" s="1"/>
  <c r="P49" i="7"/>
  <c r="Q49" i="7" s="1"/>
  <c r="P82" i="7"/>
  <c r="Q82" i="7" s="1"/>
  <c r="P72" i="7"/>
  <c r="Q72" i="7" s="1"/>
  <c r="P52" i="7"/>
  <c r="Q52" i="7" s="1"/>
  <c r="P71" i="7"/>
  <c r="Q71" i="7" s="1"/>
  <c r="P7" i="7"/>
  <c r="Q7" i="7" s="1"/>
  <c r="P65" i="7"/>
  <c r="Q65" i="7" s="1"/>
  <c r="P9" i="7"/>
  <c r="Q9" i="7" s="1"/>
  <c r="P12" i="7"/>
  <c r="Q12" i="7" s="1"/>
  <c r="P13" i="7"/>
  <c r="Q13" i="7" s="1"/>
  <c r="P80" i="7"/>
  <c r="Q80" i="7" s="1"/>
  <c r="P61" i="7"/>
  <c r="Q61" i="7" s="1"/>
  <c r="P56" i="7"/>
  <c r="Q56" i="7" s="1"/>
  <c r="P64" i="7"/>
  <c r="Q64" i="7" s="1"/>
  <c r="K20" i="6"/>
  <c r="P6" i="7"/>
  <c r="Q6" i="7" s="1"/>
  <c r="P79" i="7"/>
  <c r="Q79" i="7" s="1"/>
  <c r="P76" i="7"/>
  <c r="Q76" i="7" s="1"/>
  <c r="K24" i="7"/>
  <c r="P26" i="7"/>
  <c r="Q26" i="7" s="1"/>
  <c r="P5" i="7"/>
  <c r="Q5" i="7" s="1"/>
  <c r="P70" i="7"/>
  <c r="Q70" i="7" s="1"/>
  <c r="P77" i="7"/>
  <c r="Q77" i="7" s="1"/>
  <c r="P39" i="7"/>
  <c r="Q39" i="7" s="1"/>
  <c r="P17" i="7"/>
  <c r="Q17" i="7" s="1"/>
  <c r="P37" i="7"/>
  <c r="Q37" i="7" s="1"/>
  <c r="P69" i="7"/>
  <c r="Q69" i="7" s="1"/>
  <c r="P41" i="7"/>
  <c r="Q41" i="7" s="1"/>
  <c r="P66" i="7"/>
  <c r="Q66" i="7" s="1"/>
  <c r="P53" i="7"/>
  <c r="Q53" i="7" s="1"/>
  <c r="P31" i="7"/>
  <c r="Q31" i="7" s="1"/>
  <c r="P15" i="7"/>
  <c r="Q15" i="7" s="1"/>
  <c r="P78" i="7"/>
  <c r="Q78" i="7" s="1"/>
  <c r="P83" i="7"/>
  <c r="Q83" i="7" s="1"/>
  <c r="P74" i="7"/>
  <c r="Q74" i="7" s="1"/>
  <c r="P47" i="7"/>
  <c r="Q47" i="7" s="1"/>
  <c r="P34" i="7"/>
  <c r="Q34" i="7" s="1"/>
  <c r="P28" i="7"/>
  <c r="Q28" i="7" s="1"/>
  <c r="P38" i="7"/>
  <c r="Q38" i="7" s="1"/>
  <c r="P62" i="7"/>
  <c r="Q62" i="7" s="1"/>
  <c r="P30" i="7"/>
  <c r="Q30" i="7" s="1"/>
  <c r="P8" i="7"/>
  <c r="Q8" i="7" s="1"/>
  <c r="P75" i="7"/>
  <c r="Q75" i="7" s="1"/>
  <c r="P33" i="7"/>
  <c r="Q33" i="7" s="1"/>
  <c r="K35" i="7"/>
  <c r="K30" i="6"/>
  <c r="K60" i="6"/>
  <c r="K50" i="6"/>
  <c r="K35" i="6"/>
  <c r="K24" i="6"/>
  <c r="K22" i="6"/>
  <c r="K55" i="6"/>
  <c r="K21" i="6"/>
  <c r="K53" i="6"/>
  <c r="K49" i="6"/>
  <c r="K31" i="6"/>
  <c r="K18" i="6"/>
  <c r="K23" i="7"/>
  <c r="K43" i="7"/>
  <c r="K36" i="7"/>
  <c r="K17" i="7"/>
  <c r="K26" i="7"/>
  <c r="K82" i="7"/>
  <c r="K9" i="7"/>
  <c r="K69" i="7"/>
  <c r="K73" i="7"/>
  <c r="K45" i="7"/>
  <c r="K61" i="7"/>
  <c r="K33" i="7"/>
  <c r="K41" i="7"/>
  <c r="K47" i="7"/>
  <c r="K51" i="7"/>
  <c r="K25" i="7"/>
  <c r="K13" i="7"/>
  <c r="K7" i="7"/>
  <c r="K65" i="7"/>
  <c r="K78" i="7"/>
  <c r="K39" i="7"/>
  <c r="K46" i="7"/>
  <c r="K11" i="7"/>
  <c r="K8" i="7"/>
  <c r="K12" i="7"/>
  <c r="K71" i="7"/>
  <c r="K68" i="7"/>
  <c r="K83" i="7"/>
  <c r="K64" i="7"/>
  <c r="K63" i="7"/>
  <c r="K76" i="7"/>
  <c r="K72" i="7"/>
  <c r="K52" i="7"/>
  <c r="K75" i="7"/>
  <c r="K77" i="7"/>
  <c r="K67" i="7"/>
  <c r="K40" i="7"/>
  <c r="K32" i="7"/>
  <c r="K81" i="7"/>
  <c r="K74" i="7"/>
  <c r="K80" i="7"/>
  <c r="K57" i="7"/>
  <c r="K79" i="7"/>
  <c r="K56" i="7"/>
  <c r="K70" i="7"/>
  <c r="K10" i="7"/>
  <c r="K14" i="7"/>
  <c r="K66" i="7"/>
  <c r="K5" i="7"/>
  <c r="K6" i="7"/>
  <c r="K34" i="7"/>
  <c r="K28" i="7"/>
  <c r="K60" i="7"/>
  <c r="K29" i="7"/>
  <c r="K19" i="7"/>
  <c r="K59" i="7"/>
  <c r="K20" i="7"/>
  <c r="K50" i="7"/>
  <c r="K22" i="7"/>
  <c r="K49" i="7"/>
  <c r="K55" i="7"/>
  <c r="K21" i="7"/>
  <c r="K42" i="7"/>
  <c r="K62" i="7"/>
  <c r="K53" i="7"/>
  <c r="K16" i="7"/>
  <c r="K38" i="7"/>
  <c r="K15" i="7"/>
  <c r="K54" i="7"/>
  <c r="K58" i="7"/>
  <c r="K44" i="7"/>
  <c r="K31" i="7"/>
  <c r="K27" i="7"/>
  <c r="K30" i="7"/>
  <c r="K18" i="7"/>
  <c r="K37" i="7"/>
  <c r="P65" i="6"/>
  <c r="Q65" i="6" s="1"/>
  <c r="P8" i="6"/>
  <c r="Q8" i="6" s="1"/>
  <c r="P83" i="6"/>
  <c r="Q83" i="6" s="1"/>
  <c r="P13" i="6"/>
  <c r="Q13" i="6" s="1"/>
  <c r="P26" i="6"/>
  <c r="Q26" i="6" s="1"/>
  <c r="P41" i="6"/>
  <c r="Q41" i="6" s="1"/>
  <c r="P66" i="6"/>
  <c r="Q66" i="6" s="1"/>
  <c r="P9" i="6"/>
  <c r="Q9" i="6" s="1"/>
  <c r="P82" i="6"/>
  <c r="Q82" i="6" s="1"/>
  <c r="P10" i="6"/>
  <c r="Q10" i="6" s="1"/>
  <c r="P67" i="6"/>
  <c r="Q67" i="6" s="1"/>
  <c r="P78" i="6"/>
  <c r="Q78" i="6" s="1"/>
  <c r="P74" i="6"/>
  <c r="Q74" i="6" s="1"/>
  <c r="P33" i="6"/>
  <c r="Q33" i="6" s="1"/>
  <c r="P71" i="6"/>
  <c r="Q71" i="6" s="1"/>
  <c r="P63" i="6"/>
  <c r="Q63" i="6" s="1"/>
  <c r="P12" i="6"/>
  <c r="Q12" i="6" s="1"/>
  <c r="P11" i="6"/>
  <c r="Q11" i="6" s="1"/>
  <c r="P70" i="6"/>
  <c r="Q70" i="6" s="1"/>
  <c r="P61" i="6"/>
  <c r="Q61" i="6" s="1"/>
  <c r="P39" i="6"/>
  <c r="Q39" i="6" s="1"/>
  <c r="P75" i="6"/>
  <c r="Q75" i="6" s="1"/>
  <c r="P77" i="6"/>
  <c r="Q77" i="6" s="1"/>
  <c r="P6" i="6"/>
  <c r="Q6" i="6" s="1"/>
  <c r="P79" i="6"/>
  <c r="Q79" i="6" s="1"/>
  <c r="P5" i="6"/>
  <c r="Q5" i="6" s="1"/>
  <c r="P73" i="6"/>
  <c r="Q73" i="6" s="1"/>
  <c r="P45" i="6"/>
  <c r="Q45" i="6" s="1"/>
  <c r="P81" i="6"/>
  <c r="Q81" i="6" s="1"/>
  <c r="P47" i="6"/>
  <c r="Q47" i="6" s="1"/>
  <c r="P52" i="6"/>
  <c r="Q52" i="6" s="1"/>
  <c r="P68" i="6"/>
  <c r="Q68" i="6" s="1"/>
  <c r="P69" i="6"/>
  <c r="Q69" i="6" s="1"/>
  <c r="P7" i="6"/>
  <c r="Q7" i="6" s="1"/>
  <c r="P80" i="6"/>
  <c r="Q80" i="6" s="1"/>
  <c r="P64" i="6"/>
  <c r="Q64" i="6" s="1"/>
  <c r="P56" i="6"/>
  <c r="Q56" i="6" s="1"/>
  <c r="P76" i="6"/>
  <c r="Q76" i="6" s="1"/>
  <c r="P72" i="6"/>
  <c r="Q72" i="6" s="1"/>
  <c r="P44" i="6"/>
  <c r="Q44" i="6" s="1"/>
  <c r="P28" i="6"/>
  <c r="Q28" i="6" s="1"/>
  <c r="P15" i="6"/>
  <c r="Q15" i="6" s="1"/>
  <c r="P19" i="6"/>
  <c r="Q19" i="6" s="1"/>
  <c r="P21" i="6"/>
  <c r="Q21" i="6" s="1"/>
  <c r="P37" i="6"/>
  <c r="Q37" i="6" s="1"/>
  <c r="P53" i="6"/>
  <c r="Q53" i="6" s="1"/>
  <c r="P54" i="6"/>
  <c r="Q54" i="6" s="1"/>
  <c r="P29" i="6"/>
  <c r="Q29" i="6" s="1"/>
  <c r="P30" i="6"/>
  <c r="Q30" i="6" s="1"/>
  <c r="P62" i="6"/>
  <c r="Q62" i="6" s="1"/>
  <c r="P16" i="6"/>
  <c r="Q16" i="6" s="1"/>
  <c r="P55" i="6"/>
  <c r="Q55" i="6" s="1"/>
  <c r="P35" i="6"/>
  <c r="Q35" i="6" s="1"/>
  <c r="P34" i="6"/>
  <c r="Q34" i="6" s="1"/>
  <c r="K80" i="6"/>
  <c r="K76" i="6"/>
  <c r="K72" i="6"/>
  <c r="K68" i="6"/>
  <c r="K64" i="6"/>
  <c r="K77" i="6"/>
  <c r="K56" i="6"/>
  <c r="K61" i="6"/>
  <c r="K12" i="6"/>
  <c r="K25" i="6"/>
  <c r="K73" i="6"/>
  <c r="K26" i="6"/>
  <c r="K11" i="6"/>
  <c r="K65" i="6"/>
  <c r="K7" i="6"/>
  <c r="K47" i="6"/>
  <c r="K45" i="6"/>
  <c r="K69" i="6"/>
  <c r="K40" i="6"/>
  <c r="K81" i="6"/>
  <c r="K52" i="6"/>
  <c r="K41" i="6"/>
  <c r="K51" i="6"/>
  <c r="K74" i="6"/>
  <c r="K83" i="6"/>
  <c r="K6" i="6"/>
  <c r="K46" i="6"/>
  <c r="K82" i="6"/>
  <c r="K32" i="6"/>
  <c r="K79" i="6"/>
  <c r="K39" i="6"/>
  <c r="K66" i="6"/>
  <c r="K63" i="6"/>
  <c r="K9" i="6"/>
  <c r="K8" i="6"/>
  <c r="K70" i="6"/>
  <c r="K75" i="6"/>
  <c r="K78" i="6"/>
  <c r="K71" i="6"/>
  <c r="K14" i="6"/>
  <c r="K67" i="6"/>
  <c r="K10" i="6"/>
  <c r="K33" i="6"/>
  <c r="K57" i="6"/>
  <c r="K5" i="6"/>
  <c r="K13" i="6"/>
  <c r="K44" i="6"/>
  <c r="K17" i="6"/>
  <c r="K48" i="6"/>
  <c r="K58" i="6"/>
  <c r="K27" i="6"/>
  <c r="K29" i="6"/>
  <c r="K23" i="6"/>
  <c r="K62" i="6"/>
  <c r="K19" i="6"/>
  <c r="K16" i="6"/>
  <c r="K28" i="6"/>
  <c r="K38" i="6"/>
  <c r="K34" i="6"/>
  <c r="K36" i="6"/>
  <c r="K43" i="6"/>
  <c r="K42" i="6"/>
  <c r="K37" i="6"/>
  <c r="P59" i="6"/>
  <c r="Q59" i="6" s="1"/>
  <c r="P27" i="6"/>
  <c r="Q27" i="6" s="1"/>
  <c r="P48" i="6"/>
  <c r="Q48" i="6" s="1"/>
  <c r="P18" i="6"/>
  <c r="Q18" i="6" s="1"/>
  <c r="P31" i="6"/>
  <c r="Q31" i="6" s="1"/>
  <c r="P36" i="6"/>
  <c r="Q36" i="6" s="1"/>
  <c r="P49" i="6"/>
  <c r="Q49" i="6" s="1"/>
  <c r="K59" i="6"/>
  <c r="K15" i="6"/>
  <c r="P60" i="6"/>
  <c r="Q60" i="6" s="1"/>
  <c r="P20" i="6"/>
  <c r="Q20" i="6" s="1"/>
  <c r="P22" i="6"/>
  <c r="Q22" i="6" s="1"/>
  <c r="P24" i="6"/>
  <c r="Q24" i="6" s="1"/>
  <c r="P43" i="6"/>
  <c r="Q43" i="6" s="1"/>
  <c r="P23" i="6"/>
  <c r="Q23" i="6" s="1"/>
  <c r="P38" i="6"/>
  <c r="Q38" i="6" s="1"/>
  <c r="P42" i="6"/>
  <c r="Q42" i="6" s="1"/>
  <c r="P17" i="6"/>
  <c r="Q17" i="6" s="1"/>
  <c r="P58" i="6"/>
  <c r="Q58" i="6" s="1"/>
  <c r="P50" i="6"/>
  <c r="Q50" i="6" s="1"/>
  <c r="M88" i="3"/>
  <c r="N88" i="5"/>
  <c r="O35" i="3"/>
  <c r="N35" i="3"/>
  <c r="O27" i="3"/>
  <c r="N27" i="3"/>
  <c r="J88" i="5"/>
  <c r="O87" i="5"/>
  <c r="J88" i="3"/>
  <c r="O87" i="3" l="1"/>
  <c r="P12" i="3" s="1"/>
  <c r="Q12" i="3" s="1"/>
  <c r="P12" i="5"/>
  <c r="Q12" i="5" s="1"/>
  <c r="P13" i="5"/>
  <c r="Q13" i="5" s="1"/>
  <c r="K13" i="5"/>
  <c r="K12" i="5"/>
  <c r="P31" i="5"/>
  <c r="Q31" i="5" s="1"/>
  <c r="P7" i="5"/>
  <c r="Q7" i="5" s="1"/>
  <c r="K38" i="5"/>
  <c r="K7" i="5"/>
  <c r="K13" i="3"/>
  <c r="K12" i="3"/>
  <c r="P7" i="3"/>
  <c r="Q7" i="3" s="1"/>
  <c r="P13" i="3"/>
  <c r="Q13" i="3" s="1"/>
  <c r="K35" i="3"/>
  <c r="K7" i="3"/>
  <c r="P16" i="5"/>
  <c r="Q16" i="5" s="1"/>
  <c r="P17" i="5"/>
  <c r="Q17" i="5" s="1"/>
  <c r="P53" i="5"/>
  <c r="Q53" i="5" s="1"/>
  <c r="P37" i="5"/>
  <c r="Q37" i="5" s="1"/>
  <c r="P21" i="5"/>
  <c r="Q21" i="5" s="1"/>
  <c r="P35" i="5"/>
  <c r="Q35" i="5" s="1"/>
  <c r="P29" i="5"/>
  <c r="Q29" i="5" s="1"/>
  <c r="P44" i="5"/>
  <c r="Q44" i="5" s="1"/>
  <c r="P24" i="5"/>
  <c r="Q24" i="5" s="1"/>
  <c r="P22" i="5"/>
  <c r="Q22" i="5" s="1"/>
  <c r="K17" i="5"/>
  <c r="P43" i="5"/>
  <c r="Q43" i="5" s="1"/>
  <c r="P54" i="5"/>
  <c r="Q54" i="5" s="1"/>
  <c r="P42" i="5"/>
  <c r="Q42" i="5" s="1"/>
  <c r="P27" i="5"/>
  <c r="Q27" i="5" s="1"/>
  <c r="P38" i="5"/>
  <c r="Q38" i="5" s="1"/>
  <c r="P18" i="5"/>
  <c r="Q18" i="5" s="1"/>
  <c r="P36" i="5"/>
  <c r="Q36" i="5" s="1"/>
  <c r="P15" i="5"/>
  <c r="Q15" i="5" s="1"/>
  <c r="P55" i="5"/>
  <c r="Q55" i="5" s="1"/>
  <c r="P19" i="5"/>
  <c r="Q19" i="5" s="1"/>
  <c r="K21" i="5"/>
  <c r="P26" i="5"/>
  <c r="Q26" i="5" s="1"/>
  <c r="P50" i="5"/>
  <c r="Q50" i="5" s="1"/>
  <c r="P66" i="5"/>
  <c r="Q66" i="5" s="1"/>
  <c r="P30" i="5"/>
  <c r="Q30" i="5" s="1"/>
  <c r="P39" i="5"/>
  <c r="Q39" i="5" s="1"/>
  <c r="P6" i="5"/>
  <c r="Q6" i="5" s="1"/>
  <c r="P77" i="5"/>
  <c r="Q77" i="5" s="1"/>
  <c r="P11" i="5"/>
  <c r="Q11" i="5" s="1"/>
  <c r="P70" i="5"/>
  <c r="Q70" i="5" s="1"/>
  <c r="P47" i="5"/>
  <c r="Q47" i="5" s="1"/>
  <c r="P64" i="5"/>
  <c r="Q64" i="5" s="1"/>
  <c r="P79" i="5"/>
  <c r="Q79" i="5" s="1"/>
  <c r="P67" i="5"/>
  <c r="Q67" i="5" s="1"/>
  <c r="P78" i="5"/>
  <c r="Q78" i="5" s="1"/>
  <c r="P72" i="5"/>
  <c r="Q72" i="5" s="1"/>
  <c r="P8" i="5"/>
  <c r="Q8" i="5" s="1"/>
  <c r="P56" i="5"/>
  <c r="Q56" i="5" s="1"/>
  <c r="P68" i="5"/>
  <c r="Q68" i="5" s="1"/>
  <c r="P80" i="5"/>
  <c r="Q80" i="5" s="1"/>
  <c r="P81" i="5"/>
  <c r="Q81" i="5" s="1"/>
  <c r="P61" i="5"/>
  <c r="Q61" i="5" s="1"/>
  <c r="P76" i="5"/>
  <c r="Q76" i="5" s="1"/>
  <c r="P65" i="5"/>
  <c r="Q65" i="5" s="1"/>
  <c r="P33" i="5"/>
  <c r="Q33" i="5" s="1"/>
  <c r="P10" i="5"/>
  <c r="Q10" i="5" s="1"/>
  <c r="P74" i="5"/>
  <c r="Q74" i="5" s="1"/>
  <c r="P73" i="5"/>
  <c r="Q73" i="5" s="1"/>
  <c r="P9" i="5"/>
  <c r="Q9" i="5" s="1"/>
  <c r="P41" i="5"/>
  <c r="Q41" i="5" s="1"/>
  <c r="P52" i="5"/>
  <c r="Q52" i="5" s="1"/>
  <c r="P83" i="5"/>
  <c r="Q83" i="5" s="1"/>
  <c r="P69" i="5"/>
  <c r="Q69" i="5" s="1"/>
  <c r="P75" i="5"/>
  <c r="Q75" i="5" s="1"/>
  <c r="P82" i="5"/>
  <c r="Q82" i="5" s="1"/>
  <c r="P71" i="5"/>
  <c r="Q71" i="5" s="1"/>
  <c r="P63" i="5"/>
  <c r="Q63" i="5" s="1"/>
  <c r="P45" i="5"/>
  <c r="Q45" i="5" s="1"/>
  <c r="P58" i="5"/>
  <c r="Q58" i="5" s="1"/>
  <c r="P23" i="5"/>
  <c r="Q23" i="5" s="1"/>
  <c r="P60" i="5"/>
  <c r="Q60" i="5" s="1"/>
  <c r="P5" i="5"/>
  <c r="Q5" i="5" s="1"/>
  <c r="P59" i="5"/>
  <c r="Q59" i="5" s="1"/>
  <c r="P62" i="5"/>
  <c r="Q62" i="5" s="1"/>
  <c r="P34" i="5"/>
  <c r="Q34" i="5" s="1"/>
  <c r="K11" i="5"/>
  <c r="K72" i="5"/>
  <c r="K77" i="5"/>
  <c r="K76" i="5"/>
  <c r="K81" i="5"/>
  <c r="K41" i="5"/>
  <c r="K39" i="5"/>
  <c r="K10" i="5"/>
  <c r="K80" i="5"/>
  <c r="K69" i="5"/>
  <c r="K45" i="5"/>
  <c r="K68" i="5"/>
  <c r="K65" i="5"/>
  <c r="K52" i="5"/>
  <c r="K61" i="5"/>
  <c r="K5" i="5"/>
  <c r="K14" i="5"/>
  <c r="K32" i="5"/>
  <c r="K8" i="5"/>
  <c r="K73" i="5"/>
  <c r="K40" i="5"/>
  <c r="K25" i="5"/>
  <c r="K6" i="5"/>
  <c r="K51" i="5"/>
  <c r="K64" i="5"/>
  <c r="K75" i="5"/>
  <c r="K78" i="5"/>
  <c r="K79" i="5"/>
  <c r="K33" i="5"/>
  <c r="K63" i="5"/>
  <c r="K56" i="5"/>
  <c r="K82" i="5"/>
  <c r="K74" i="5"/>
  <c r="K47" i="5"/>
  <c r="K71" i="5"/>
  <c r="K70" i="5"/>
  <c r="K9" i="5"/>
  <c r="K46" i="5"/>
  <c r="K67" i="5"/>
  <c r="K30" i="5"/>
  <c r="K83" i="5"/>
  <c r="K66" i="5"/>
  <c r="K26" i="5"/>
  <c r="K57" i="5"/>
  <c r="K50" i="5"/>
  <c r="K16" i="5"/>
  <c r="K29" i="5"/>
  <c r="K42" i="5"/>
  <c r="K37" i="5"/>
  <c r="K31" i="5"/>
  <c r="K48" i="5"/>
  <c r="K43" i="5"/>
  <c r="K36" i="5"/>
  <c r="K27" i="5"/>
  <c r="K34" i="5"/>
  <c r="K18" i="5"/>
  <c r="K28" i="5"/>
  <c r="K20" i="5"/>
  <c r="K24" i="5"/>
  <c r="K19" i="5"/>
  <c r="K59" i="5"/>
  <c r="K58" i="5"/>
  <c r="K49" i="5"/>
  <c r="K54" i="5"/>
  <c r="K53" i="5"/>
  <c r="K44" i="5"/>
  <c r="K60" i="5"/>
  <c r="K23" i="5"/>
  <c r="K55" i="5"/>
  <c r="K62" i="5"/>
  <c r="K15" i="5"/>
  <c r="K35" i="5"/>
  <c r="K22" i="5"/>
  <c r="P48" i="5"/>
  <c r="Q48" i="5" s="1"/>
  <c r="P49" i="5"/>
  <c r="Q49" i="5" s="1"/>
  <c r="P20" i="5"/>
  <c r="Q20" i="5" s="1"/>
  <c r="P28" i="5"/>
  <c r="Q28" i="5" s="1"/>
  <c r="P6" i="3"/>
  <c r="Q6" i="3" s="1"/>
  <c r="P67" i="3"/>
  <c r="Q67" i="3" s="1"/>
  <c r="P45" i="3"/>
  <c r="Q45" i="3" s="1"/>
  <c r="P33" i="3"/>
  <c r="Q33" i="3" s="1"/>
  <c r="P68" i="3"/>
  <c r="Q68" i="3" s="1"/>
  <c r="P30" i="3"/>
  <c r="Q30" i="3" s="1"/>
  <c r="P54" i="3"/>
  <c r="Q54" i="3" s="1"/>
  <c r="P10" i="3"/>
  <c r="Q10" i="3" s="1"/>
  <c r="P71" i="3"/>
  <c r="Q71" i="3" s="1"/>
  <c r="P83" i="3"/>
  <c r="Q83" i="3" s="1"/>
  <c r="P53" i="3"/>
  <c r="Q53" i="3" s="1"/>
  <c r="P21" i="3"/>
  <c r="Q21" i="3" s="1"/>
  <c r="P59" i="3"/>
  <c r="Q59" i="3" s="1"/>
  <c r="P56" i="3"/>
  <c r="Q56" i="3" s="1"/>
  <c r="P73" i="3"/>
  <c r="Q73" i="3" s="1"/>
  <c r="P72" i="3"/>
  <c r="Q72" i="3" s="1"/>
  <c r="P43" i="3"/>
  <c r="Q43" i="3" s="1"/>
  <c r="P52" i="3"/>
  <c r="Q52" i="3" s="1"/>
  <c r="P55" i="3"/>
  <c r="Q55" i="3" s="1"/>
  <c r="P49" i="3"/>
  <c r="Q49" i="3" s="1"/>
  <c r="P66" i="3"/>
  <c r="Q66" i="3" s="1"/>
  <c r="P20" i="3"/>
  <c r="Q20" i="3" s="1"/>
  <c r="P39" i="3"/>
  <c r="Q39" i="3" s="1"/>
  <c r="P8" i="3"/>
  <c r="Q8" i="3" s="1"/>
  <c r="P41" i="3"/>
  <c r="Q41" i="3" s="1"/>
  <c r="P9" i="3"/>
  <c r="Q9" i="3" s="1"/>
  <c r="P78" i="3"/>
  <c r="Q78" i="3" s="1"/>
  <c r="P79" i="3"/>
  <c r="Q79" i="3" s="1"/>
  <c r="P44" i="3"/>
  <c r="Q44" i="3" s="1"/>
  <c r="P31" i="3"/>
  <c r="Q31" i="3" s="1"/>
  <c r="P65" i="3"/>
  <c r="Q65" i="3" s="1"/>
  <c r="P76" i="3"/>
  <c r="Q76" i="3" s="1"/>
  <c r="P61" i="3"/>
  <c r="Q61" i="3" s="1"/>
  <c r="P47" i="3"/>
  <c r="Q47" i="3" s="1"/>
  <c r="P11" i="3"/>
  <c r="Q11" i="3" s="1"/>
  <c r="P81" i="3"/>
  <c r="Q81" i="3" s="1"/>
  <c r="P64" i="3"/>
  <c r="Q64" i="3" s="1"/>
  <c r="P82" i="3"/>
  <c r="Q82" i="3" s="1"/>
  <c r="P69" i="3"/>
  <c r="Q69" i="3" s="1"/>
  <c r="P70" i="3"/>
  <c r="Q70" i="3" s="1"/>
  <c r="P74" i="3"/>
  <c r="Q74" i="3" s="1"/>
  <c r="P26" i="3"/>
  <c r="Q26" i="3" s="1"/>
  <c r="P75" i="3"/>
  <c r="Q75" i="3" s="1"/>
  <c r="P80" i="3"/>
  <c r="Q80" i="3" s="1"/>
  <c r="P63" i="3"/>
  <c r="Q63" i="3" s="1"/>
  <c r="P42" i="3"/>
  <c r="Q42" i="3" s="1"/>
  <c r="P77" i="3"/>
  <c r="Q77" i="3" s="1"/>
  <c r="P29" i="3"/>
  <c r="Q29" i="3" s="1"/>
  <c r="P34" i="3"/>
  <c r="Q34" i="3" s="1"/>
  <c r="P38" i="3"/>
  <c r="Q38" i="3" s="1"/>
  <c r="P23" i="3"/>
  <c r="Q23" i="3" s="1"/>
  <c r="P22" i="3"/>
  <c r="Q22" i="3" s="1"/>
  <c r="P62" i="3"/>
  <c r="Q62" i="3" s="1"/>
  <c r="P58" i="3"/>
  <c r="Q58" i="3" s="1"/>
  <c r="P36" i="3"/>
  <c r="Q36" i="3" s="1"/>
  <c r="P16" i="3"/>
  <c r="Q16" i="3" s="1"/>
  <c r="P19" i="3"/>
  <c r="Q19" i="3" s="1"/>
  <c r="P37" i="3"/>
  <c r="Q37" i="3" s="1"/>
  <c r="P17" i="3"/>
  <c r="Q17" i="3" s="1"/>
  <c r="P28" i="3"/>
  <c r="Q28" i="3" s="1"/>
  <c r="P60" i="3"/>
  <c r="Q60" i="3" s="1"/>
  <c r="P48" i="3"/>
  <c r="Q48" i="3" s="1"/>
  <c r="P18" i="3"/>
  <c r="Q18" i="3" s="1"/>
  <c r="P24" i="3"/>
  <c r="Q24" i="3" s="1"/>
  <c r="P15" i="3"/>
  <c r="Q15" i="3" s="1"/>
  <c r="P50" i="3"/>
  <c r="Q50" i="3" s="1"/>
  <c r="P5" i="3"/>
  <c r="Q5" i="3" s="1"/>
  <c r="P27" i="3"/>
  <c r="Q27" i="3" s="1"/>
  <c r="P35" i="3"/>
  <c r="Q35" i="3" s="1"/>
  <c r="K46" i="3"/>
  <c r="K70" i="3"/>
  <c r="K83" i="3"/>
  <c r="K66" i="3"/>
  <c r="K78" i="3"/>
  <c r="K79" i="3"/>
  <c r="K8" i="3"/>
  <c r="K82" i="3"/>
  <c r="K9" i="3"/>
  <c r="K47" i="3"/>
  <c r="K71" i="3"/>
  <c r="K68" i="3"/>
  <c r="K75" i="3"/>
  <c r="K32" i="3"/>
  <c r="K63" i="3"/>
  <c r="K81" i="3"/>
  <c r="K51" i="3"/>
  <c r="K69" i="3"/>
  <c r="K39" i="3"/>
  <c r="K57" i="3"/>
  <c r="K74" i="3"/>
  <c r="K45" i="3"/>
  <c r="K26" i="3"/>
  <c r="K33" i="3"/>
  <c r="K11" i="3"/>
  <c r="K80" i="3"/>
  <c r="K5" i="3"/>
  <c r="K56" i="3"/>
  <c r="K72" i="3"/>
  <c r="K77" i="3"/>
  <c r="K10" i="3"/>
  <c r="K65" i="3"/>
  <c r="K64" i="3"/>
  <c r="K52" i="3"/>
  <c r="K41" i="3"/>
  <c r="K67" i="3"/>
  <c r="K25" i="3"/>
  <c r="K6" i="3"/>
  <c r="K61" i="3"/>
  <c r="K40" i="3"/>
  <c r="K76" i="3"/>
  <c r="K73" i="3"/>
  <c r="K14" i="3"/>
  <c r="K44" i="3"/>
  <c r="K42" i="3"/>
  <c r="K54" i="3"/>
  <c r="K53" i="3"/>
  <c r="K20" i="3"/>
  <c r="K43" i="3"/>
  <c r="K31" i="3"/>
  <c r="K55" i="3"/>
  <c r="K15" i="3"/>
  <c r="K22" i="3"/>
  <c r="K50" i="3"/>
  <c r="K48" i="3"/>
  <c r="K36" i="3"/>
  <c r="K21" i="3"/>
  <c r="K59" i="3"/>
  <c r="K19" i="3"/>
  <c r="K16" i="3"/>
  <c r="K62" i="3"/>
  <c r="K18" i="3"/>
  <c r="K49" i="3"/>
  <c r="K17" i="3"/>
  <c r="K60" i="3"/>
  <c r="K29" i="3"/>
  <c r="K23" i="3"/>
  <c r="K34" i="3"/>
  <c r="K30" i="3"/>
  <c r="K24" i="3"/>
  <c r="K38" i="3"/>
  <c r="K28" i="3"/>
  <c r="K58" i="3"/>
  <c r="K37" i="3"/>
  <c r="K27" i="3"/>
</calcChain>
</file>

<file path=xl/sharedStrings.xml><?xml version="1.0" encoding="utf-8"?>
<sst xmlns="http://schemas.openxmlformats.org/spreadsheetml/2006/main" count="282" uniqueCount="136">
  <si>
    <t>biomasses from ecopath</t>
  </si>
  <si>
    <t>% diet proportion as import</t>
  </si>
  <si>
    <t>Optional / future</t>
  </si>
  <si>
    <t>Created Jan, 2025 by GO to replace the many electivity spreadsheets.</t>
  </si>
  <si>
    <t>Inputs (minimum)</t>
  </si>
  <si>
    <t>preference weightings (assumed 1 if not parameterised)</t>
  </si>
  <si>
    <t>prey item binary matrix (is prey potential prey? yes / no)</t>
  </si>
  <si>
    <t>size range stats of each functional group</t>
  </si>
  <si>
    <t>size range of prey of each group or optimal predator-prey size ranges</t>
  </si>
  <si>
    <t>Group</t>
  </si>
  <si>
    <t>Orca-WCT</t>
  </si>
  <si>
    <t>Orca-Resident</t>
  </si>
  <si>
    <t>Odontoceti</t>
  </si>
  <si>
    <t>Sea</t>
  </si>
  <si>
    <t>Harbour</t>
  </si>
  <si>
    <t>Avian</t>
  </si>
  <si>
    <t>HAKE</t>
  </si>
  <si>
    <t>Hake1_0-11</t>
  </si>
  <si>
    <t>Hake2_juve_12-35</t>
  </si>
  <si>
    <t>Hake3_mat_36-59</t>
  </si>
  <si>
    <t>Hake4_old_60up</t>
  </si>
  <si>
    <t>Pink-Juve</t>
  </si>
  <si>
    <t>Pink-Adult</t>
  </si>
  <si>
    <t>Chum-Juve</t>
  </si>
  <si>
    <t>Chum-Adult</t>
  </si>
  <si>
    <t>Sockeye-Juve</t>
  </si>
  <si>
    <t>Sockeye-Adult</t>
  </si>
  <si>
    <t>CHINOOK-H</t>
  </si>
  <si>
    <t>Chinook1-H-frsh</t>
  </si>
  <si>
    <t>Chinook2-H-emar1</t>
  </si>
  <si>
    <t>Chinook3-H-emar2</t>
  </si>
  <si>
    <t>Chinook4-H-emar3</t>
  </si>
  <si>
    <t>Chinook5-H-mat</t>
  </si>
  <si>
    <t>Chinook6-H-spwn</t>
  </si>
  <si>
    <t>CHINOOK-WO</t>
  </si>
  <si>
    <t>Chinook1-WO-frsh</t>
  </si>
  <si>
    <t>Chinook2-WO-emar1</t>
  </si>
  <si>
    <t>Chinook3-WO-emar2</t>
  </si>
  <si>
    <t>Chinook4-WO-emar3</t>
  </si>
  <si>
    <t>Chinook5-WO-mat</t>
  </si>
  <si>
    <t>Chinook6-WO-spwn</t>
  </si>
  <si>
    <t>Chinook7-WO-mori</t>
  </si>
  <si>
    <t>CHINOOK-WS</t>
  </si>
  <si>
    <t>Chinook1-WS-frsh</t>
  </si>
  <si>
    <t>Chinook2-WS-emar</t>
  </si>
  <si>
    <t>Chinook3-WS-mar</t>
  </si>
  <si>
    <t>Chinook4-WS-spwn</t>
  </si>
  <si>
    <t>Chinook5-WS-mori</t>
  </si>
  <si>
    <t>COHO-H</t>
  </si>
  <si>
    <t>Coho1-H-frsh</t>
  </si>
  <si>
    <t>Coho2-H-emar</t>
  </si>
  <si>
    <t>Coho3-H-mar</t>
  </si>
  <si>
    <t>Coho4-H-spwn</t>
  </si>
  <si>
    <t>COHO-W</t>
  </si>
  <si>
    <t>Coho1-W-frsh</t>
  </si>
  <si>
    <t>Coho2-W-emar</t>
  </si>
  <si>
    <t>Coho3-W-mar</t>
  </si>
  <si>
    <t>Coho4-W-spwn</t>
  </si>
  <si>
    <t>Coho5-W-mori</t>
  </si>
  <si>
    <t>HERRING</t>
  </si>
  <si>
    <t>Herring1-age0</t>
  </si>
  <si>
    <t>Herring2-juve</t>
  </si>
  <si>
    <t>Herring3-mat</t>
  </si>
  <si>
    <t>Offshore_prey</t>
  </si>
  <si>
    <t>Small_Forage_Fish</t>
  </si>
  <si>
    <t>ZF1-ICT</t>
  </si>
  <si>
    <t>ZC1-EUP</t>
  </si>
  <si>
    <t>ZC2-AMP</t>
  </si>
  <si>
    <t>ZC3-DEC</t>
  </si>
  <si>
    <t>ZC4-CLG</t>
  </si>
  <si>
    <t>ZC5-CSM</t>
  </si>
  <si>
    <t>ZS1-JEL</t>
  </si>
  <si>
    <t>ZS2-CTH</t>
  </si>
  <si>
    <t>ZS3-CHA</t>
  </si>
  <si>
    <t>ZS4-LAR</t>
  </si>
  <si>
    <t>PZ1-CIL</t>
  </si>
  <si>
    <t>PZ2-DIN</t>
  </si>
  <si>
    <t>PZ3-HNF</t>
  </si>
  <si>
    <t>Insects</t>
  </si>
  <si>
    <t>Freshwater_prey</t>
  </si>
  <si>
    <t>PP1-DIA</t>
  </si>
  <si>
    <t>PP2-NAN</t>
  </si>
  <si>
    <t>PP3-PIC</t>
  </si>
  <si>
    <t>BA1-BAC</t>
  </si>
  <si>
    <t>DET_Close</t>
  </si>
  <si>
    <t>DET_Real</t>
  </si>
  <si>
    <t>To do:</t>
  </si>
  <si>
    <t>VBGF K</t>
  </si>
  <si>
    <t>w_inf</t>
  </si>
  <si>
    <t>Body Length Min</t>
  </si>
  <si>
    <t>Body Length Max</t>
  </si>
  <si>
    <t>Prey item</t>
  </si>
  <si>
    <t>Group index</t>
  </si>
  <si>
    <t>Pasted from EwE</t>
  </si>
  <si>
    <t>Biomass (mt /km^2)</t>
  </si>
  <si>
    <t>Group Idx</t>
  </si>
  <si>
    <t>Import % (assumed)</t>
  </si>
  <si>
    <t>Prey Y / N</t>
  </si>
  <si>
    <t>Prey B - model</t>
  </si>
  <si>
    <t>Weights</t>
  </si>
  <si>
    <t xml:space="preserve">Prey % in Env (p) </t>
  </si>
  <si>
    <t>Prey B - weighted</t>
  </si>
  <si>
    <t>Prey % in Env (p) - weighted</t>
  </si>
  <si>
    <t>Chesson Index (weighted B)</t>
  </si>
  <si>
    <t>Prey % Adjusted for Import</t>
  </si>
  <si>
    <t>Purpose</t>
  </si>
  <si>
    <t>Especially helpful when no diet data are available but we know either the prey items, possibly know some degree of prey preference</t>
  </si>
  <si>
    <t>Total</t>
  </si>
  <si>
    <t>prey items B</t>
  </si>
  <si>
    <t>total B env</t>
  </si>
  <si>
    <t xml:space="preserve">prey items % </t>
  </si>
  <si>
    <t>all prey % env</t>
  </si>
  <si>
    <t>prey count</t>
  </si>
  <si>
    <t>Diets without weights applied will be proportional to relative availability in env (prey % in env)</t>
  </si>
  <si>
    <t>r/p - (weighted B)</t>
  </si>
  <si>
    <t>To Do</t>
  </si>
  <si>
    <t>I'm not sure exactly how EwE calculates, but it looks like it's relative to all groups in environment, rather than just those potential prey</t>
  </si>
  <si>
    <t>(although see snipped below - they may be rescaling to relative to prey items B)</t>
  </si>
  <si>
    <t>Creates initial diet estimates based on equalising a version of the Chesson electivity index (used in EwE as an indicator)</t>
  </si>
  <si>
    <t>The method here allows diets based on Chesson using both user-applied weightings and rescaling Chesson idx based on actual potential prey (rather than all functional groups' B)</t>
  </si>
  <si>
    <t>total weighted r/p (will be prey n*100)</t>
  </si>
  <si>
    <t>Prey % in diet -r (weighted)</t>
  </si>
  <si>
    <t>Crosscheck</t>
  </si>
  <si>
    <t>For pasting into Ecopath diets remove gray band rows!</t>
  </si>
  <si>
    <t>Note: if B's aren't entered, take B's from Ecopath output (e.g., if EE's estimated instead)</t>
  </si>
  <si>
    <t>Prey Item (again)</t>
  </si>
  <si>
    <t>SumR of 'alpha(i,j)'</t>
  </si>
  <si>
    <t>Chesson unweighted 1 (1983)</t>
  </si>
  <si>
    <t xml:space="preserve">Chesson 'alpha' </t>
  </si>
  <si>
    <t>rescaled as in EwE (see code tidbit) - Chesson's 'epsilon'</t>
  </si>
  <si>
    <t>Humpback</t>
  </si>
  <si>
    <t>Lingcod</t>
  </si>
  <si>
    <t>Dogfish</t>
  </si>
  <si>
    <t>Units of Length</t>
  </si>
  <si>
    <t>Chinook-WO</t>
  </si>
  <si>
    <t>Early Marine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</si>
</sst>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00%"/>
    <numFmt numFmtId="170" formatCode="0.0000%"/>
    <numFmt numFmtId="171" formatCode="0.00000000"/>
    <numFmt numFmtId="172" formatCode="0.0000000"/>
    <numFmt numFmtId="173" formatCode="0.00000%"/>
    <numFmt numFmtId="174" formatCode="#,##0.0000_ ;\-#,##0.00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70" fontId="0" fillId="0" borderId="0" xfId="2" applyNumberFormat="1" applyFont="1" applyAlignment="1">
      <alignment horizontal="center"/>
    </xf>
    <xf numFmtId="170" fontId="0" fillId="2" borderId="0" xfId="2" applyNumberFormat="1" applyFont="1" applyFill="1" applyAlignment="1">
      <alignment horizontal="center"/>
    </xf>
    <xf numFmtId="170" fontId="0" fillId="0" borderId="1" xfId="2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169" fontId="0" fillId="2" borderId="0" xfId="2" applyNumberFormat="1" applyFont="1" applyFill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9" fontId="1" fillId="0" borderId="0" xfId="2" applyFont="1" applyAlignment="1">
      <alignment horizontal="center"/>
    </xf>
    <xf numFmtId="10" fontId="0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2" borderId="0" xfId="0" applyNumberForma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69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173" fontId="0" fillId="0" borderId="0" xfId="2" applyNumberFormat="1" applyFont="1" applyAlignment="1">
      <alignment horizontal="center"/>
    </xf>
    <xf numFmtId="173" fontId="0" fillId="2" borderId="0" xfId="2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174" fontId="0" fillId="0" borderId="0" xfId="1" applyNumberFormat="1" applyFont="1" applyAlignment="1">
      <alignment horizontal="center"/>
    </xf>
    <xf numFmtId="174" fontId="1" fillId="0" borderId="1" xfId="1" applyNumberFormat="1" applyFont="1" applyBorder="1" applyAlignment="1">
      <alignment horizontal="center" wrapText="1"/>
    </xf>
    <xf numFmtId="174" fontId="0" fillId="2" borderId="0" xfId="1" applyNumberFormat="1" applyFont="1" applyFill="1" applyAlignment="1">
      <alignment horizontal="center"/>
    </xf>
    <xf numFmtId="174" fontId="1" fillId="0" borderId="0" xfId="1" applyNumberFormat="1" applyFont="1" applyAlignment="1">
      <alignment horizontal="center"/>
    </xf>
    <xf numFmtId="174" fontId="0" fillId="0" borderId="1" xfId="1" applyNumberFormat="1" applyFont="1" applyBorder="1" applyAlignment="1">
      <alignment horizontal="center"/>
    </xf>
    <xf numFmtId="165" fontId="0" fillId="0" borderId="0" xfId="0" applyNumberFormat="1"/>
    <xf numFmtId="167" fontId="0" fillId="2" borderId="0" xfId="0" applyNumberFormat="1" applyFill="1" applyAlignment="1">
      <alignment horizontal="center"/>
    </xf>
    <xf numFmtId="167" fontId="0" fillId="0" borderId="1" xfId="0" applyNumberFormat="1" applyBorder="1" applyAlignment="1">
      <alignment horizontal="center"/>
    </xf>
    <xf numFmtId="174" fontId="1" fillId="0" borderId="0" xfId="1" applyNumberFormat="1" applyFont="1" applyBorder="1" applyAlignment="1">
      <alignment horizontal="center" wrapText="1"/>
    </xf>
    <xf numFmtId="165" fontId="0" fillId="2" borderId="0" xfId="0" applyNumberFormat="1" applyFill="1" applyAlignment="1">
      <alignment horizontal="center"/>
    </xf>
    <xf numFmtId="172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0" fontId="0" fillId="0" borderId="1" xfId="0" applyNumberFormat="1" applyBorder="1"/>
    <xf numFmtId="165" fontId="0" fillId="0" borderId="1" xfId="0" applyNumberFormat="1" applyBorder="1" applyAlignment="1">
      <alignment horizontal="center"/>
    </xf>
    <xf numFmtId="173" fontId="0" fillId="0" borderId="1" xfId="2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12</xdr:col>
      <xdr:colOff>267027</xdr:colOff>
      <xdr:row>65</xdr:row>
      <xdr:rowOff>127328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417A7-80AC-4322-9239-4A7466699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524500"/>
          <a:ext cx="6363027" cy="638842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31</xdr:col>
      <xdr:colOff>406922</xdr:colOff>
      <xdr:row>69</xdr:row>
      <xdr:rowOff>76535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36A4F-E3F1-5D95-F61B-9867D5E27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6261100"/>
          <a:ext cx="10160522" cy="652178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74</xdr:row>
      <xdr:rowOff>0</xdr:rowOff>
    </xdr:from>
    <xdr:to>
      <xdr:col>34</xdr:col>
      <xdr:colOff>235526</xdr:colOff>
      <xdr:row>112</xdr:row>
      <xdr:rowOff>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41EBA-7987-F714-1C47-0E438DA28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13627100"/>
          <a:ext cx="11208326" cy="699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1"/>
  <sheetViews>
    <sheetView topLeftCell="O75" workbookViewId="0">
      <selection activeCell="Q75" sqref="Q75"/>
    </sheetView>
  </sheetViews>
  <sheetFormatPr defaultRowHeight="14.5" x14ac:dyDescent="0.35"/>
  <sheetData>
    <row r="1" spans="2:2" x14ac:dyDescent="0.35">
      <c r="B1" s="1" t="s">
        <v>3</v>
      </c>
    </row>
    <row r="3" spans="2:2" x14ac:dyDescent="0.35">
      <c r="B3" s="1" t="s">
        <v>105</v>
      </c>
    </row>
    <row r="4" spans="2:2" x14ac:dyDescent="0.35">
      <c r="B4" t="s">
        <v>118</v>
      </c>
    </row>
    <row r="5" spans="2:2" x14ac:dyDescent="0.35">
      <c r="B5" t="s">
        <v>119</v>
      </c>
    </row>
    <row r="6" spans="2:2" x14ac:dyDescent="0.35">
      <c r="B6" t="s">
        <v>106</v>
      </c>
    </row>
    <row r="8" spans="2:2" x14ac:dyDescent="0.35">
      <c r="B8" s="1" t="s">
        <v>4</v>
      </c>
    </row>
    <row r="9" spans="2:2" x14ac:dyDescent="0.35">
      <c r="B9" t="s">
        <v>0</v>
      </c>
    </row>
    <row r="10" spans="2:2" x14ac:dyDescent="0.35">
      <c r="B10" t="s">
        <v>1</v>
      </c>
    </row>
    <row r="11" spans="2:2" x14ac:dyDescent="0.35">
      <c r="B11" t="s">
        <v>6</v>
      </c>
    </row>
    <row r="13" spans="2:2" x14ac:dyDescent="0.35">
      <c r="B13" s="1" t="s">
        <v>2</v>
      </c>
    </row>
    <row r="14" spans="2:2" x14ac:dyDescent="0.35">
      <c r="B14" t="s">
        <v>5</v>
      </c>
    </row>
    <row r="15" spans="2:2" x14ac:dyDescent="0.35">
      <c r="B15" t="s">
        <v>7</v>
      </c>
    </row>
    <row r="16" spans="2:2" x14ac:dyDescent="0.35">
      <c r="B16" t="s">
        <v>8</v>
      </c>
    </row>
    <row r="19" spans="2:2" x14ac:dyDescent="0.35">
      <c r="B19" s="1" t="s">
        <v>115</v>
      </c>
    </row>
    <row r="20" spans="2:2" x14ac:dyDescent="0.35">
      <c r="B20" t="s">
        <v>116</v>
      </c>
    </row>
    <row r="21" spans="2:2" x14ac:dyDescent="0.35">
      <c r="B21" t="s">
        <v>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1E55-C20C-4F12-A3B8-0F042080885D}">
  <dimension ref="A1:H82"/>
  <sheetViews>
    <sheetView workbookViewId="0">
      <selection activeCell="C78" sqref="C78"/>
    </sheetView>
  </sheetViews>
  <sheetFormatPr defaultRowHeight="14.5" x14ac:dyDescent="0.35"/>
  <cols>
    <col min="1" max="1" width="17.26953125" style="2" customWidth="1"/>
    <col min="2" max="2" width="14.6328125" style="2" customWidth="1"/>
    <col min="3" max="3" width="17.54296875" style="2" customWidth="1"/>
    <col min="4" max="4" width="20.36328125" style="2" customWidth="1"/>
    <col min="5" max="6" width="20.08984375" style="2" customWidth="1"/>
    <col min="7" max="7" width="14.453125" style="2" customWidth="1"/>
    <col min="8" max="8" width="12" style="2" customWidth="1"/>
  </cols>
  <sheetData>
    <row r="1" spans="1:8" x14ac:dyDescent="0.35">
      <c r="A1" s="3" t="s">
        <v>93</v>
      </c>
      <c r="B1" s="2" t="s">
        <v>124</v>
      </c>
    </row>
    <row r="2" spans="1:8" x14ac:dyDescent="0.35">
      <c r="D2" s="3" t="s">
        <v>86</v>
      </c>
    </row>
    <row r="3" spans="1:8" x14ac:dyDescent="0.35">
      <c r="A3" s="4" t="s">
        <v>92</v>
      </c>
      <c r="B3" s="4" t="s">
        <v>9</v>
      </c>
      <c r="C3" s="4" t="s">
        <v>94</v>
      </c>
      <c r="D3" s="4" t="s">
        <v>89</v>
      </c>
      <c r="E3" s="4" t="s">
        <v>90</v>
      </c>
      <c r="F3" s="4" t="s">
        <v>133</v>
      </c>
      <c r="G3" s="4" t="s">
        <v>87</v>
      </c>
      <c r="H3" s="4" t="s">
        <v>88</v>
      </c>
    </row>
    <row r="4" spans="1:8" x14ac:dyDescent="0.35">
      <c r="A4" s="2">
        <v>1</v>
      </c>
      <c r="B4" s="2" t="s">
        <v>10</v>
      </c>
      <c r="C4" s="2">
        <v>2.5999999999999998E-4</v>
      </c>
    </row>
    <row r="5" spans="1:8" x14ac:dyDescent="0.35">
      <c r="A5" s="2">
        <v>2</v>
      </c>
      <c r="B5" s="2" t="s">
        <v>11</v>
      </c>
      <c r="C5" s="2">
        <v>3.5000000000000001E-3</v>
      </c>
    </row>
    <row r="6" spans="1:8" x14ac:dyDescent="0.35">
      <c r="A6" s="2">
        <v>3</v>
      </c>
      <c r="B6" s="2" t="s">
        <v>130</v>
      </c>
      <c r="C6" s="2">
        <v>8.8000000000000005E-3</v>
      </c>
    </row>
    <row r="7" spans="1:8" x14ac:dyDescent="0.35">
      <c r="A7" s="2">
        <v>4</v>
      </c>
      <c r="B7" s="2" t="s">
        <v>12</v>
      </c>
      <c r="C7" s="2">
        <v>0.08</v>
      </c>
    </row>
    <row r="8" spans="1:8" x14ac:dyDescent="0.35">
      <c r="A8" s="2">
        <v>5</v>
      </c>
      <c r="B8" s="2" t="s">
        <v>13</v>
      </c>
      <c r="C8" s="2">
        <v>4.3999999999999997E-2</v>
      </c>
    </row>
    <row r="9" spans="1:8" x14ac:dyDescent="0.35">
      <c r="A9" s="2">
        <v>6</v>
      </c>
      <c r="B9" s="2" t="s">
        <v>14</v>
      </c>
      <c r="C9" s="2">
        <v>0.16</v>
      </c>
    </row>
    <row r="10" spans="1:8" x14ac:dyDescent="0.35">
      <c r="A10" s="2">
        <v>7</v>
      </c>
      <c r="B10" s="2" t="s">
        <v>15</v>
      </c>
      <c r="C10" s="2">
        <v>3.5999999999999997E-2</v>
      </c>
    </row>
    <row r="11" spans="1:8" x14ac:dyDescent="0.35">
      <c r="A11" s="2">
        <v>8</v>
      </c>
      <c r="B11" s="2" t="s">
        <v>131</v>
      </c>
      <c r="C11" s="2">
        <v>1</v>
      </c>
    </row>
    <row r="12" spans="1:8" x14ac:dyDescent="0.35">
      <c r="A12" s="2">
        <v>9</v>
      </c>
      <c r="B12" s="2" t="s">
        <v>132</v>
      </c>
      <c r="C12" s="2">
        <v>4.5</v>
      </c>
    </row>
    <row r="13" spans="1:8" x14ac:dyDescent="0.35">
      <c r="B13" s="2" t="s">
        <v>16</v>
      </c>
    </row>
    <row r="14" spans="1:8" x14ac:dyDescent="0.35">
      <c r="A14" s="2">
        <v>10</v>
      </c>
      <c r="B14" s="2" t="s">
        <v>17</v>
      </c>
      <c r="C14" s="2">
        <v>0.30989040000000001</v>
      </c>
    </row>
    <row r="15" spans="1:8" x14ac:dyDescent="0.35">
      <c r="A15" s="2">
        <v>11</v>
      </c>
      <c r="B15" s="2" t="s">
        <v>18</v>
      </c>
      <c r="C15" s="2">
        <v>2.2669760000000001</v>
      </c>
    </row>
    <row r="16" spans="1:8" x14ac:dyDescent="0.35">
      <c r="A16" s="2">
        <v>12</v>
      </c>
      <c r="B16" s="2" t="s">
        <v>19</v>
      </c>
      <c r="C16" s="2">
        <v>1.9</v>
      </c>
    </row>
    <row r="17" spans="1:3" x14ac:dyDescent="0.35">
      <c r="A17" s="2">
        <v>13</v>
      </c>
      <c r="B17" s="2" t="s">
        <v>20</v>
      </c>
      <c r="C17" s="2">
        <v>4.4492649999999996</v>
      </c>
    </row>
    <row r="18" spans="1:3" x14ac:dyDescent="0.35">
      <c r="A18" s="2">
        <v>14</v>
      </c>
      <c r="B18" s="2" t="s">
        <v>21</v>
      </c>
      <c r="C18" s="2">
        <v>3.3999999999999998E-3</v>
      </c>
    </row>
    <row r="19" spans="1:3" x14ac:dyDescent="0.35">
      <c r="A19" s="2">
        <v>15</v>
      </c>
      <c r="B19" s="2" t="s">
        <v>22</v>
      </c>
      <c r="C19" s="2">
        <v>0.18</v>
      </c>
    </row>
    <row r="20" spans="1:3" x14ac:dyDescent="0.35">
      <c r="A20" s="2">
        <v>16</v>
      </c>
      <c r="B20" s="2" t="s">
        <v>23</v>
      </c>
      <c r="C20" s="2">
        <v>3.32E-3</v>
      </c>
    </row>
    <row r="21" spans="1:3" x14ac:dyDescent="0.35">
      <c r="A21" s="2">
        <v>17</v>
      </c>
      <c r="B21" s="2" t="s">
        <v>24</v>
      </c>
      <c r="C21" s="2">
        <v>0.14000000000000001</v>
      </c>
    </row>
    <row r="22" spans="1:3" x14ac:dyDescent="0.35">
      <c r="A22" s="2">
        <v>18</v>
      </c>
      <c r="B22" s="2" t="s">
        <v>25</v>
      </c>
      <c r="C22" s="2">
        <v>6.6E-3</v>
      </c>
    </row>
    <row r="23" spans="1:3" x14ac:dyDescent="0.35">
      <c r="A23" s="2">
        <v>19</v>
      </c>
      <c r="B23" s="2" t="s">
        <v>26</v>
      </c>
      <c r="C23" s="2">
        <v>0.18</v>
      </c>
    </row>
    <row r="24" spans="1:3" x14ac:dyDescent="0.35">
      <c r="B24" s="2" t="s">
        <v>27</v>
      </c>
    </row>
    <row r="25" spans="1:3" x14ac:dyDescent="0.35">
      <c r="A25" s="2">
        <v>20</v>
      </c>
      <c r="B25" s="2" t="s">
        <v>28</v>
      </c>
      <c r="C25" s="54">
        <v>1.2999999999999999E-5</v>
      </c>
    </row>
    <row r="26" spans="1:3" x14ac:dyDescent="0.35">
      <c r="A26" s="2">
        <v>21</v>
      </c>
      <c r="B26" s="2" t="s">
        <v>29</v>
      </c>
      <c r="C26" s="54">
        <v>3.3170420000000001E-4</v>
      </c>
    </row>
    <row r="27" spans="1:3" x14ac:dyDescent="0.35">
      <c r="A27" s="2">
        <v>22</v>
      </c>
      <c r="B27" s="2" t="s">
        <v>30</v>
      </c>
      <c r="C27" s="54">
        <v>5.201743E-3</v>
      </c>
    </row>
    <row r="28" spans="1:3" x14ac:dyDescent="0.35">
      <c r="A28" s="2">
        <v>23</v>
      </c>
      <c r="B28" s="2" t="s">
        <v>31</v>
      </c>
      <c r="C28" s="54">
        <v>1.224745E-2</v>
      </c>
    </row>
    <row r="29" spans="1:3" x14ac:dyDescent="0.35">
      <c r="A29" s="2">
        <v>24</v>
      </c>
      <c r="B29" s="2" t="s">
        <v>32</v>
      </c>
      <c r="C29" s="2">
        <v>0.37759749999999997</v>
      </c>
    </row>
    <row r="30" spans="1:3" x14ac:dyDescent="0.35">
      <c r="A30" s="2">
        <v>25</v>
      </c>
      <c r="B30" s="2" t="s">
        <v>33</v>
      </c>
      <c r="C30" s="2">
        <v>0.47319359999999999</v>
      </c>
    </row>
    <row r="31" spans="1:3" x14ac:dyDescent="0.35">
      <c r="B31" s="2" t="s">
        <v>34</v>
      </c>
    </row>
    <row r="32" spans="1:3" x14ac:dyDescent="0.35">
      <c r="A32" s="2">
        <v>26</v>
      </c>
      <c r="B32" s="2" t="s">
        <v>35</v>
      </c>
      <c r="C32" s="54">
        <v>6.2706469999999998E-5</v>
      </c>
    </row>
    <row r="33" spans="1:3" x14ac:dyDescent="0.35">
      <c r="A33" s="2">
        <v>27</v>
      </c>
      <c r="B33" s="2" t="s">
        <v>36</v>
      </c>
      <c r="C33" s="2">
        <v>1.6000000000000001E-3</v>
      </c>
    </row>
    <row r="34" spans="1:3" x14ac:dyDescent="0.35">
      <c r="A34" s="2">
        <v>28</v>
      </c>
      <c r="B34" s="2" t="s">
        <v>37</v>
      </c>
      <c r="C34" s="2">
        <v>2.5090990000000001E-2</v>
      </c>
    </row>
    <row r="35" spans="1:3" x14ac:dyDescent="0.35">
      <c r="A35" s="2">
        <v>29</v>
      </c>
      <c r="B35" s="2" t="s">
        <v>38</v>
      </c>
      <c r="C35" s="2">
        <v>5.9076469999999999E-2</v>
      </c>
    </row>
    <row r="36" spans="1:3" x14ac:dyDescent="0.35">
      <c r="A36" s="2">
        <v>30</v>
      </c>
      <c r="B36" s="2" t="s">
        <v>39</v>
      </c>
      <c r="C36" s="2">
        <v>1.821369</v>
      </c>
    </row>
    <row r="37" spans="1:3" x14ac:dyDescent="0.35">
      <c r="A37" s="2">
        <v>31</v>
      </c>
      <c r="B37" s="2" t="s">
        <v>40</v>
      </c>
      <c r="C37" s="2">
        <v>0.96071110000000004</v>
      </c>
    </row>
    <row r="38" spans="1:3" x14ac:dyDescent="0.35">
      <c r="A38" s="2">
        <v>32</v>
      </c>
      <c r="B38" s="2" t="s">
        <v>41</v>
      </c>
      <c r="C38" s="2">
        <v>1.0170699999999999</v>
      </c>
    </row>
    <row r="39" spans="1:3" x14ac:dyDescent="0.35">
      <c r="B39" s="2" t="s">
        <v>42</v>
      </c>
    </row>
    <row r="40" spans="1:3" x14ac:dyDescent="0.35">
      <c r="A40" s="2">
        <v>33</v>
      </c>
      <c r="B40" s="2" t="s">
        <v>43</v>
      </c>
      <c r="C40" s="2">
        <v>1.3737350000000001E-2</v>
      </c>
    </row>
    <row r="41" spans="1:3" x14ac:dyDescent="0.35">
      <c r="A41" s="2">
        <v>34</v>
      </c>
      <c r="B41" s="2" t="s">
        <v>44</v>
      </c>
      <c r="C41" s="2">
        <v>2.8000000000000001E-2</v>
      </c>
    </row>
    <row r="42" spans="1:3" x14ac:dyDescent="0.35">
      <c r="A42" s="2">
        <v>35</v>
      </c>
      <c r="B42" s="2" t="s">
        <v>45</v>
      </c>
      <c r="C42" s="2">
        <v>3.8598059999999997E-2</v>
      </c>
    </row>
    <row r="43" spans="1:3" x14ac:dyDescent="0.35">
      <c r="A43" s="2">
        <v>36</v>
      </c>
      <c r="B43" s="2" t="s">
        <v>46</v>
      </c>
      <c r="C43" s="2">
        <v>1.5634260000000001E-2</v>
      </c>
    </row>
    <row r="44" spans="1:3" x14ac:dyDescent="0.35">
      <c r="A44" s="2">
        <v>37</v>
      </c>
      <c r="B44" s="2" t="s">
        <v>47</v>
      </c>
      <c r="C44" s="2">
        <v>1.2040210000000001E-2</v>
      </c>
    </row>
    <row r="45" spans="1:3" x14ac:dyDescent="0.35">
      <c r="B45" s="2" t="s">
        <v>48</v>
      </c>
    </row>
    <row r="46" spans="1:3" x14ac:dyDescent="0.35">
      <c r="A46" s="2">
        <v>38</v>
      </c>
      <c r="B46" s="2" t="s">
        <v>49</v>
      </c>
      <c r="C46" s="54">
        <v>1.0999999999999999E-2</v>
      </c>
    </row>
    <row r="47" spans="1:3" x14ac:dyDescent="0.35">
      <c r="A47" s="2">
        <v>39</v>
      </c>
      <c r="B47" s="2" t="s">
        <v>50</v>
      </c>
      <c r="C47" s="54">
        <v>1.69588E-2</v>
      </c>
    </row>
    <row r="48" spans="1:3" x14ac:dyDescent="0.35">
      <c r="A48" s="2">
        <v>40</v>
      </c>
      <c r="B48" s="2" t="s">
        <v>51</v>
      </c>
      <c r="C48" s="54">
        <v>1.6910120000000001E-2</v>
      </c>
    </row>
    <row r="49" spans="1:3" x14ac:dyDescent="0.35">
      <c r="A49" s="2">
        <v>41</v>
      </c>
      <c r="B49" s="2" t="s">
        <v>52</v>
      </c>
      <c r="C49" s="54">
        <v>3.3720119999999999E-2</v>
      </c>
    </row>
    <row r="50" spans="1:3" x14ac:dyDescent="0.35">
      <c r="B50" s="2" t="s">
        <v>53</v>
      </c>
    </row>
    <row r="51" spans="1:3" x14ac:dyDescent="0.35">
      <c r="A51" s="2">
        <v>42</v>
      </c>
      <c r="B51" s="2" t="s">
        <v>54</v>
      </c>
      <c r="C51" s="2">
        <v>5.5133630000000003E-2</v>
      </c>
    </row>
    <row r="52" spans="1:3" x14ac:dyDescent="0.35">
      <c r="A52" s="2">
        <v>43</v>
      </c>
      <c r="B52" s="2" t="s">
        <v>55</v>
      </c>
      <c r="C52" s="2">
        <v>8.5000000000000006E-2</v>
      </c>
    </row>
    <row r="53" spans="1:3" x14ac:dyDescent="0.35">
      <c r="A53" s="2">
        <v>44</v>
      </c>
      <c r="B53" s="2" t="s">
        <v>56</v>
      </c>
      <c r="C53" s="2">
        <v>8.4755999999999998E-2</v>
      </c>
    </row>
    <row r="54" spans="1:3" x14ac:dyDescent="0.35">
      <c r="A54" s="2">
        <v>45</v>
      </c>
      <c r="B54" s="2" t="s">
        <v>57</v>
      </c>
      <c r="C54" s="2">
        <v>3.896119E-2</v>
      </c>
    </row>
    <row r="55" spans="1:3" x14ac:dyDescent="0.35">
      <c r="A55" s="2">
        <v>46</v>
      </c>
      <c r="B55" s="2" t="s">
        <v>58</v>
      </c>
      <c r="C55" s="2">
        <v>7.0549639999999997E-2</v>
      </c>
    </row>
    <row r="56" spans="1:3" x14ac:dyDescent="0.35">
      <c r="B56" s="2" t="s">
        <v>59</v>
      </c>
    </row>
    <row r="57" spans="1:3" x14ac:dyDescent="0.35">
      <c r="A57" s="2">
        <v>47</v>
      </c>
      <c r="B57" s="2" t="s">
        <v>60</v>
      </c>
      <c r="C57" s="2">
        <v>0.62606680000000003</v>
      </c>
    </row>
    <row r="58" spans="1:3" x14ac:dyDescent="0.35">
      <c r="A58" s="2">
        <v>48</v>
      </c>
      <c r="B58" s="2" t="s">
        <v>61</v>
      </c>
      <c r="C58" s="2">
        <v>6.3545759999999998</v>
      </c>
    </row>
    <row r="59" spans="1:3" x14ac:dyDescent="0.35">
      <c r="A59" s="2">
        <v>49</v>
      </c>
      <c r="B59" s="2" t="s">
        <v>62</v>
      </c>
      <c r="C59" s="2">
        <v>12</v>
      </c>
    </row>
    <row r="60" spans="1:3" x14ac:dyDescent="0.35">
      <c r="A60" s="2">
        <v>50</v>
      </c>
      <c r="B60" s="2" t="s">
        <v>63</v>
      </c>
      <c r="C60" s="2">
        <v>26</v>
      </c>
    </row>
    <row r="61" spans="1:3" x14ac:dyDescent="0.35">
      <c r="A61" s="2">
        <v>51</v>
      </c>
      <c r="B61" s="2" t="s">
        <v>64</v>
      </c>
      <c r="C61" s="2">
        <v>17.5</v>
      </c>
    </row>
    <row r="62" spans="1:3" x14ac:dyDescent="0.35">
      <c r="A62" s="2">
        <v>52</v>
      </c>
      <c r="B62" s="2" t="s">
        <v>65</v>
      </c>
      <c r="C62" s="2">
        <v>1.3</v>
      </c>
    </row>
    <row r="63" spans="1:3" x14ac:dyDescent="0.35">
      <c r="A63" s="2">
        <v>53</v>
      </c>
      <c r="B63" s="2" t="s">
        <v>66</v>
      </c>
      <c r="C63" s="2">
        <v>11.7</v>
      </c>
    </row>
    <row r="64" spans="1:3" x14ac:dyDescent="0.35">
      <c r="A64" s="2">
        <v>54</v>
      </c>
      <c r="B64" s="2" t="s">
        <v>67</v>
      </c>
      <c r="C64" s="2">
        <v>4.8</v>
      </c>
    </row>
    <row r="65" spans="1:3" x14ac:dyDescent="0.35">
      <c r="A65" s="2">
        <v>55</v>
      </c>
      <c r="B65" s="2" t="s">
        <v>68</v>
      </c>
      <c r="C65" s="2">
        <v>2.6</v>
      </c>
    </row>
    <row r="66" spans="1:3" x14ac:dyDescent="0.35">
      <c r="A66" s="2">
        <v>56</v>
      </c>
      <c r="B66" s="2" t="s">
        <v>69</v>
      </c>
      <c r="C66" s="2">
        <v>8</v>
      </c>
    </row>
    <row r="67" spans="1:3" x14ac:dyDescent="0.35">
      <c r="A67" s="2">
        <v>57</v>
      </c>
      <c r="B67" s="2" t="s">
        <v>70</v>
      </c>
      <c r="C67" s="2">
        <v>12.1</v>
      </c>
    </row>
    <row r="68" spans="1:3" x14ac:dyDescent="0.35">
      <c r="A68" s="2">
        <v>58</v>
      </c>
      <c r="B68" s="2" t="s">
        <v>71</v>
      </c>
      <c r="C68" s="2">
        <v>3</v>
      </c>
    </row>
    <row r="69" spans="1:3" x14ac:dyDescent="0.35">
      <c r="A69" s="2">
        <v>59</v>
      </c>
      <c r="B69" s="2" t="s">
        <v>72</v>
      </c>
      <c r="C69" s="2">
        <v>9.8000000000000007</v>
      </c>
    </row>
    <row r="70" spans="1:3" x14ac:dyDescent="0.35">
      <c r="A70" s="2">
        <v>60</v>
      </c>
      <c r="B70" s="2" t="s">
        <v>73</v>
      </c>
      <c r="C70" s="2">
        <v>6.8</v>
      </c>
    </row>
    <row r="71" spans="1:3" x14ac:dyDescent="0.35">
      <c r="A71" s="2">
        <v>61</v>
      </c>
      <c r="B71" s="2" t="s">
        <v>74</v>
      </c>
      <c r="C71" s="2">
        <v>3.3</v>
      </c>
    </row>
    <row r="72" spans="1:3" x14ac:dyDescent="0.35">
      <c r="A72" s="2">
        <v>62</v>
      </c>
      <c r="B72" s="2" t="s">
        <v>75</v>
      </c>
      <c r="C72" s="2">
        <v>9</v>
      </c>
    </row>
    <row r="73" spans="1:3" x14ac:dyDescent="0.35">
      <c r="A73" s="2">
        <v>63</v>
      </c>
      <c r="B73" s="2" t="s">
        <v>76</v>
      </c>
      <c r="C73" s="2">
        <v>10</v>
      </c>
    </row>
    <row r="74" spans="1:3" x14ac:dyDescent="0.35">
      <c r="A74" s="2">
        <v>64</v>
      </c>
      <c r="B74" s="2" t="s">
        <v>77</v>
      </c>
      <c r="C74" s="2">
        <v>5</v>
      </c>
    </row>
    <row r="75" spans="1:3" x14ac:dyDescent="0.35">
      <c r="A75" s="2">
        <v>65</v>
      </c>
      <c r="B75" s="2" t="s">
        <v>78</v>
      </c>
      <c r="C75" s="2">
        <v>2.1</v>
      </c>
    </row>
    <row r="76" spans="1:3" x14ac:dyDescent="0.35">
      <c r="A76" s="2">
        <v>66</v>
      </c>
      <c r="B76" s="2" t="s">
        <v>79</v>
      </c>
      <c r="C76" s="2">
        <v>10</v>
      </c>
    </row>
    <row r="77" spans="1:3" x14ac:dyDescent="0.35">
      <c r="A77" s="2">
        <v>67</v>
      </c>
      <c r="B77" s="2" t="s">
        <v>80</v>
      </c>
      <c r="C77" s="2">
        <v>53</v>
      </c>
    </row>
    <row r="78" spans="1:3" x14ac:dyDescent="0.35">
      <c r="A78" s="2">
        <v>68</v>
      </c>
      <c r="B78" s="2" t="s">
        <v>81</v>
      </c>
      <c r="C78" s="2">
        <v>11</v>
      </c>
    </row>
    <row r="79" spans="1:3" x14ac:dyDescent="0.35">
      <c r="A79" s="2">
        <v>69</v>
      </c>
      <c r="B79" s="2" t="s">
        <v>82</v>
      </c>
      <c r="C79" s="2">
        <v>2.2999999999999998</v>
      </c>
    </row>
    <row r="80" spans="1:3" x14ac:dyDescent="0.35">
      <c r="A80" s="2">
        <v>70</v>
      </c>
      <c r="B80" s="2" t="s">
        <v>83</v>
      </c>
      <c r="C80" s="2">
        <v>4</v>
      </c>
    </row>
    <row r="81" spans="1:3" x14ac:dyDescent="0.35">
      <c r="A81" s="2">
        <v>71</v>
      </c>
      <c r="B81" s="2" t="s">
        <v>84</v>
      </c>
      <c r="C81" s="2">
        <v>60</v>
      </c>
    </row>
    <row r="82" spans="1:3" x14ac:dyDescent="0.35">
      <c r="A82" s="2">
        <v>72</v>
      </c>
      <c r="B82" s="2" t="s">
        <v>85</v>
      </c>
      <c r="C82" s="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0F31-E8C5-488D-A560-1BE03D5725F7}">
  <dimension ref="A2:Q88"/>
  <sheetViews>
    <sheetView topLeftCell="D24" zoomScale="72" workbookViewId="0">
      <selection activeCell="G53" sqref="G53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0.35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6.9737397609110837E-7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si="0"/>
        <v>2.3603426883083672E-5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1</v>
      </c>
      <c r="F12" s="17">
        <f t="shared" si="0"/>
        <v>2.6822076003504172E-3</v>
      </c>
      <c r="G12" s="14">
        <f t="shared" si="7"/>
        <v>1</v>
      </c>
      <c r="H12" s="24">
        <f t="shared" si="1"/>
        <v>1.835229077324604E-2</v>
      </c>
      <c r="I12" s="29">
        <f t="shared" si="8"/>
        <v>1.835229077324604E-2</v>
      </c>
      <c r="J12" s="28">
        <f t="shared" si="9"/>
        <v>1</v>
      </c>
      <c r="K12" s="15">
        <f t="shared" ref="K12:K13" si="12">J12/$J$88</f>
        <v>3.4482758620689655E-2</v>
      </c>
      <c r="L12" s="34" t="str">
        <f t="shared" si="10"/>
        <v>Lingcod</v>
      </c>
      <c r="M12" s="36">
        <f t="shared" si="3"/>
        <v>1.1928989002609927E-2</v>
      </c>
      <c r="N12" s="13">
        <f t="shared" si="11"/>
        <v>1.1928989002609927E-2</v>
      </c>
      <c r="O12" s="39">
        <f t="shared" ref="O12:O13" si="13">M12/F12/$C$88</f>
        <v>1.1928989002609925E-2</v>
      </c>
      <c r="P12" s="39">
        <f t="shared" ref="P12:P13" si="14">O12/$O$87</f>
        <v>3.6496350364963515E-2</v>
      </c>
      <c r="Q12" s="2">
        <f t="shared" ref="Q12:Q13" si="15">($A$83*P12-1)/(($A$83-2)*P12+1)</f>
        <v>0.45790554414784407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1</v>
      </c>
      <c r="E13" s="2">
        <v>1</v>
      </c>
      <c r="F13" s="17">
        <f t="shared" si="0"/>
        <v>1.2069934201576876E-2</v>
      </c>
      <c r="G13" s="14">
        <f t="shared" si="7"/>
        <v>4.5</v>
      </c>
      <c r="H13" s="24">
        <f t="shared" si="1"/>
        <v>8.258530847960717E-2</v>
      </c>
      <c r="I13" s="29">
        <f t="shared" si="8"/>
        <v>8.258530847960717E-2</v>
      </c>
      <c r="J13" s="28">
        <f t="shared" si="9"/>
        <v>1</v>
      </c>
      <c r="K13" s="15">
        <f t="shared" si="12"/>
        <v>3.4482758620689655E-2</v>
      </c>
      <c r="L13" s="34" t="str">
        <f t="shared" si="10"/>
        <v>Dogfish</v>
      </c>
      <c r="M13" s="36">
        <f t="shared" si="3"/>
        <v>5.3680450511744665E-2</v>
      </c>
      <c r="N13" s="13">
        <f t="shared" si="11"/>
        <v>5.3680450511744665E-2</v>
      </c>
      <c r="O13" s="39">
        <f t="shared" si="13"/>
        <v>1.1928989002609925E-2</v>
      </c>
      <c r="P13" s="39">
        <f t="shared" si="14"/>
        <v>3.6496350364963515E-2</v>
      </c>
      <c r="Q13" s="2">
        <f t="shared" si="15"/>
        <v>0.45790554414784407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6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7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0</v>
      </c>
      <c r="E15" s="2">
        <v>1</v>
      </c>
      <c r="F15" s="17">
        <f t="shared" si="0"/>
        <v>8.311903861556309E-4</v>
      </c>
      <c r="G15" s="14">
        <f t="shared" si="7"/>
        <v>0</v>
      </c>
      <c r="H15" s="24">
        <f t="shared" si="1"/>
        <v>0</v>
      </c>
      <c r="I15" s="29">
        <f t="shared" si="8"/>
        <v>0</v>
      </c>
      <c r="J15" s="28">
        <f t="shared" si="9"/>
        <v>0</v>
      </c>
      <c r="K15" s="15">
        <f t="shared" si="16"/>
        <v>0</v>
      </c>
      <c r="L15" s="34" t="str">
        <f t="shared" si="10"/>
        <v>Hake1_0-11</v>
      </c>
      <c r="M15" s="36">
        <f t="shared" ref="M15:M24" si="18">I15*(1-$F$2)</f>
        <v>0</v>
      </c>
      <c r="N15" s="13">
        <f t="shared" si="11"/>
        <v>0</v>
      </c>
      <c r="O15" s="39">
        <f t="shared" ref="O15:O24" si="19">M15/F15/$C$88</f>
        <v>0</v>
      </c>
      <c r="P15" s="39">
        <f t="shared" ref="P15:P24" si="20">O15/$O$87</f>
        <v>0</v>
      </c>
      <c r="Q15" s="2">
        <f t="shared" si="17"/>
        <v>-1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1</v>
      </c>
      <c r="F16" s="17">
        <f t="shared" si="0"/>
        <v>6.0805002570119872E-3</v>
      </c>
      <c r="G16" s="14">
        <f t="shared" si="7"/>
        <v>2.2669760000000001</v>
      </c>
      <c r="H16" s="24">
        <f t="shared" si="1"/>
        <v>4.1604202727970212E-2</v>
      </c>
      <c r="I16" s="29">
        <f t="shared" si="8"/>
        <v>4.1604202727970212E-2</v>
      </c>
      <c r="J16" s="28">
        <f t="shared" si="9"/>
        <v>1</v>
      </c>
      <c r="K16" s="15">
        <f t="shared" si="16"/>
        <v>3.4482758620689655E-2</v>
      </c>
      <c r="L16" s="34" t="str">
        <f t="shared" si="10"/>
        <v>Hake2_juve_12-35</v>
      </c>
      <c r="M16" s="36">
        <f t="shared" si="18"/>
        <v>2.7042731773180638E-2</v>
      </c>
      <c r="N16" s="13">
        <f t="shared" si="11"/>
        <v>2.7042731773180638E-2</v>
      </c>
      <c r="O16" s="39">
        <f t="shared" si="19"/>
        <v>1.1928989002609924E-2</v>
      </c>
      <c r="P16" s="39">
        <f t="shared" si="20"/>
        <v>3.6496350364963515E-2</v>
      </c>
      <c r="Q16" s="2">
        <f t="shared" si="17"/>
        <v>0.45790554414784407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1</v>
      </c>
      <c r="F17" s="17">
        <f t="shared" si="0"/>
        <v>5.0961944406657921E-3</v>
      </c>
      <c r="G17" s="14">
        <f t="shared" si="7"/>
        <v>1.9</v>
      </c>
      <c r="H17" s="24">
        <f t="shared" si="1"/>
        <v>3.4869352469167475E-2</v>
      </c>
      <c r="I17" s="29">
        <f t="shared" si="8"/>
        <v>3.4869352469167475E-2</v>
      </c>
      <c r="J17" s="28">
        <f t="shared" si="9"/>
        <v>1</v>
      </c>
      <c r="K17" s="15">
        <f t="shared" si="16"/>
        <v>3.4482758620689655E-2</v>
      </c>
      <c r="L17" s="34" t="str">
        <f t="shared" si="10"/>
        <v>Hake3_mat_36-59</v>
      </c>
      <c r="M17" s="36">
        <f t="shared" si="18"/>
        <v>2.2665079104958859E-2</v>
      </c>
      <c r="N17" s="13">
        <f t="shared" si="11"/>
        <v>2.2665079104958859E-2</v>
      </c>
      <c r="O17" s="39">
        <f t="shared" si="19"/>
        <v>1.1928989002609925E-2</v>
      </c>
      <c r="P17" s="39">
        <f t="shared" si="20"/>
        <v>3.6496350364963515E-2</v>
      </c>
      <c r="Q17" s="2">
        <f t="shared" si="17"/>
        <v>0.45790554414784407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1</v>
      </c>
      <c r="F18" s="17">
        <f t="shared" si="0"/>
        <v>1.1933852398973098E-2</v>
      </c>
      <c r="G18" s="14">
        <f t="shared" si="7"/>
        <v>4.4492649999999996</v>
      </c>
      <c r="H18" s="24">
        <f t="shared" si="1"/>
        <v>8.1654205007226532E-2</v>
      </c>
      <c r="I18" s="29">
        <f t="shared" si="8"/>
        <v>8.1654205007226532E-2</v>
      </c>
      <c r="J18" s="28">
        <f t="shared" si="9"/>
        <v>1</v>
      </c>
      <c r="K18" s="15">
        <f t="shared" si="16"/>
        <v>3.4482758620689655E-2</v>
      </c>
      <c r="L18" s="34" t="str">
        <f t="shared" si="10"/>
        <v>Hake4_old_60up</v>
      </c>
      <c r="M18" s="36">
        <f t="shared" si="18"/>
        <v>5.3075233254697249E-2</v>
      </c>
      <c r="N18" s="13">
        <f t="shared" si="11"/>
        <v>5.3075233254697249E-2</v>
      </c>
      <c r="O18" s="39">
        <f t="shared" si="19"/>
        <v>1.1928989002609925E-2</v>
      </c>
      <c r="P18" s="39">
        <f t="shared" si="20"/>
        <v>3.6496350364963515E-2</v>
      </c>
      <c r="Q18" s="2">
        <f t="shared" si="17"/>
        <v>0.45790554414784407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0</v>
      </c>
      <c r="E19" s="2">
        <v>1</v>
      </c>
      <c r="F19" s="17">
        <f t="shared" si="0"/>
        <v>9.1195058411914167E-6</v>
      </c>
      <c r="G19" s="14">
        <f t="shared" si="7"/>
        <v>0</v>
      </c>
      <c r="H19" s="24">
        <f t="shared" si="1"/>
        <v>0</v>
      </c>
      <c r="I19" s="29">
        <f t="shared" si="8"/>
        <v>0</v>
      </c>
      <c r="J19" s="28">
        <f t="shared" si="9"/>
        <v>0</v>
      </c>
      <c r="K19" s="15">
        <f t="shared" si="16"/>
        <v>0</v>
      </c>
      <c r="L19" s="34" t="str">
        <f t="shared" si="10"/>
        <v>Pink-Juve</v>
      </c>
      <c r="M19" s="36">
        <f t="shared" si="18"/>
        <v>0</v>
      </c>
      <c r="N19" s="13">
        <f t="shared" si="11"/>
        <v>0</v>
      </c>
      <c r="O19" s="39">
        <f t="shared" si="19"/>
        <v>0</v>
      </c>
      <c r="P19" s="39">
        <f t="shared" si="20"/>
        <v>0</v>
      </c>
      <c r="Q19" s="2">
        <f t="shared" si="17"/>
        <v>-1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1</v>
      </c>
      <c r="E20" s="2">
        <v>1</v>
      </c>
      <c r="F20" s="17">
        <f t="shared" si="0"/>
        <v>4.8279736806307506E-4</v>
      </c>
      <c r="G20" s="14">
        <f t="shared" si="7"/>
        <v>0.18</v>
      </c>
      <c r="H20" s="24">
        <f t="shared" si="1"/>
        <v>3.3034123391842869E-3</v>
      </c>
      <c r="I20" s="29">
        <f t="shared" si="8"/>
        <v>3.3034123391842869E-3</v>
      </c>
      <c r="J20" s="28">
        <f t="shared" si="9"/>
        <v>1</v>
      </c>
      <c r="K20" s="15">
        <f t="shared" si="16"/>
        <v>3.4482758620689655E-2</v>
      </c>
      <c r="L20" s="34" t="str">
        <f t="shared" si="10"/>
        <v>Pink-Adult</v>
      </c>
      <c r="M20" s="36">
        <f t="shared" si="18"/>
        <v>2.1472180204697867E-3</v>
      </c>
      <c r="N20" s="13">
        <f t="shared" si="11"/>
        <v>2.1472180204697867E-3</v>
      </c>
      <c r="O20" s="39">
        <f t="shared" si="19"/>
        <v>1.1928989002609925E-2</v>
      </c>
      <c r="P20" s="39">
        <f t="shared" si="20"/>
        <v>3.6496350364963515E-2</v>
      </c>
      <c r="Q20" s="2">
        <f t="shared" si="17"/>
        <v>0.45790554414784407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0</v>
      </c>
      <c r="E21" s="2">
        <v>1</v>
      </c>
      <c r="F21" s="17">
        <f t="shared" si="0"/>
        <v>8.9049292331633839E-6</v>
      </c>
      <c r="G21" s="14">
        <f t="shared" si="7"/>
        <v>0</v>
      </c>
      <c r="H21" s="24">
        <f t="shared" si="1"/>
        <v>0</v>
      </c>
      <c r="I21" s="29">
        <f t="shared" si="8"/>
        <v>0</v>
      </c>
      <c r="J21" s="28">
        <f t="shared" si="9"/>
        <v>0</v>
      </c>
      <c r="K21" s="15">
        <f t="shared" si="16"/>
        <v>0</v>
      </c>
      <c r="L21" s="34" t="str">
        <f t="shared" si="10"/>
        <v>Chum-Juve</v>
      </c>
      <c r="M21" s="36">
        <f t="shared" si="18"/>
        <v>0</v>
      </c>
      <c r="N21" s="13">
        <f t="shared" si="11"/>
        <v>0</v>
      </c>
      <c r="O21" s="39">
        <f t="shared" si="19"/>
        <v>0</v>
      </c>
      <c r="P21" s="39">
        <f t="shared" si="20"/>
        <v>0</v>
      </c>
      <c r="Q21" s="2">
        <f t="shared" si="17"/>
        <v>-1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1</v>
      </c>
      <c r="E22" s="2">
        <v>1</v>
      </c>
      <c r="F22" s="17">
        <f t="shared" si="0"/>
        <v>3.7550906404905843E-4</v>
      </c>
      <c r="G22" s="14">
        <f t="shared" si="7"/>
        <v>0.14000000000000001</v>
      </c>
      <c r="H22" s="24">
        <f t="shared" si="1"/>
        <v>2.5693207082544455E-3</v>
      </c>
      <c r="I22" s="29">
        <f t="shared" si="8"/>
        <v>2.5693207082544455E-3</v>
      </c>
      <c r="J22" s="28">
        <f t="shared" si="9"/>
        <v>1</v>
      </c>
      <c r="K22" s="15">
        <f t="shared" si="16"/>
        <v>3.4482758620689655E-2</v>
      </c>
      <c r="L22" s="34" t="str">
        <f t="shared" si="10"/>
        <v>Chum-Adult</v>
      </c>
      <c r="M22" s="36">
        <f t="shared" si="18"/>
        <v>1.6700584603653896E-3</v>
      </c>
      <c r="N22" s="13">
        <f t="shared" si="11"/>
        <v>1.6700584603653896E-3</v>
      </c>
      <c r="O22" s="39">
        <f t="shared" si="19"/>
        <v>1.1928989002609924E-2</v>
      </c>
      <c r="P22" s="39">
        <f t="shared" si="20"/>
        <v>3.6496350364963515E-2</v>
      </c>
      <c r="Q22" s="2">
        <f t="shared" si="17"/>
        <v>0.45790554414784407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1.7702570162312753E-5</v>
      </c>
      <c r="G23" s="14">
        <f t="shared" si="7"/>
        <v>6.6E-3</v>
      </c>
      <c r="H23" s="24">
        <f t="shared" si="1"/>
        <v>1.2112511910342385E-4</v>
      </c>
      <c r="I23" s="29">
        <f t="shared" si="8"/>
        <v>1.2112511910342385E-4</v>
      </c>
      <c r="J23" s="28">
        <f t="shared" si="9"/>
        <v>1</v>
      </c>
      <c r="K23" s="15">
        <f t="shared" si="16"/>
        <v>3.4482758620689655E-2</v>
      </c>
      <c r="L23" s="34" t="str">
        <f t="shared" si="10"/>
        <v>Sockeye-Juve</v>
      </c>
      <c r="M23" s="36">
        <f t="shared" si="18"/>
        <v>7.8731327417225509E-5</v>
      </c>
      <c r="N23" s="13">
        <f t="shared" si="11"/>
        <v>7.8731327417225509E-5</v>
      </c>
      <c r="O23" s="39">
        <f t="shared" si="19"/>
        <v>1.1928989002609925E-2</v>
      </c>
      <c r="P23" s="39">
        <f t="shared" si="20"/>
        <v>3.6496350364963515E-2</v>
      </c>
      <c r="Q23" s="2">
        <f t="shared" si="17"/>
        <v>0.45790554414784407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1</v>
      </c>
      <c r="E24" s="2">
        <v>1</v>
      </c>
      <c r="F24" s="17">
        <f t="shared" si="0"/>
        <v>4.8279736806307506E-4</v>
      </c>
      <c r="G24" s="14">
        <f t="shared" si="7"/>
        <v>0.18</v>
      </c>
      <c r="H24" s="24">
        <f t="shared" si="1"/>
        <v>3.3034123391842869E-3</v>
      </c>
      <c r="I24" s="29">
        <f t="shared" si="8"/>
        <v>3.3034123391842869E-3</v>
      </c>
      <c r="J24" s="28">
        <f t="shared" si="9"/>
        <v>1</v>
      </c>
      <c r="K24" s="15">
        <f t="shared" si="16"/>
        <v>3.4482758620689655E-2</v>
      </c>
      <c r="L24" s="34" t="str">
        <f t="shared" si="10"/>
        <v>Sockeye-Adult</v>
      </c>
      <c r="M24" s="36">
        <f t="shared" si="18"/>
        <v>2.1472180204697867E-3</v>
      </c>
      <c r="N24" s="13">
        <f t="shared" si="11"/>
        <v>2.1472180204697867E-3</v>
      </c>
      <c r="O24" s="39">
        <f t="shared" si="19"/>
        <v>1.1928989002609925E-2</v>
      </c>
      <c r="P24" s="39">
        <f t="shared" si="20"/>
        <v>3.6496350364963515E-2</v>
      </c>
      <c r="Q24" s="2">
        <f t="shared" si="17"/>
        <v>0.45790554414784407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6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7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6"/>
        <v>0</v>
      </c>
      <c r="L26" s="34" t="str">
        <f t="shared" si="10"/>
        <v>Chinook1-H-frsh</v>
      </c>
      <c r="M26" s="36">
        <f t="shared" ref="M26:M31" si="21">I26*(1-$F$2)</f>
        <v>0</v>
      </c>
      <c r="N26" s="13">
        <f t="shared" si="11"/>
        <v>0</v>
      </c>
      <c r="O26" s="39">
        <f t="shared" ref="O26:O31" si="22">M26/F26/$C$88</f>
        <v>0</v>
      </c>
      <c r="P26" s="39">
        <f t="shared" ref="P26:P31" si="23">O26/$O$87</f>
        <v>0</v>
      </c>
      <c r="Q26" s="2">
        <f t="shared" si="17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0</v>
      </c>
      <c r="E27" s="2">
        <v>1</v>
      </c>
      <c r="F27" s="17">
        <f t="shared" si="0"/>
        <v>8.8969952630815483E-7</v>
      </c>
      <c r="G27" s="14">
        <f t="shared" si="7"/>
        <v>0</v>
      </c>
      <c r="H27" s="24">
        <f t="shared" si="1"/>
        <v>0</v>
      </c>
      <c r="I27" s="29">
        <f t="shared" si="8"/>
        <v>0</v>
      </c>
      <c r="J27" s="28">
        <f t="shared" si="9"/>
        <v>0</v>
      </c>
      <c r="K27" s="15">
        <f t="shared" si="16"/>
        <v>0</v>
      </c>
      <c r="L27" s="34" t="str">
        <f t="shared" si="10"/>
        <v>Chinook2-H-emar1</v>
      </c>
      <c r="M27" s="36">
        <f t="shared" si="21"/>
        <v>0</v>
      </c>
      <c r="N27" s="12">
        <f t="shared" si="11"/>
        <v>0</v>
      </c>
      <c r="O27" s="39">
        <f t="shared" si="22"/>
        <v>0</v>
      </c>
      <c r="P27" s="39">
        <f t="shared" si="23"/>
        <v>0</v>
      </c>
      <c r="Q27" s="2">
        <f t="shared" si="17"/>
        <v>-1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</v>
      </c>
      <c r="F28" s="17">
        <f t="shared" si="0"/>
        <v>1.395215460966958E-5</v>
      </c>
      <c r="G28" s="14">
        <f t="shared" si="7"/>
        <v>5.201743E-3</v>
      </c>
      <c r="H28" s="24">
        <f t="shared" si="1"/>
        <v>9.5463900063697175E-5</v>
      </c>
      <c r="I28" s="29">
        <f t="shared" si="8"/>
        <v>9.5463900063697175E-5</v>
      </c>
      <c r="J28" s="28">
        <f t="shared" si="9"/>
        <v>1</v>
      </c>
      <c r="K28" s="15">
        <f t="shared" si="16"/>
        <v>3.4482758620689655E-2</v>
      </c>
      <c r="L28" s="34" t="str">
        <f t="shared" si="10"/>
        <v>Chinook3-H-emar2</v>
      </c>
      <c r="M28" s="36">
        <f t="shared" si="21"/>
        <v>6.205153504140317E-5</v>
      </c>
      <c r="N28" s="12">
        <f t="shared" si="11"/>
        <v>6.205153504140317E-5</v>
      </c>
      <c r="O28" s="39">
        <f t="shared" si="22"/>
        <v>1.1928989002609925E-2</v>
      </c>
      <c r="P28" s="39">
        <f t="shared" si="23"/>
        <v>3.6496350364963515E-2</v>
      </c>
      <c r="Q28" s="2">
        <f t="shared" si="17"/>
        <v>0.45790554414784407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1</v>
      </c>
      <c r="E29" s="2">
        <v>1</v>
      </c>
      <c r="F29" s="17">
        <f t="shared" si="0"/>
        <v>3.2850203474911716E-5</v>
      </c>
      <c r="G29" s="14">
        <f t="shared" si="7"/>
        <v>1.224745E-2</v>
      </c>
      <c r="H29" s="24">
        <f t="shared" si="1"/>
        <v>2.247687636307922E-4</v>
      </c>
      <c r="I29" s="29">
        <f t="shared" si="8"/>
        <v>2.247687636307922E-4</v>
      </c>
      <c r="J29" s="28">
        <f t="shared" si="9"/>
        <v>1</v>
      </c>
      <c r="K29" s="15">
        <f t="shared" si="16"/>
        <v>3.4482758620689655E-2</v>
      </c>
      <c r="L29" s="34" t="str">
        <f t="shared" si="10"/>
        <v>Chinook4-H-emar3</v>
      </c>
      <c r="M29" s="36">
        <f t="shared" si="21"/>
        <v>1.4609969636001494E-4</v>
      </c>
      <c r="N29" s="12">
        <f t="shared" si="11"/>
        <v>1.4609969636001494E-4</v>
      </c>
      <c r="O29" s="39">
        <f t="shared" si="22"/>
        <v>1.1928989002609925E-2</v>
      </c>
      <c r="P29" s="39">
        <f t="shared" si="23"/>
        <v>3.6496350364963515E-2</v>
      </c>
      <c r="Q29" s="2">
        <f t="shared" si="17"/>
        <v>0.45790554414784407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1</v>
      </c>
      <c r="E30" s="2">
        <v>1</v>
      </c>
      <c r="F30" s="17">
        <f t="shared" si="0"/>
        <v>1.0127948843733166E-3</v>
      </c>
      <c r="G30" s="14">
        <f t="shared" si="7"/>
        <v>0.37759749999999997</v>
      </c>
      <c r="H30" s="24">
        <f t="shared" si="1"/>
        <v>6.9297791152507704E-3</v>
      </c>
      <c r="I30" s="29">
        <f t="shared" si="8"/>
        <v>6.9297791152507704E-3</v>
      </c>
      <c r="J30" s="28">
        <f t="shared" si="9"/>
        <v>1</v>
      </c>
      <c r="K30" s="15">
        <f t="shared" si="16"/>
        <v>3.4482758620689655E-2</v>
      </c>
      <c r="L30" s="34" t="str">
        <f t="shared" si="10"/>
        <v>Chinook5-H-mat</v>
      </c>
      <c r="M30" s="36">
        <f t="shared" si="21"/>
        <v>4.5043564249130008E-3</v>
      </c>
      <c r="N30" s="12">
        <f t="shared" si="11"/>
        <v>4.5043564249130008E-3</v>
      </c>
      <c r="O30" s="39">
        <f t="shared" si="22"/>
        <v>1.1928989002609924E-2</v>
      </c>
      <c r="P30" s="39">
        <f t="shared" si="23"/>
        <v>3.6496350364963515E-2</v>
      </c>
      <c r="Q30" s="2">
        <f t="shared" si="17"/>
        <v>0.45790554414784407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1</v>
      </c>
      <c r="E31" s="2">
        <v>1</v>
      </c>
      <c r="F31" s="17">
        <f t="shared" si="0"/>
        <v>1.2692034703571751E-3</v>
      </c>
      <c r="G31" s="14">
        <f t="shared" si="7"/>
        <v>0.47319359999999999</v>
      </c>
      <c r="H31" s="24">
        <f t="shared" si="1"/>
        <v>8.684186539239077E-3</v>
      </c>
      <c r="I31" s="29">
        <f t="shared" si="8"/>
        <v>8.684186539239077E-3</v>
      </c>
      <c r="J31" s="28">
        <f t="shared" si="9"/>
        <v>1</v>
      </c>
      <c r="K31" s="15">
        <f t="shared" si="16"/>
        <v>3.4482758620689655E-2</v>
      </c>
      <c r="L31" s="34" t="str">
        <f t="shared" si="10"/>
        <v>Chinook6-H-spwn</v>
      </c>
      <c r="M31" s="36">
        <f t="shared" si="21"/>
        <v>5.6447212505054004E-3</v>
      </c>
      <c r="N31" s="12">
        <f t="shared" si="11"/>
        <v>5.6447212505054004E-3</v>
      </c>
      <c r="O31" s="39">
        <f t="shared" si="22"/>
        <v>1.1928989002609925E-2</v>
      </c>
      <c r="P31" s="39">
        <f t="shared" si="23"/>
        <v>3.6496350364963515E-2</v>
      </c>
      <c r="Q31" s="2">
        <f t="shared" si="17"/>
        <v>0.45790554414784407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6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7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6"/>
        <v>0</v>
      </c>
      <c r="L33" s="34" t="str">
        <f t="shared" si="10"/>
        <v>Chinook1-WO-frsh</v>
      </c>
      <c r="M33" s="36">
        <f t="shared" ref="M33:M39" si="24">I33*(1-$F$2)</f>
        <v>0</v>
      </c>
      <c r="N33" s="13">
        <f t="shared" si="11"/>
        <v>0</v>
      </c>
      <c r="O33" s="39">
        <f t="shared" ref="O33:O39" si="25">M33/F33/$C$88</f>
        <v>0</v>
      </c>
      <c r="P33" s="39">
        <f t="shared" ref="P33:P39" si="26">O33/$O$87</f>
        <v>0</v>
      </c>
      <c r="Q33" s="2">
        <f t="shared" si="17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0</v>
      </c>
      <c r="E34" s="2">
        <v>1</v>
      </c>
      <c r="F34" s="17">
        <f t="shared" si="0"/>
        <v>4.2915321605606673E-6</v>
      </c>
      <c r="G34" s="14">
        <f t="shared" si="7"/>
        <v>0</v>
      </c>
      <c r="H34" s="24">
        <f t="shared" si="1"/>
        <v>0</v>
      </c>
      <c r="I34" s="29">
        <f t="shared" si="8"/>
        <v>0</v>
      </c>
      <c r="J34" s="28">
        <f t="shared" si="9"/>
        <v>0</v>
      </c>
      <c r="K34" s="15">
        <f t="shared" si="16"/>
        <v>0</v>
      </c>
      <c r="L34" s="34" t="str">
        <f t="shared" si="10"/>
        <v>Chinook2-WO-emar1</v>
      </c>
      <c r="M34" s="36">
        <f t="shared" si="24"/>
        <v>0</v>
      </c>
      <c r="N34" s="13">
        <f t="shared" si="11"/>
        <v>0</v>
      </c>
      <c r="O34" s="39">
        <f t="shared" si="25"/>
        <v>0</v>
      </c>
      <c r="P34" s="39">
        <f t="shared" si="26"/>
        <v>0</v>
      </c>
      <c r="Q34" s="2">
        <f t="shared" si="17"/>
        <v>-1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6.7299244078316309E-5</v>
      </c>
      <c r="G35" s="14">
        <f t="shared" si="7"/>
        <v>2.5090990000000001E-2</v>
      </c>
      <c r="H35" s="24">
        <f t="shared" si="1"/>
        <v>4.6047714426860866E-4</v>
      </c>
      <c r="I35" s="29">
        <f t="shared" si="8"/>
        <v>4.6047714426860866E-4</v>
      </c>
      <c r="J35" s="28">
        <f t="shared" si="9"/>
        <v>1</v>
      </c>
      <c r="K35" s="15">
        <f t="shared" si="16"/>
        <v>3.4482758620689655E-2</v>
      </c>
      <c r="L35" s="34" t="str">
        <f t="shared" si="10"/>
        <v>Chinook3-WO-emar2</v>
      </c>
      <c r="M35" s="36">
        <f t="shared" si="24"/>
        <v>2.9931014377459564E-4</v>
      </c>
      <c r="N35" s="13">
        <f t="shared" si="11"/>
        <v>2.9931014377459564E-4</v>
      </c>
      <c r="O35" s="39">
        <f t="shared" si="25"/>
        <v>1.1928989002609925E-2</v>
      </c>
      <c r="P35" s="39">
        <f t="shared" si="26"/>
        <v>3.6496350364963515E-2</v>
      </c>
      <c r="Q35" s="2">
        <f t="shared" si="17"/>
        <v>0.45790554414784407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1.584553568358734E-4</v>
      </c>
      <c r="G36" s="14">
        <f t="shared" si="7"/>
        <v>5.9076469999999999E-2</v>
      </c>
      <c r="H36" s="24">
        <f t="shared" si="1"/>
        <v>1.0841885552969465E-3</v>
      </c>
      <c r="I36" s="29">
        <f t="shared" si="8"/>
        <v>1.0841885552969465E-3</v>
      </c>
      <c r="J36" s="28">
        <f t="shared" si="9"/>
        <v>1</v>
      </c>
      <c r="K36" s="15">
        <f t="shared" si="16"/>
        <v>3.4482758620689655E-2</v>
      </c>
      <c r="L36" s="34" t="str">
        <f t="shared" si="10"/>
        <v>Chinook4-WO-emar3</v>
      </c>
      <c r="M36" s="36">
        <f t="shared" si="24"/>
        <v>7.047225609430152E-4</v>
      </c>
      <c r="N36" s="13">
        <f t="shared" si="11"/>
        <v>7.047225609430152E-4</v>
      </c>
      <c r="O36" s="39">
        <f t="shared" si="25"/>
        <v>1.1928989002609925E-2</v>
      </c>
      <c r="P36" s="39">
        <f t="shared" si="26"/>
        <v>3.6496350364963515E-2</v>
      </c>
      <c r="Q36" s="2">
        <f t="shared" si="17"/>
        <v>0.45790554414784407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1</v>
      </c>
      <c r="E37" s="2">
        <v>1</v>
      </c>
      <c r="F37" s="17">
        <f t="shared" si="0"/>
        <v>4.885289774842639E-3</v>
      </c>
      <c r="G37" s="14">
        <f t="shared" si="7"/>
        <v>1.821369</v>
      </c>
      <c r="H37" s="24">
        <f t="shared" si="1"/>
        <v>3.3426293493376363E-2</v>
      </c>
      <c r="I37" s="29">
        <f t="shared" si="8"/>
        <v>3.3426293493376363E-2</v>
      </c>
      <c r="J37" s="28">
        <f t="shared" si="9"/>
        <v>1</v>
      </c>
      <c r="K37" s="15">
        <f t="shared" si="16"/>
        <v>3.4482758620689655E-2</v>
      </c>
      <c r="L37" s="34" t="str">
        <f t="shared" si="10"/>
        <v>Chinook5-WO-mat</v>
      </c>
      <c r="M37" s="36">
        <f t="shared" si="24"/>
        <v>2.1727090770694638E-2</v>
      </c>
      <c r="N37" s="13">
        <f t="shared" si="11"/>
        <v>2.1727090770694638E-2</v>
      </c>
      <c r="O37" s="39">
        <f t="shared" si="25"/>
        <v>1.1928989002609925E-2</v>
      </c>
      <c r="P37" s="39">
        <f t="shared" si="26"/>
        <v>3.6496350364963515E-2</v>
      </c>
      <c r="Q37" s="2">
        <f t="shared" si="17"/>
        <v>0.45790554414784407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1</v>
      </c>
      <c r="E38" s="2">
        <v>1</v>
      </c>
      <c r="F38" s="17">
        <f t="shared" si="0"/>
        <v>2.5768266141610098E-3</v>
      </c>
      <c r="G38" s="14">
        <f t="shared" si="7"/>
        <v>0.96071110000000004</v>
      </c>
      <c r="H38" s="24">
        <f t="shared" si="1"/>
        <v>1.7631249456285053E-2</v>
      </c>
      <c r="I38" s="29">
        <f t="shared" si="8"/>
        <v>1.7631249456285053E-2</v>
      </c>
      <c r="J38" s="28">
        <f t="shared" si="9"/>
        <v>1</v>
      </c>
      <c r="K38" s="15">
        <f t="shared" si="16"/>
        <v>3.4482758620689655E-2</v>
      </c>
      <c r="L38" s="34" t="str">
        <f t="shared" si="10"/>
        <v>Chinook6-WO-spwn</v>
      </c>
      <c r="M38" s="36">
        <f t="shared" si="24"/>
        <v>1.1460312146585284E-2</v>
      </c>
      <c r="N38" s="13">
        <f t="shared" si="11"/>
        <v>1.1460312146585284E-2</v>
      </c>
      <c r="O38" s="39">
        <f t="shared" si="25"/>
        <v>1.1928989002609924E-2</v>
      </c>
      <c r="P38" s="39">
        <f t="shared" si="26"/>
        <v>3.6496350364963515E-2</v>
      </c>
      <c r="Q38" s="2">
        <f t="shared" si="17"/>
        <v>0.45790554414784407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6"/>
        <v>0</v>
      </c>
      <c r="L39" s="34" t="str">
        <f t="shared" si="10"/>
        <v>Chinook7-WO-mori</v>
      </c>
      <c r="M39" s="36">
        <f t="shared" si="24"/>
        <v>0</v>
      </c>
      <c r="N39" s="13">
        <f t="shared" si="11"/>
        <v>0</v>
      </c>
      <c r="O39" s="39">
        <f t="shared" si="25"/>
        <v>0</v>
      </c>
      <c r="P39" s="39">
        <f t="shared" si="26"/>
        <v>0</v>
      </c>
      <c r="Q39" s="2">
        <f t="shared" si="17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16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7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3.6846424578673806E-5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16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7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7.5101812809811683E-5</v>
      </c>
      <c r="G42" s="14">
        <f t="shared" si="7"/>
        <v>2.8000000000000001E-2</v>
      </c>
      <c r="H42" s="24">
        <f t="shared" si="1"/>
        <v>5.138641416508891E-4</v>
      </c>
      <c r="I42" s="29">
        <f t="shared" si="8"/>
        <v>5.138641416508891E-4</v>
      </c>
      <c r="J42" s="28">
        <f t="shared" si="9"/>
        <v>1</v>
      </c>
      <c r="K42" s="15">
        <f t="shared" si="16"/>
        <v>3.4482758620689655E-2</v>
      </c>
      <c r="L42" s="34" t="str">
        <f t="shared" si="10"/>
        <v>Chinook2-WS-emar</v>
      </c>
      <c r="M42" s="36">
        <f>I42*(1-$F$2)</f>
        <v>3.3401169207307793E-4</v>
      </c>
      <c r="N42" s="13">
        <f t="shared" si="11"/>
        <v>3.3401169207307793E-4</v>
      </c>
      <c r="O42" s="39">
        <f>M42/F42/$C$88</f>
        <v>1.1928989002609925E-2</v>
      </c>
      <c r="P42" s="39">
        <f>O42/$O$87</f>
        <v>3.6496350364963515E-2</v>
      </c>
      <c r="Q42" s="2">
        <f t="shared" si="17"/>
        <v>0.45790554414784407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1</v>
      </c>
      <c r="E43" s="2">
        <v>1</v>
      </c>
      <c r="F43" s="17">
        <f t="shared" si="0"/>
        <v>1.0352800989078141E-4</v>
      </c>
      <c r="G43" s="14">
        <f t="shared" si="7"/>
        <v>3.8598059999999997E-2</v>
      </c>
      <c r="H43" s="24">
        <f t="shared" si="1"/>
        <v>7.0836282040319691E-4</v>
      </c>
      <c r="I43" s="29">
        <f t="shared" si="8"/>
        <v>7.0836282040319691E-4</v>
      </c>
      <c r="J43" s="28">
        <f t="shared" si="9"/>
        <v>1</v>
      </c>
      <c r="K43" s="15">
        <f t="shared" si="16"/>
        <v>3.4482758620689655E-2</v>
      </c>
      <c r="L43" s="34" t="str">
        <f t="shared" si="10"/>
        <v>Chinook3-WS-mar</v>
      </c>
      <c r="M43" s="36">
        <f>I43*(1-$F$2)</f>
        <v>4.6043583326207802E-4</v>
      </c>
      <c r="N43" s="13">
        <f t="shared" si="11"/>
        <v>4.6043583326207802E-4</v>
      </c>
      <c r="O43" s="39">
        <f>M43/F43/$C$88</f>
        <v>1.1928989002609925E-2</v>
      </c>
      <c r="P43" s="39">
        <f>O43/$O$87</f>
        <v>3.6496350364963515E-2</v>
      </c>
      <c r="Q43" s="2">
        <f t="shared" si="17"/>
        <v>0.45790554414784407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1</v>
      </c>
      <c r="E44" s="2">
        <v>1</v>
      </c>
      <c r="F44" s="17">
        <f t="shared" si="0"/>
        <v>4.1934330997854514E-5</v>
      </c>
      <c r="G44" s="14">
        <f t="shared" si="7"/>
        <v>1.5634260000000001E-2</v>
      </c>
      <c r="H44" s="24">
        <f t="shared" si="1"/>
        <v>2.8692448554452964E-4</v>
      </c>
      <c r="I44" s="29">
        <f t="shared" si="8"/>
        <v>2.8692448554452964E-4</v>
      </c>
      <c r="J44" s="28">
        <f t="shared" si="9"/>
        <v>1</v>
      </c>
      <c r="K44" s="15">
        <f t="shared" si="16"/>
        <v>3.4482758620689655E-2</v>
      </c>
      <c r="L44" s="34" t="str">
        <f t="shared" si="10"/>
        <v>Chinook4-WS-spwn</v>
      </c>
      <c r="M44" s="36">
        <f>I44*(1-$F$2)</f>
        <v>1.8650091560394426E-4</v>
      </c>
      <c r="N44" s="13">
        <f t="shared" si="11"/>
        <v>1.8650091560394426E-4</v>
      </c>
      <c r="O44" s="39">
        <f>M44/F44/$C$88</f>
        <v>1.1928989002609925E-2</v>
      </c>
      <c r="P44" s="39">
        <f>O44/$O$87</f>
        <v>3.6496350364963515E-2</v>
      </c>
      <c r="Q44" s="2">
        <f t="shared" si="17"/>
        <v>0.45790554414784407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3.2294342771815095E-5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16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7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ref="K46:K77" si="27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7" si="28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2.9504283603854587E-5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7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8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0"/>
        <v>4.5487022252822652E-5</v>
      </c>
      <c r="G48" s="14">
        <f t="shared" si="7"/>
        <v>1.69588E-2</v>
      </c>
      <c r="H48" s="24">
        <f t="shared" si="1"/>
        <v>3.1123282876532491E-4</v>
      </c>
      <c r="I48" s="29">
        <f t="shared" si="8"/>
        <v>3.1123282876532491E-4</v>
      </c>
      <c r="J48" s="28">
        <f t="shared" si="9"/>
        <v>1</v>
      </c>
      <c r="K48" s="15">
        <f t="shared" si="27"/>
        <v>3.4482758620689655E-2</v>
      </c>
      <c r="L48" s="34" t="str">
        <f t="shared" si="10"/>
        <v>Coho2-H-emar</v>
      </c>
      <c r="M48" s="36">
        <f>I48*(1-$F$2)</f>
        <v>2.0230133869746119E-4</v>
      </c>
      <c r="N48" s="49">
        <f t="shared" si="11"/>
        <v>2.0230133869746119E-4</v>
      </c>
      <c r="O48" s="39">
        <f>M48/F48/$C$88</f>
        <v>1.1928989002609924E-2</v>
      </c>
      <c r="P48" s="39">
        <f>O48/$O$87</f>
        <v>3.6496350364963515E-2</v>
      </c>
      <c r="Q48" s="2">
        <f t="shared" si="28"/>
        <v>0.45790554414784407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1</v>
      </c>
      <c r="E49" s="2">
        <v>0.2</v>
      </c>
      <c r="F49" s="17">
        <f t="shared" si="0"/>
        <v>4.5356452386837596E-5</v>
      </c>
      <c r="G49" s="14">
        <f t="shared" si="7"/>
        <v>3.3820240000000004E-3</v>
      </c>
      <c r="H49" s="24">
        <f t="shared" si="1"/>
        <v>6.2067887850096666E-5</v>
      </c>
      <c r="I49" s="29">
        <f t="shared" si="8"/>
        <v>6.2067887850096666E-5</v>
      </c>
      <c r="J49" s="28">
        <f t="shared" si="9"/>
        <v>1</v>
      </c>
      <c r="K49" s="15">
        <f t="shared" si="27"/>
        <v>3.4482758620689655E-2</v>
      </c>
      <c r="L49" s="34" t="str">
        <f t="shared" si="10"/>
        <v>Coho3-H-mar</v>
      </c>
      <c r="M49" s="36">
        <f>I49*(1-$F$2)</f>
        <v>4.0344127102562835E-5</v>
      </c>
      <c r="N49" s="49">
        <f t="shared" si="11"/>
        <v>4.0344127102562835E-5</v>
      </c>
      <c r="O49" s="39">
        <f>M49/F49/$C$88</f>
        <v>2.3857978005219853E-3</v>
      </c>
      <c r="P49" s="39">
        <f>O49/$O$87</f>
        <v>7.299270072992704E-3</v>
      </c>
      <c r="Q49" s="2">
        <f t="shared" si="28"/>
        <v>-0.31400966183574858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1</v>
      </c>
      <c r="E50" s="2">
        <v>1</v>
      </c>
      <c r="F50" s="17">
        <f t="shared" si="0"/>
        <v>9.0444362148728096E-5</v>
      </c>
      <c r="G50" s="14">
        <f t="shared" si="7"/>
        <v>3.3720119999999999E-2</v>
      </c>
      <c r="H50" s="24">
        <f t="shared" si="1"/>
        <v>6.188414471487492E-4</v>
      </c>
      <c r="I50" s="29">
        <f t="shared" si="8"/>
        <v>6.188414471487492E-4</v>
      </c>
      <c r="J50" s="28">
        <f t="shared" si="9"/>
        <v>1</v>
      </c>
      <c r="K50" s="15">
        <f t="shared" si="27"/>
        <v>3.4482758620689655E-2</v>
      </c>
      <c r="L50" s="34" t="str">
        <f t="shared" si="10"/>
        <v>Coho4-H-spwn</v>
      </c>
      <c r="M50" s="36">
        <f>I50*(1-$F$2)</f>
        <v>4.0224694064668699E-4</v>
      </c>
      <c r="N50" s="49">
        <f t="shared" si="11"/>
        <v>4.0224694064668699E-4</v>
      </c>
      <c r="O50" s="39">
        <f>M50/F50/$C$88</f>
        <v>1.1928989002609925E-2</v>
      </c>
      <c r="P50" s="39">
        <f>O50/$O$87</f>
        <v>3.6496350364963515E-2</v>
      </c>
      <c r="Q50" s="2">
        <f t="shared" si="28"/>
        <v>0.45790554414784407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7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8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1.4787984142090776E-4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7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8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2.2798764602978546E-4</v>
      </c>
      <c r="G53" s="14">
        <f t="shared" si="7"/>
        <v>8.5000000000000006E-2</v>
      </c>
      <c r="H53" s="24">
        <f t="shared" si="1"/>
        <v>1.5599447157259134E-3</v>
      </c>
      <c r="I53" s="29">
        <f t="shared" si="8"/>
        <v>1.5599447157259134E-3</v>
      </c>
      <c r="J53" s="28">
        <f t="shared" si="9"/>
        <v>1</v>
      </c>
      <c r="K53" s="15">
        <f t="shared" si="27"/>
        <v>3.4482758620689655E-2</v>
      </c>
      <c r="L53" s="34" t="str">
        <f t="shared" si="10"/>
        <v>Coho2-W-emar</v>
      </c>
      <c r="M53" s="36">
        <f>I53*(1-$F$2)</f>
        <v>1.0139640652218438E-3</v>
      </c>
      <c r="N53" s="13">
        <f t="shared" si="11"/>
        <v>1.0139640652218438E-3</v>
      </c>
      <c r="O53" s="39">
        <f>M53/F53/$C$88</f>
        <v>1.1928989002609925E-2</v>
      </c>
      <c r="P53" s="39">
        <f>O53/$O$87</f>
        <v>3.6496350364963515E-2</v>
      </c>
      <c r="Q53" s="2">
        <f t="shared" si="28"/>
        <v>0.45790554414784407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1</v>
      </c>
      <c r="E54" s="2">
        <v>0.2</v>
      </c>
      <c r="F54" s="17">
        <f t="shared" si="0"/>
        <v>2.2733318737529993E-4</v>
      </c>
      <c r="G54" s="14">
        <f t="shared" si="7"/>
        <v>1.69512E-2</v>
      </c>
      <c r="H54" s="24">
        <f t="shared" si="1"/>
        <v>3.1109335135544823E-4</v>
      </c>
      <c r="I54" s="29">
        <f t="shared" si="8"/>
        <v>3.1109335135544823E-4</v>
      </c>
      <c r="J54" s="28">
        <f t="shared" si="9"/>
        <v>1</v>
      </c>
      <c r="K54" s="15">
        <f t="shared" si="27"/>
        <v>3.4482758620689655E-2</v>
      </c>
      <c r="L54" s="34" t="str">
        <f t="shared" si="10"/>
        <v>Coho3-W-mar</v>
      </c>
      <c r="M54" s="36">
        <f>I54*(1-$F$2)</f>
        <v>2.0221067838104137E-4</v>
      </c>
      <c r="N54" s="13">
        <f t="shared" si="11"/>
        <v>2.0221067838104137E-4</v>
      </c>
      <c r="O54" s="39">
        <f>M54/F54/$C$88</f>
        <v>2.3857978005219853E-3</v>
      </c>
      <c r="P54" s="39">
        <f>O54/$O$87</f>
        <v>7.299270072992704E-3</v>
      </c>
      <c r="Q54" s="2">
        <f t="shared" si="28"/>
        <v>-0.31400966183574858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1</v>
      </c>
      <c r="E55" s="2">
        <v>1</v>
      </c>
      <c r="F55" s="17">
        <f t="shared" si="0"/>
        <v>1.0450199993669666E-4</v>
      </c>
      <c r="G55" s="14">
        <f t="shared" si="7"/>
        <v>3.896119E-2</v>
      </c>
      <c r="H55" s="24">
        <f t="shared" si="1"/>
        <v>7.1502708775168582E-4</v>
      </c>
      <c r="I55" s="29">
        <f t="shared" si="8"/>
        <v>7.1502708775168582E-4</v>
      </c>
      <c r="J55" s="28">
        <f t="shared" si="9"/>
        <v>1</v>
      </c>
      <c r="K55" s="15">
        <f t="shared" si="27"/>
        <v>3.4482758620689655E-2</v>
      </c>
      <c r="L55" s="34" t="str">
        <f t="shared" si="10"/>
        <v>Coho4-W-spwn</v>
      </c>
      <c r="M55" s="36">
        <f>I55*(1-$F$2)</f>
        <v>4.6476760703859581E-4</v>
      </c>
      <c r="N55" s="13">
        <f t="shared" si="11"/>
        <v>4.6476760703859581E-4</v>
      </c>
      <c r="O55" s="39">
        <f>M55/F55/$C$88</f>
        <v>1.1928989002609925E-2</v>
      </c>
      <c r="P55" s="39">
        <f>O55/$O$87</f>
        <v>3.6496350364963515E-2</v>
      </c>
      <c r="Q55" s="2">
        <f t="shared" si="28"/>
        <v>0.45790554414784407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1.8922878060998577E-4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7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8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7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8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0</v>
      </c>
      <c r="E58" s="2">
        <v>1</v>
      </c>
      <c r="F58" s="17">
        <f t="shared" si="0"/>
        <v>1.6792411292870645E-3</v>
      </c>
      <c r="G58" s="14">
        <f t="shared" si="7"/>
        <v>0</v>
      </c>
      <c r="H58" s="24">
        <f t="shared" si="1"/>
        <v>0</v>
      </c>
      <c r="I58" s="29">
        <f t="shared" si="8"/>
        <v>0</v>
      </c>
      <c r="J58" s="28">
        <f t="shared" si="9"/>
        <v>0</v>
      </c>
      <c r="K58" s="15">
        <f t="shared" si="27"/>
        <v>0</v>
      </c>
      <c r="L58" s="34" t="str">
        <f t="shared" si="10"/>
        <v>Herring1-age0</v>
      </c>
      <c r="M58" s="36">
        <f t="shared" ref="M58:M83" si="29">I58*(1-$F$2)</f>
        <v>0</v>
      </c>
      <c r="N58" s="13">
        <f t="shared" si="11"/>
        <v>0</v>
      </c>
      <c r="O58" s="39">
        <f t="shared" ref="O58:O72" si="30">M58/F58/$C$88</f>
        <v>0</v>
      </c>
      <c r="P58" s="39">
        <f t="shared" ref="P58:P72" si="31">O58/$O$87</f>
        <v>0</v>
      </c>
      <c r="Q58" s="2">
        <f t="shared" si="28"/>
        <v>-1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1</v>
      </c>
      <c r="F59" s="17">
        <f t="shared" si="0"/>
        <v>1.7044292044204351E-2</v>
      </c>
      <c r="G59" s="14">
        <f t="shared" si="7"/>
        <v>6.3545759999999998</v>
      </c>
      <c r="H59" s="24">
        <f t="shared" si="1"/>
        <v>0.11662102649269071</v>
      </c>
      <c r="I59" s="29">
        <f t="shared" si="8"/>
        <v>0.11662102649269071</v>
      </c>
      <c r="J59" s="28">
        <f t="shared" si="9"/>
        <v>1</v>
      </c>
      <c r="K59" s="15">
        <f t="shared" si="27"/>
        <v>3.4482758620689655E-2</v>
      </c>
      <c r="L59" s="34" t="str">
        <f t="shared" si="10"/>
        <v>Herring2-juve</v>
      </c>
      <c r="M59" s="36">
        <f t="shared" si="29"/>
        <v>7.5803667220248963E-2</v>
      </c>
      <c r="N59" s="13">
        <f t="shared" si="11"/>
        <v>7.5803667220248963E-2</v>
      </c>
      <c r="O59" s="39">
        <f t="shared" si="30"/>
        <v>1.1928989002609924E-2</v>
      </c>
      <c r="P59" s="39">
        <f t="shared" si="31"/>
        <v>3.6496350364963515E-2</v>
      </c>
      <c r="Q59" s="2">
        <f t="shared" si="28"/>
        <v>0.45790554414784407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1</v>
      </c>
      <c r="F60" s="17">
        <f t="shared" si="0"/>
        <v>3.2186491204205005E-2</v>
      </c>
      <c r="G60" s="14">
        <f t="shared" si="7"/>
        <v>12</v>
      </c>
      <c r="H60" s="24">
        <f t="shared" si="1"/>
        <v>0.22022748927895247</v>
      </c>
      <c r="I60" s="29">
        <f t="shared" si="8"/>
        <v>0.22022748927895247</v>
      </c>
      <c r="J60" s="28">
        <f t="shared" si="9"/>
        <v>1</v>
      </c>
      <c r="K60" s="15">
        <f t="shared" si="27"/>
        <v>3.4482758620689655E-2</v>
      </c>
      <c r="L60" s="34" t="str">
        <f t="shared" si="10"/>
        <v>Herring3-mat</v>
      </c>
      <c r="M60" s="36">
        <f t="shared" si="29"/>
        <v>0.1431478680313191</v>
      </c>
      <c r="N60" s="13">
        <f t="shared" si="11"/>
        <v>0.1431478680313191</v>
      </c>
      <c r="O60" s="39">
        <f t="shared" si="30"/>
        <v>1.1928989002609924E-2</v>
      </c>
      <c r="P60" s="39">
        <f t="shared" si="31"/>
        <v>3.6496350364963515E-2</v>
      </c>
      <c r="Q60" s="2">
        <f t="shared" si="28"/>
        <v>0.45790554414784407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6.9737397609110838E-2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7"/>
        <v>0</v>
      </c>
      <c r="L61" s="34" t="str">
        <f t="shared" si="10"/>
        <v>Offshore_prey</v>
      </c>
      <c r="M61" s="36">
        <f t="shared" si="29"/>
        <v>0</v>
      </c>
      <c r="N61" s="13">
        <f t="shared" si="11"/>
        <v>0</v>
      </c>
      <c r="O61" s="39">
        <f t="shared" si="30"/>
        <v>0</v>
      </c>
      <c r="P61" s="39">
        <f t="shared" si="31"/>
        <v>0</v>
      </c>
      <c r="Q61" s="2">
        <f t="shared" si="28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1</v>
      </c>
      <c r="F62" s="17">
        <f t="shared" si="0"/>
        <v>4.6938633006132296E-2</v>
      </c>
      <c r="G62" s="14">
        <f t="shared" si="7"/>
        <v>17.5</v>
      </c>
      <c r="H62" s="24">
        <f t="shared" si="1"/>
        <v>0.3211650885318057</v>
      </c>
      <c r="I62" s="29">
        <f t="shared" si="8"/>
        <v>0.3211650885318057</v>
      </c>
      <c r="J62" s="28">
        <f t="shared" si="9"/>
        <v>1</v>
      </c>
      <c r="K62" s="15">
        <f t="shared" si="27"/>
        <v>3.4482758620689655E-2</v>
      </c>
      <c r="L62" s="34" t="str">
        <f t="shared" si="10"/>
        <v>Small_Forage_Fish</v>
      </c>
      <c r="M62" s="36">
        <f t="shared" si="29"/>
        <v>0.2087573075456737</v>
      </c>
      <c r="N62" s="13">
        <f t="shared" si="11"/>
        <v>0.2087573075456737</v>
      </c>
      <c r="O62" s="39">
        <f t="shared" si="30"/>
        <v>1.1928989002609925E-2</v>
      </c>
      <c r="P62" s="39">
        <f t="shared" si="31"/>
        <v>3.6496350364963515E-2</v>
      </c>
      <c r="Q62" s="2">
        <f t="shared" si="28"/>
        <v>0.45790554414784407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3.4868698804555423E-3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7"/>
        <v>0</v>
      </c>
      <c r="L63" s="34" t="str">
        <f t="shared" si="10"/>
        <v>ZF1-ICT</v>
      </c>
      <c r="M63" s="36">
        <f t="shared" si="29"/>
        <v>0</v>
      </c>
      <c r="N63" s="13">
        <f t="shared" si="11"/>
        <v>0</v>
      </c>
      <c r="O63" s="39">
        <f t="shared" si="30"/>
        <v>0</v>
      </c>
      <c r="P63" s="39">
        <f t="shared" si="31"/>
        <v>0</v>
      </c>
      <c r="Q63" s="2">
        <f t="shared" si="28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0"/>
        <v>3.138182892409988E-2</v>
      </c>
      <c r="G64" s="14">
        <f t="shared" si="7"/>
        <v>0</v>
      </c>
      <c r="H64" s="24">
        <f t="shared" si="1"/>
        <v>0</v>
      </c>
      <c r="I64" s="29">
        <f t="shared" si="8"/>
        <v>0</v>
      </c>
      <c r="J64" s="28">
        <f t="shared" si="9"/>
        <v>0</v>
      </c>
      <c r="K64" s="15">
        <f t="shared" si="27"/>
        <v>0</v>
      </c>
      <c r="L64" s="34" t="str">
        <f t="shared" si="10"/>
        <v>ZC1-EUP</v>
      </c>
      <c r="M64" s="36">
        <f t="shared" si="29"/>
        <v>0</v>
      </c>
      <c r="N64" s="13">
        <f t="shared" si="11"/>
        <v>0</v>
      </c>
      <c r="O64" s="39">
        <f t="shared" si="30"/>
        <v>0</v>
      </c>
      <c r="P64" s="39">
        <f t="shared" si="31"/>
        <v>0</v>
      </c>
      <c r="Q64" s="2">
        <f t="shared" si="28"/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0"/>
        <v>1.2874596481682002E-2</v>
      </c>
      <c r="G65" s="14">
        <f t="shared" si="7"/>
        <v>0</v>
      </c>
      <c r="H65" s="24">
        <f t="shared" si="1"/>
        <v>0</v>
      </c>
      <c r="I65" s="29">
        <f t="shared" si="8"/>
        <v>0</v>
      </c>
      <c r="J65" s="28">
        <f t="shared" si="9"/>
        <v>0</v>
      </c>
      <c r="K65" s="15">
        <f t="shared" si="27"/>
        <v>0</v>
      </c>
      <c r="L65" s="34" t="str">
        <f t="shared" si="10"/>
        <v>ZC2-AMP</v>
      </c>
      <c r="M65" s="36">
        <f t="shared" si="29"/>
        <v>0</v>
      </c>
      <c r="N65" s="13">
        <f t="shared" si="11"/>
        <v>0</v>
      </c>
      <c r="O65" s="39">
        <f t="shared" si="30"/>
        <v>0</v>
      </c>
      <c r="P65" s="39">
        <f t="shared" si="31"/>
        <v>0</v>
      </c>
      <c r="Q65" s="2">
        <f t="shared" si="28"/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0"/>
        <v>6.9737397609110846E-3</v>
      </c>
      <c r="G66" s="14">
        <f t="shared" si="7"/>
        <v>0</v>
      </c>
      <c r="H66" s="24">
        <f t="shared" si="1"/>
        <v>0</v>
      </c>
      <c r="I66" s="29">
        <f t="shared" si="8"/>
        <v>0</v>
      </c>
      <c r="J66" s="28">
        <f t="shared" si="9"/>
        <v>0</v>
      </c>
      <c r="K66" s="15">
        <f t="shared" si="27"/>
        <v>0</v>
      </c>
      <c r="L66" s="34" t="str">
        <f t="shared" si="10"/>
        <v>ZC3-DEC</v>
      </c>
      <c r="M66" s="36">
        <f t="shared" si="29"/>
        <v>0</v>
      </c>
      <c r="N66" s="13">
        <f t="shared" si="11"/>
        <v>0</v>
      </c>
      <c r="O66" s="39">
        <f t="shared" si="30"/>
        <v>0</v>
      </c>
      <c r="P66" s="39">
        <f t="shared" si="31"/>
        <v>0</v>
      </c>
      <c r="Q66" s="2">
        <f t="shared" si="28"/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0"/>
        <v>2.1457660802803338E-2</v>
      </c>
      <c r="G67" s="14">
        <f t="shared" si="7"/>
        <v>0</v>
      </c>
      <c r="H67" s="24">
        <f t="shared" si="1"/>
        <v>0</v>
      </c>
      <c r="I67" s="29">
        <f t="shared" si="8"/>
        <v>0</v>
      </c>
      <c r="J67" s="28">
        <f t="shared" si="9"/>
        <v>0</v>
      </c>
      <c r="K67" s="15">
        <f t="shared" si="27"/>
        <v>0</v>
      </c>
      <c r="L67" s="34" t="str">
        <f t="shared" si="10"/>
        <v>ZC4-CLG</v>
      </c>
      <c r="M67" s="36">
        <f t="shared" si="29"/>
        <v>0</v>
      </c>
      <c r="N67" s="13">
        <f t="shared" si="11"/>
        <v>0</v>
      </c>
      <c r="O67" s="39">
        <f t="shared" si="30"/>
        <v>0</v>
      </c>
      <c r="P67" s="39">
        <f t="shared" si="31"/>
        <v>0</v>
      </c>
      <c r="Q67" s="2">
        <f t="shared" si="28"/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3.2454711964240046E-2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7"/>
        <v>0</v>
      </c>
      <c r="L68" s="34" t="str">
        <f t="shared" si="10"/>
        <v>ZC5-CSM</v>
      </c>
      <c r="M68" s="36">
        <f t="shared" si="29"/>
        <v>0</v>
      </c>
      <c r="N68" s="13">
        <f t="shared" si="11"/>
        <v>0</v>
      </c>
      <c r="O68" s="39">
        <f t="shared" si="30"/>
        <v>0</v>
      </c>
      <c r="P68" s="39">
        <f t="shared" si="31"/>
        <v>0</v>
      </c>
      <c r="Q68" s="2">
        <f t="shared" si="28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83" si="32">C69/$C$88</f>
        <v>8.0466228010512512E-3</v>
      </c>
      <c r="G69" s="14">
        <f t="shared" si="7"/>
        <v>0</v>
      </c>
      <c r="H69" s="24">
        <f t="shared" ref="H69:H83" si="33">G69/$G$88</f>
        <v>0</v>
      </c>
      <c r="I69" s="29">
        <f t="shared" si="8"/>
        <v>0</v>
      </c>
      <c r="J69" s="28">
        <f t="shared" si="9"/>
        <v>0</v>
      </c>
      <c r="K69" s="15">
        <f t="shared" si="27"/>
        <v>0</v>
      </c>
      <c r="L69" s="34" t="str">
        <f t="shared" si="10"/>
        <v>ZS1-JEL</v>
      </c>
      <c r="M69" s="36">
        <f t="shared" si="29"/>
        <v>0</v>
      </c>
      <c r="N69" s="13">
        <f t="shared" si="11"/>
        <v>0</v>
      </c>
      <c r="O69" s="39">
        <f t="shared" si="30"/>
        <v>0</v>
      </c>
      <c r="P69" s="39">
        <f t="shared" si="31"/>
        <v>0</v>
      </c>
      <c r="Q69" s="2">
        <f t="shared" si="28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32"/>
        <v>2.628563448343409E-2</v>
      </c>
      <c r="G70" s="14">
        <f t="shared" si="7"/>
        <v>0</v>
      </c>
      <c r="H70" s="24">
        <f t="shared" si="33"/>
        <v>0</v>
      </c>
      <c r="I70" s="29">
        <f t="shared" si="8"/>
        <v>0</v>
      </c>
      <c r="J70" s="28">
        <f t="shared" si="9"/>
        <v>0</v>
      </c>
      <c r="K70" s="15">
        <f t="shared" si="27"/>
        <v>0</v>
      </c>
      <c r="L70" s="34" t="str">
        <f t="shared" si="10"/>
        <v>ZS2-CTH</v>
      </c>
      <c r="M70" s="36">
        <f t="shared" si="29"/>
        <v>0</v>
      </c>
      <c r="N70" s="13">
        <f t="shared" si="11"/>
        <v>0</v>
      </c>
      <c r="O70" s="39">
        <f t="shared" si="30"/>
        <v>0</v>
      </c>
      <c r="P70" s="39">
        <f t="shared" si="31"/>
        <v>0</v>
      </c>
      <c r="Q70" s="2">
        <f t="shared" si="28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32"/>
        <v>1.8239011682382834E-2</v>
      </c>
      <c r="G71" s="14">
        <f t="shared" si="7"/>
        <v>0</v>
      </c>
      <c r="H71" s="24">
        <f t="shared" si="33"/>
        <v>0</v>
      </c>
      <c r="I71" s="29">
        <f t="shared" si="8"/>
        <v>0</v>
      </c>
      <c r="J71" s="28">
        <f t="shared" si="9"/>
        <v>0</v>
      </c>
      <c r="K71" s="15">
        <f t="shared" si="27"/>
        <v>0</v>
      </c>
      <c r="L71" s="34" t="str">
        <f t="shared" si="10"/>
        <v>ZS3-CHA</v>
      </c>
      <c r="M71" s="36">
        <f t="shared" si="29"/>
        <v>0</v>
      </c>
      <c r="N71" s="13">
        <f t="shared" si="11"/>
        <v>0</v>
      </c>
      <c r="O71" s="39">
        <f t="shared" si="30"/>
        <v>0</v>
      </c>
      <c r="P71" s="39">
        <f t="shared" si="31"/>
        <v>0</v>
      </c>
      <c r="Q71" s="2">
        <f t="shared" si="28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32"/>
        <v>8.8512850811563754E-3</v>
      </c>
      <c r="G72" s="14">
        <f t="shared" si="7"/>
        <v>0</v>
      </c>
      <c r="H72" s="24">
        <f t="shared" si="33"/>
        <v>0</v>
      </c>
      <c r="I72" s="29">
        <f t="shared" si="8"/>
        <v>0</v>
      </c>
      <c r="J72" s="28">
        <f t="shared" si="9"/>
        <v>0</v>
      </c>
      <c r="K72" s="15">
        <f t="shared" si="27"/>
        <v>0</v>
      </c>
      <c r="L72" s="34" t="str">
        <f t="shared" si="10"/>
        <v>ZS4-LAR</v>
      </c>
      <c r="M72" s="36">
        <f t="shared" si="29"/>
        <v>0</v>
      </c>
      <c r="N72" s="13">
        <f t="shared" si="11"/>
        <v>0</v>
      </c>
      <c r="O72" s="39">
        <f t="shared" si="30"/>
        <v>0</v>
      </c>
      <c r="P72" s="39">
        <f t="shared" si="31"/>
        <v>0</v>
      </c>
      <c r="Q72" s="2">
        <f t="shared" si="28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2"/>
        <v>2.4139868403153752E-2</v>
      </c>
      <c r="G73" s="14">
        <f t="shared" ref="G73:G83" si="34">C73*D73*E73</f>
        <v>0</v>
      </c>
      <c r="H73" s="24">
        <f t="shared" si="33"/>
        <v>0</v>
      </c>
      <c r="I73" s="29">
        <f t="shared" ref="I73:I83" si="35">H73</f>
        <v>0</v>
      </c>
      <c r="J73" s="28">
        <f t="shared" ref="J73:J83" si="36">IF(G73=0,0,H73/I73)</f>
        <v>0</v>
      </c>
      <c r="K73" s="15">
        <f t="shared" ref="K73:K83" si="37">J73/$J$88</f>
        <v>0</v>
      </c>
      <c r="L73" s="34" t="str">
        <f t="shared" ref="L73:L83" si="38">B73</f>
        <v>PZ1-CIL</v>
      </c>
      <c r="M73" s="36">
        <f t="shared" si="29"/>
        <v>0</v>
      </c>
      <c r="N73" s="13">
        <f t="shared" ref="N73:N83" si="39">M73</f>
        <v>0</v>
      </c>
      <c r="O73" s="39">
        <f t="shared" ref="O73:O83" si="40">M73/F73/$C$88</f>
        <v>0</v>
      </c>
      <c r="P73" s="39">
        <f t="shared" ref="P73:P83" si="41">O73/$O$87</f>
        <v>0</v>
      </c>
      <c r="Q73" s="2">
        <f t="shared" ref="Q73:Q83" si="42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2"/>
        <v>2.6822076003504169E-2</v>
      </c>
      <c r="G74" s="14">
        <f t="shared" si="34"/>
        <v>0</v>
      </c>
      <c r="H74" s="24">
        <f t="shared" si="33"/>
        <v>0</v>
      </c>
      <c r="I74" s="29">
        <f t="shared" si="35"/>
        <v>0</v>
      </c>
      <c r="J74" s="28">
        <f t="shared" si="36"/>
        <v>0</v>
      </c>
      <c r="K74" s="15">
        <f t="shared" si="37"/>
        <v>0</v>
      </c>
      <c r="L74" s="34" t="str">
        <f t="shared" si="38"/>
        <v>PZ2-DIN</v>
      </c>
      <c r="M74" s="36">
        <f t="shared" si="29"/>
        <v>0</v>
      </c>
      <c r="N74" s="13">
        <f t="shared" si="39"/>
        <v>0</v>
      </c>
      <c r="O74" s="39">
        <f t="shared" si="40"/>
        <v>0</v>
      </c>
      <c r="P74" s="39">
        <f t="shared" si="41"/>
        <v>0</v>
      </c>
      <c r="Q74" s="2">
        <f t="shared" si="42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2"/>
        <v>1.3411038001752085E-2</v>
      </c>
      <c r="G75" s="14">
        <f t="shared" si="34"/>
        <v>0</v>
      </c>
      <c r="H75" s="24">
        <f t="shared" si="33"/>
        <v>0</v>
      </c>
      <c r="I75" s="29">
        <f t="shared" si="35"/>
        <v>0</v>
      </c>
      <c r="J75" s="28">
        <f t="shared" si="36"/>
        <v>0</v>
      </c>
      <c r="K75" s="15">
        <f t="shared" si="37"/>
        <v>0</v>
      </c>
      <c r="L75" s="34" t="str">
        <f t="shared" si="38"/>
        <v>PZ3-HNF</v>
      </c>
      <c r="M75" s="36">
        <f t="shared" si="29"/>
        <v>0</v>
      </c>
      <c r="N75" s="13">
        <f t="shared" si="39"/>
        <v>0</v>
      </c>
      <c r="O75" s="39">
        <f t="shared" si="40"/>
        <v>0</v>
      </c>
      <c r="P75" s="39">
        <f t="shared" si="41"/>
        <v>0</v>
      </c>
      <c r="Q75" s="2">
        <f t="shared" si="42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32"/>
        <v>5.6326359607358758E-3</v>
      </c>
      <c r="G76" s="14">
        <f t="shared" si="34"/>
        <v>0</v>
      </c>
      <c r="H76" s="24">
        <f t="shared" si="33"/>
        <v>0</v>
      </c>
      <c r="I76" s="29">
        <f t="shared" si="35"/>
        <v>0</v>
      </c>
      <c r="J76" s="28">
        <f t="shared" si="36"/>
        <v>0</v>
      </c>
      <c r="K76" s="15">
        <f t="shared" si="37"/>
        <v>0</v>
      </c>
      <c r="L76" s="34" t="str">
        <f t="shared" si="38"/>
        <v>Insects</v>
      </c>
      <c r="M76" s="36">
        <f t="shared" si="29"/>
        <v>0</v>
      </c>
      <c r="N76" s="13">
        <f t="shared" si="39"/>
        <v>0</v>
      </c>
      <c r="O76" s="39">
        <f t="shared" si="40"/>
        <v>0</v>
      </c>
      <c r="P76" s="39">
        <f t="shared" si="41"/>
        <v>0</v>
      </c>
      <c r="Q76" s="2">
        <f t="shared" si="42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2"/>
        <v>2.6822076003504169E-2</v>
      </c>
      <c r="G77" s="14">
        <f t="shared" si="34"/>
        <v>0</v>
      </c>
      <c r="H77" s="24">
        <f t="shared" si="33"/>
        <v>0</v>
      </c>
      <c r="I77" s="29">
        <f t="shared" si="35"/>
        <v>0</v>
      </c>
      <c r="J77" s="28">
        <f t="shared" si="36"/>
        <v>0</v>
      </c>
      <c r="K77" s="15">
        <f t="shared" si="37"/>
        <v>0</v>
      </c>
      <c r="L77" s="34" t="str">
        <f t="shared" si="38"/>
        <v>Freshwater_prey</v>
      </c>
      <c r="M77" s="36">
        <f t="shared" si="29"/>
        <v>0</v>
      </c>
      <c r="N77" s="13">
        <f t="shared" si="39"/>
        <v>0</v>
      </c>
      <c r="O77" s="39">
        <f t="shared" si="40"/>
        <v>0</v>
      </c>
      <c r="P77" s="39">
        <f t="shared" si="41"/>
        <v>0</v>
      </c>
      <c r="Q77" s="2">
        <f t="shared" si="42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2"/>
        <v>0.1421570028185721</v>
      </c>
      <c r="G78" s="14">
        <f t="shared" si="34"/>
        <v>0</v>
      </c>
      <c r="H78" s="24">
        <f t="shared" si="33"/>
        <v>0</v>
      </c>
      <c r="I78" s="29">
        <f t="shared" si="35"/>
        <v>0</v>
      </c>
      <c r="J78" s="28">
        <f t="shared" si="36"/>
        <v>0</v>
      </c>
      <c r="K78" s="15">
        <f t="shared" si="37"/>
        <v>0</v>
      </c>
      <c r="L78" s="34" t="str">
        <f t="shared" si="38"/>
        <v>PP1-DIA</v>
      </c>
      <c r="M78" s="36">
        <f t="shared" si="29"/>
        <v>0</v>
      </c>
      <c r="N78" s="13">
        <f t="shared" si="39"/>
        <v>0</v>
      </c>
      <c r="O78" s="39">
        <f t="shared" si="40"/>
        <v>0</v>
      </c>
      <c r="P78" s="39">
        <f t="shared" si="41"/>
        <v>0</v>
      </c>
      <c r="Q78" s="2">
        <f t="shared" si="42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2"/>
        <v>2.9504283603854587E-2</v>
      </c>
      <c r="G79" s="14">
        <f t="shared" si="34"/>
        <v>0</v>
      </c>
      <c r="H79" s="24">
        <f t="shared" si="33"/>
        <v>0</v>
      </c>
      <c r="I79" s="29">
        <f t="shared" si="35"/>
        <v>0</v>
      </c>
      <c r="J79" s="28">
        <f t="shared" si="36"/>
        <v>0</v>
      </c>
      <c r="K79" s="15">
        <f t="shared" si="37"/>
        <v>0</v>
      </c>
      <c r="L79" s="34" t="str">
        <f t="shared" si="38"/>
        <v>PP2-NAN</v>
      </c>
      <c r="M79" s="36">
        <f t="shared" si="29"/>
        <v>0</v>
      </c>
      <c r="N79" s="13">
        <f t="shared" si="39"/>
        <v>0</v>
      </c>
      <c r="O79" s="39">
        <f t="shared" si="40"/>
        <v>0</v>
      </c>
      <c r="P79" s="39">
        <f t="shared" si="41"/>
        <v>0</v>
      </c>
      <c r="Q79" s="2">
        <f t="shared" si="42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2"/>
        <v>6.1690774808059587E-3</v>
      </c>
      <c r="G80" s="14">
        <f t="shared" si="34"/>
        <v>0</v>
      </c>
      <c r="H80" s="24">
        <f t="shared" si="33"/>
        <v>0</v>
      </c>
      <c r="I80" s="29">
        <f t="shared" si="35"/>
        <v>0</v>
      </c>
      <c r="J80" s="28">
        <f t="shared" si="36"/>
        <v>0</v>
      </c>
      <c r="K80" s="15">
        <f t="shared" si="37"/>
        <v>0</v>
      </c>
      <c r="L80" s="34" t="str">
        <f t="shared" si="38"/>
        <v>PP3-PIC</v>
      </c>
      <c r="M80" s="36">
        <f t="shared" si="29"/>
        <v>0</v>
      </c>
      <c r="N80" s="13">
        <f t="shared" si="39"/>
        <v>0</v>
      </c>
      <c r="O80" s="39">
        <f t="shared" si="40"/>
        <v>0</v>
      </c>
      <c r="P80" s="39">
        <f t="shared" si="41"/>
        <v>0</v>
      </c>
      <c r="Q80" s="2">
        <f t="shared" si="42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2"/>
        <v>1.0728830401401669E-2</v>
      </c>
      <c r="G81" s="14">
        <f t="shared" si="34"/>
        <v>0</v>
      </c>
      <c r="H81" s="24">
        <f t="shared" si="33"/>
        <v>0</v>
      </c>
      <c r="I81" s="29">
        <f t="shared" si="35"/>
        <v>0</v>
      </c>
      <c r="J81" s="28">
        <f t="shared" si="36"/>
        <v>0</v>
      </c>
      <c r="K81" s="15">
        <f t="shared" si="37"/>
        <v>0</v>
      </c>
      <c r="L81" s="34" t="str">
        <f t="shared" si="38"/>
        <v>BA1-BAC</v>
      </c>
      <c r="M81" s="36">
        <f t="shared" si="29"/>
        <v>0</v>
      </c>
      <c r="N81" s="13">
        <f t="shared" si="39"/>
        <v>0</v>
      </c>
      <c r="O81" s="39">
        <f t="shared" si="40"/>
        <v>0</v>
      </c>
      <c r="P81" s="39">
        <f t="shared" si="41"/>
        <v>0</v>
      </c>
      <c r="Q81" s="2">
        <f t="shared" si="42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2"/>
        <v>0.16093245602102502</v>
      </c>
      <c r="G82" s="14">
        <f t="shared" si="34"/>
        <v>0</v>
      </c>
      <c r="H82" s="24">
        <f t="shared" si="33"/>
        <v>0</v>
      </c>
      <c r="I82" s="29">
        <f t="shared" si="35"/>
        <v>0</v>
      </c>
      <c r="J82" s="28">
        <f t="shared" si="36"/>
        <v>0</v>
      </c>
      <c r="K82" s="15">
        <f t="shared" si="37"/>
        <v>0</v>
      </c>
      <c r="L82" s="34" t="str">
        <f t="shared" si="38"/>
        <v>DET_Close</v>
      </c>
      <c r="M82" s="36">
        <f t="shared" si="29"/>
        <v>0</v>
      </c>
      <c r="N82" s="13">
        <f t="shared" si="39"/>
        <v>0</v>
      </c>
      <c r="O82" s="39">
        <f t="shared" si="40"/>
        <v>0</v>
      </c>
      <c r="P82" s="39">
        <f t="shared" si="41"/>
        <v>0</v>
      </c>
      <c r="Q82" s="2">
        <f t="shared" si="42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32"/>
        <v>0.16093245602102502</v>
      </c>
      <c r="G83" s="21">
        <f t="shared" si="34"/>
        <v>0</v>
      </c>
      <c r="H83" s="26">
        <f t="shared" si="33"/>
        <v>0</v>
      </c>
      <c r="I83" s="32">
        <f t="shared" si="35"/>
        <v>0</v>
      </c>
      <c r="J83" s="33">
        <f t="shared" si="36"/>
        <v>0</v>
      </c>
      <c r="K83" s="46">
        <f t="shared" si="37"/>
        <v>0</v>
      </c>
      <c r="L83" s="34" t="str">
        <f t="shared" si="38"/>
        <v>DET_Real</v>
      </c>
      <c r="M83" s="36">
        <f t="shared" si="29"/>
        <v>0</v>
      </c>
      <c r="N83" s="13">
        <f t="shared" si="39"/>
        <v>0</v>
      </c>
      <c r="O83" s="43">
        <f t="shared" si="40"/>
        <v>0</v>
      </c>
      <c r="P83" s="43">
        <f t="shared" si="41"/>
        <v>0</v>
      </c>
      <c r="Q83" s="2">
        <f t="shared" si="42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0.32685429867151183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29</v>
      </c>
      <c r="E88" s="3"/>
      <c r="F88" s="27">
        <f>SUM(F5:F83)</f>
        <v>0.99999999999999989</v>
      </c>
      <c r="G88" s="23">
        <f>SUM(G5:G83)</f>
        <v>54.489110507000007</v>
      </c>
      <c r="H88" s="27">
        <f>SUM(H5:H83)</f>
        <v>0.99999999999999989</v>
      </c>
      <c r="I88" s="27"/>
      <c r="J88" s="27">
        <f t="shared" ref="J88:M88" si="43">SUM(J5:J83)</f>
        <v>29</v>
      </c>
      <c r="K88" s="27"/>
      <c r="L88" s="27"/>
      <c r="M88" s="27">
        <f t="shared" si="43"/>
        <v>0.65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1F95-B1E4-41AE-8DB9-B3E0025ACB29}">
  <dimension ref="A2:Q88"/>
  <sheetViews>
    <sheetView topLeftCell="E1" zoomScale="72" workbookViewId="0">
      <selection activeCell="N12" sqref="N12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39" si="0">C5/$C$88</f>
        <v>6.9737397609110837E-7</v>
      </c>
      <c r="G5" s="14">
        <f>C5*D5*E5</f>
        <v>0</v>
      </c>
      <c r="H5" s="24">
        <f t="shared" ref="H5:H39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1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2</v>
      </c>
      <c r="F7" s="17">
        <f t="shared" ref="F7" si="12">C7/$C$88</f>
        <v>2.3603426883083672E-5</v>
      </c>
      <c r="G7" s="14">
        <f t="shared" ref="G7" si="13">C7*D7*E7</f>
        <v>0</v>
      </c>
      <c r="H7" s="24">
        <f t="shared" si="1"/>
        <v>0</v>
      </c>
      <c r="I7" s="29">
        <f t="shared" ref="I7" si="14">H7</f>
        <v>0</v>
      </c>
      <c r="J7" s="28">
        <f t="shared" ref="J7" si="15">IF(G7=0,0,H7/I7)</f>
        <v>0</v>
      </c>
      <c r="K7" s="15">
        <f t="shared" si="2"/>
        <v>0</v>
      </c>
      <c r="L7" s="34" t="str">
        <f t="shared" ref="L7" si="16">B7</f>
        <v>Humpback</v>
      </c>
      <c r="M7" s="36">
        <f t="shared" ref="M7" si="17">I7*(1-$F$2)</f>
        <v>0</v>
      </c>
      <c r="N7" s="13">
        <f t="shared" ref="N7" si="18">M7</f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1</v>
      </c>
      <c r="F12" s="17">
        <f t="shared" ref="F12:F13" si="19">C12/$C$88</f>
        <v>2.6822076003504172E-3</v>
      </c>
      <c r="G12" s="14">
        <f t="shared" ref="G12:G13" si="20">C12*D12*E12</f>
        <v>1</v>
      </c>
      <c r="H12" s="24">
        <f t="shared" si="1"/>
        <v>7.5717558598790121E-3</v>
      </c>
      <c r="I12" s="29">
        <f t="shared" ref="I12:I13" si="21">H12</f>
        <v>7.5717558598790121E-3</v>
      </c>
      <c r="J12" s="28">
        <f t="shared" ref="J12:J13" si="22">IF(G12=0,0,H12/I12)</f>
        <v>1</v>
      </c>
      <c r="K12" s="15">
        <f t="shared" ref="K12:K13" si="23">J12/$J$88</f>
        <v>2.9411764705882353E-2</v>
      </c>
      <c r="L12" s="34" t="str">
        <f t="shared" ref="L12:L13" si="24">B12</f>
        <v>Lingcod</v>
      </c>
      <c r="M12" s="36">
        <f t="shared" ref="M12:M13" si="25">I12*(1-$F$2)</f>
        <v>6.4359924808971604E-3</v>
      </c>
      <c r="N12" s="13">
        <f t="shared" ref="N12:N13" si="26">M12</f>
        <v>6.4359924808971604E-3</v>
      </c>
      <c r="O12" s="39">
        <f t="shared" ref="O12:O13" si="27">M12/F12/$C$88</f>
        <v>6.4359924808971595E-3</v>
      </c>
      <c r="P12" s="39">
        <f t="shared" ref="P12:P13" si="28">O12/$O$87</f>
        <v>3.4077355597205657E-3</v>
      </c>
      <c r="Q12" s="2">
        <f t="shared" ref="Q12:Q13" si="29">($A$83*P12-1)/(($A$83-2)*P12+1)</f>
        <v>-0.6092997661301417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19"/>
        <v>1.2069934201576876E-2</v>
      </c>
      <c r="G13" s="14">
        <f t="shared" si="20"/>
        <v>0</v>
      </c>
      <c r="H13" s="24">
        <f t="shared" si="1"/>
        <v>0</v>
      </c>
      <c r="I13" s="29">
        <f t="shared" si="21"/>
        <v>0</v>
      </c>
      <c r="J13" s="28">
        <f t="shared" si="22"/>
        <v>0</v>
      </c>
      <c r="K13" s="15">
        <f t="shared" si="23"/>
        <v>0</v>
      </c>
      <c r="L13" s="34" t="str">
        <f t="shared" si="24"/>
        <v>Dogfish</v>
      </c>
      <c r="M13" s="36">
        <f t="shared" si="25"/>
        <v>0</v>
      </c>
      <c r="N13" s="13">
        <f t="shared" si="26"/>
        <v>0</v>
      </c>
      <c r="O13" s="39">
        <f t="shared" si="27"/>
        <v>0</v>
      </c>
      <c r="P13" s="39">
        <f t="shared" si="28"/>
        <v>0</v>
      </c>
      <c r="Q13" s="2">
        <f t="shared" si="29"/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30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31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5</v>
      </c>
      <c r="F15" s="17">
        <f t="shared" si="0"/>
        <v>8.311903861556309E-4</v>
      </c>
      <c r="G15" s="14">
        <f t="shared" si="7"/>
        <v>1.5494520000000001</v>
      </c>
      <c r="H15" s="24">
        <f t="shared" si="1"/>
        <v>1.1732072260601255E-2</v>
      </c>
      <c r="I15" s="29">
        <f t="shared" si="8"/>
        <v>1.1732072260601255E-2</v>
      </c>
      <c r="J15" s="28">
        <f t="shared" si="9"/>
        <v>1</v>
      </c>
      <c r="K15" s="15">
        <f t="shared" si="30"/>
        <v>2.9411764705882353E-2</v>
      </c>
      <c r="L15" s="34" t="str">
        <f t="shared" si="10"/>
        <v>Hake1_0-11</v>
      </c>
      <c r="M15" s="36">
        <f t="shared" ref="M15:M24" si="32">I15*(1-$F$2)</f>
        <v>9.972261421511067E-3</v>
      </c>
      <c r="N15" s="13">
        <f t="shared" si="11"/>
        <v>9.972261421511067E-3</v>
      </c>
      <c r="O15" s="39">
        <f t="shared" ref="O15:O24" si="33">M15/F15/$C$88</f>
        <v>3.2179962404485798E-2</v>
      </c>
      <c r="P15" s="39">
        <f t="shared" ref="P15:P24" si="34">O15/$O$87</f>
        <v>1.7038677798602828E-2</v>
      </c>
      <c r="Q15" s="2">
        <f t="shared" si="31"/>
        <v>0.10342683969228375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7</v>
      </c>
      <c r="F16" s="17">
        <f t="shared" si="0"/>
        <v>6.0805002570119872E-3</v>
      </c>
      <c r="G16" s="14">
        <f t="shared" si="7"/>
        <v>15.868832000000001</v>
      </c>
      <c r="H16" s="24">
        <f t="shared" si="1"/>
        <v>0.1201549216854356</v>
      </c>
      <c r="I16" s="29">
        <f t="shared" si="8"/>
        <v>0.1201549216854356</v>
      </c>
      <c r="J16" s="28">
        <f t="shared" si="9"/>
        <v>1</v>
      </c>
      <c r="K16" s="15">
        <f t="shared" si="30"/>
        <v>2.9411764705882353E-2</v>
      </c>
      <c r="L16" s="34" t="str">
        <f t="shared" si="10"/>
        <v>Hake2_juve_12-35</v>
      </c>
      <c r="M16" s="36">
        <f t="shared" si="32"/>
        <v>0.10213168343262026</v>
      </c>
      <c r="N16" s="13">
        <f t="shared" si="11"/>
        <v>0.10213168343262026</v>
      </c>
      <c r="O16" s="39">
        <f t="shared" si="33"/>
        <v>4.5051947366280126E-2</v>
      </c>
      <c r="P16" s="39">
        <f t="shared" si="34"/>
        <v>2.3854148918043962E-2</v>
      </c>
      <c r="Q16" s="2">
        <f t="shared" si="31"/>
        <v>0.26874720786265882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7</v>
      </c>
      <c r="F17" s="17">
        <f t="shared" si="0"/>
        <v>5.0961944406657921E-3</v>
      </c>
      <c r="G17" s="14">
        <f t="shared" si="7"/>
        <v>13.299999999999999</v>
      </c>
      <c r="H17" s="24">
        <f t="shared" si="1"/>
        <v>0.10070435293639085</v>
      </c>
      <c r="I17" s="29">
        <f t="shared" si="8"/>
        <v>0.10070435293639085</v>
      </c>
      <c r="J17" s="28">
        <f t="shared" si="9"/>
        <v>1</v>
      </c>
      <c r="K17" s="15">
        <f t="shared" si="30"/>
        <v>2.9411764705882353E-2</v>
      </c>
      <c r="L17" s="34" t="str">
        <f t="shared" si="10"/>
        <v>Hake3_mat_36-59</v>
      </c>
      <c r="M17" s="36">
        <f t="shared" si="32"/>
        <v>8.5598699995932226E-2</v>
      </c>
      <c r="N17" s="13">
        <f t="shared" si="11"/>
        <v>8.5598699995932226E-2</v>
      </c>
      <c r="O17" s="39">
        <f t="shared" si="33"/>
        <v>4.5051947366280126E-2</v>
      </c>
      <c r="P17" s="39">
        <f t="shared" si="34"/>
        <v>2.3854148918043962E-2</v>
      </c>
      <c r="Q17" s="2">
        <f t="shared" si="31"/>
        <v>0.26874720786265882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7</v>
      </c>
      <c r="F18" s="17">
        <f t="shared" si="0"/>
        <v>1.1933852398973098E-2</v>
      </c>
      <c r="G18" s="14">
        <f t="shared" si="7"/>
        <v>31.144854999999996</v>
      </c>
      <c r="H18" s="24">
        <f t="shared" si="1"/>
        <v>0.23582123835133212</v>
      </c>
      <c r="I18" s="29">
        <f t="shared" si="8"/>
        <v>0.23582123835133212</v>
      </c>
      <c r="J18" s="28">
        <f t="shared" si="9"/>
        <v>1</v>
      </c>
      <c r="K18" s="15">
        <f t="shared" si="30"/>
        <v>2.9411764705882353E-2</v>
      </c>
      <c r="L18" s="34" t="str">
        <f t="shared" si="10"/>
        <v>Hake4_old_60up</v>
      </c>
      <c r="M18" s="36">
        <f t="shared" si="32"/>
        <v>0.2004480525986323</v>
      </c>
      <c r="N18" s="13">
        <f t="shared" si="11"/>
        <v>0.2004480525986323</v>
      </c>
      <c r="O18" s="39">
        <f t="shared" si="33"/>
        <v>4.5051947366280119E-2</v>
      </c>
      <c r="P18" s="39">
        <f t="shared" si="34"/>
        <v>2.3854148918043959E-2</v>
      </c>
      <c r="Q18" s="2">
        <f t="shared" si="31"/>
        <v>0.26874720786265877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10</v>
      </c>
      <c r="F19" s="17">
        <f t="shared" si="0"/>
        <v>9.1195058411914167E-6</v>
      </c>
      <c r="G19" s="14">
        <f t="shared" si="7"/>
        <v>3.3999999999999996E-2</v>
      </c>
      <c r="H19" s="24">
        <f t="shared" si="1"/>
        <v>2.5743969923588635E-4</v>
      </c>
      <c r="I19" s="29">
        <f t="shared" si="8"/>
        <v>2.5743969923588635E-4</v>
      </c>
      <c r="J19" s="28">
        <f t="shared" si="9"/>
        <v>1</v>
      </c>
      <c r="K19" s="15">
        <f t="shared" si="30"/>
        <v>2.9411764705882353E-2</v>
      </c>
      <c r="L19" s="34" t="str">
        <f t="shared" si="10"/>
        <v>Pink-Juve</v>
      </c>
      <c r="M19" s="36">
        <f t="shared" si="32"/>
        <v>2.188237443505034E-4</v>
      </c>
      <c r="N19" s="13">
        <f t="shared" si="11"/>
        <v>2.188237443505034E-4</v>
      </c>
      <c r="O19" s="39">
        <f t="shared" si="33"/>
        <v>6.4359924808971597E-2</v>
      </c>
      <c r="P19" s="39">
        <f t="shared" si="34"/>
        <v>3.4077355597205657E-2</v>
      </c>
      <c r="Q19" s="2">
        <f t="shared" si="31"/>
        <v>0.4293623232170718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1</v>
      </c>
      <c r="E20" s="2">
        <v>10</v>
      </c>
      <c r="F20" s="17">
        <f t="shared" si="0"/>
        <v>4.8279736806307506E-4</v>
      </c>
      <c r="G20" s="14">
        <f t="shared" si="7"/>
        <v>1.7999999999999998</v>
      </c>
      <c r="H20" s="24">
        <f t="shared" si="1"/>
        <v>1.362916054778222E-2</v>
      </c>
      <c r="I20" s="29">
        <f t="shared" si="8"/>
        <v>1.362916054778222E-2</v>
      </c>
      <c r="J20" s="28">
        <f t="shared" si="9"/>
        <v>1</v>
      </c>
      <c r="K20" s="15">
        <f t="shared" si="30"/>
        <v>2.9411764705882353E-2</v>
      </c>
      <c r="L20" s="34" t="str">
        <f t="shared" si="10"/>
        <v>Pink-Adult</v>
      </c>
      <c r="M20" s="36">
        <f t="shared" si="32"/>
        <v>1.1584786465614887E-2</v>
      </c>
      <c r="N20" s="13">
        <f t="shared" si="11"/>
        <v>1.1584786465614887E-2</v>
      </c>
      <c r="O20" s="39">
        <f t="shared" si="33"/>
        <v>6.4359924808971597E-2</v>
      </c>
      <c r="P20" s="39">
        <f t="shared" si="34"/>
        <v>3.4077355597205657E-2</v>
      </c>
      <c r="Q20" s="2">
        <f t="shared" si="31"/>
        <v>0.4293623232170718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10</v>
      </c>
      <c r="F21" s="17">
        <f t="shared" si="0"/>
        <v>8.9049292331633839E-6</v>
      </c>
      <c r="G21" s="14">
        <f t="shared" si="7"/>
        <v>3.32E-2</v>
      </c>
      <c r="H21" s="24">
        <f t="shared" si="1"/>
        <v>2.513822945479832E-4</v>
      </c>
      <c r="I21" s="29">
        <f t="shared" si="8"/>
        <v>2.513822945479832E-4</v>
      </c>
      <c r="J21" s="28">
        <f t="shared" si="9"/>
        <v>1</v>
      </c>
      <c r="K21" s="15">
        <f t="shared" si="30"/>
        <v>2.9411764705882353E-2</v>
      </c>
      <c r="L21" s="34" t="str">
        <f t="shared" si="10"/>
        <v>Chum-Juve</v>
      </c>
      <c r="M21" s="36">
        <f t="shared" si="32"/>
        <v>2.136749503657857E-4</v>
      </c>
      <c r="N21" s="13">
        <f t="shared" si="11"/>
        <v>2.136749503657857E-4</v>
      </c>
      <c r="O21" s="39">
        <f t="shared" si="33"/>
        <v>6.4359924808971597E-2</v>
      </c>
      <c r="P21" s="39">
        <f t="shared" si="34"/>
        <v>3.4077355597205657E-2</v>
      </c>
      <c r="Q21" s="2">
        <f t="shared" si="31"/>
        <v>0.4293623232170718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1</v>
      </c>
      <c r="E22" s="2">
        <v>10</v>
      </c>
      <c r="F22" s="17">
        <f t="shared" si="0"/>
        <v>3.7550906404905843E-4</v>
      </c>
      <c r="G22" s="14">
        <f t="shared" si="7"/>
        <v>1.4000000000000001</v>
      </c>
      <c r="H22" s="24">
        <f t="shared" si="1"/>
        <v>1.0600458203830617E-2</v>
      </c>
      <c r="I22" s="29">
        <f t="shared" si="8"/>
        <v>1.0600458203830617E-2</v>
      </c>
      <c r="J22" s="28">
        <f t="shared" si="9"/>
        <v>1</v>
      </c>
      <c r="K22" s="15">
        <f t="shared" si="30"/>
        <v>2.9411764705882353E-2</v>
      </c>
      <c r="L22" s="34" t="str">
        <f t="shared" si="10"/>
        <v>Chum-Adult</v>
      </c>
      <c r="M22" s="36">
        <f t="shared" si="32"/>
        <v>9.0103894732560252E-3</v>
      </c>
      <c r="N22" s="13">
        <f t="shared" si="11"/>
        <v>9.0103894732560252E-3</v>
      </c>
      <c r="O22" s="39">
        <f t="shared" si="33"/>
        <v>6.4359924808971597E-2</v>
      </c>
      <c r="P22" s="39">
        <f t="shared" si="34"/>
        <v>3.4077355597205657E-2</v>
      </c>
      <c r="Q22" s="2">
        <f t="shared" si="31"/>
        <v>0.4293623232170718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10</v>
      </c>
      <c r="F23" s="17">
        <f t="shared" si="0"/>
        <v>1.7702570162312753E-5</v>
      </c>
      <c r="G23" s="14">
        <f t="shared" si="7"/>
        <v>6.6000000000000003E-2</v>
      </c>
      <c r="H23" s="24">
        <f t="shared" si="1"/>
        <v>4.9973588675201487E-4</v>
      </c>
      <c r="I23" s="29">
        <f t="shared" si="8"/>
        <v>4.9973588675201487E-4</v>
      </c>
      <c r="J23" s="28">
        <f t="shared" si="9"/>
        <v>1</v>
      </c>
      <c r="K23" s="15">
        <f t="shared" si="30"/>
        <v>2.9411764705882353E-2</v>
      </c>
      <c r="L23" s="34" t="str">
        <f t="shared" si="10"/>
        <v>Sockeye-Juve</v>
      </c>
      <c r="M23" s="36">
        <f t="shared" si="32"/>
        <v>4.2477550373921263E-4</v>
      </c>
      <c r="N23" s="13">
        <f t="shared" si="11"/>
        <v>4.2477550373921263E-4</v>
      </c>
      <c r="O23" s="39">
        <f t="shared" si="33"/>
        <v>6.4359924808971611E-2</v>
      </c>
      <c r="P23" s="39">
        <f t="shared" si="34"/>
        <v>3.4077355597205664E-2</v>
      </c>
      <c r="Q23" s="2">
        <f t="shared" si="31"/>
        <v>0.42936232321707185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1</v>
      </c>
      <c r="E24" s="2">
        <v>5</v>
      </c>
      <c r="F24" s="17">
        <f t="shared" si="0"/>
        <v>4.8279736806307506E-4</v>
      </c>
      <c r="G24" s="14">
        <f t="shared" si="7"/>
        <v>0.89999999999999991</v>
      </c>
      <c r="H24" s="24">
        <f t="shared" si="1"/>
        <v>6.8145802738911101E-3</v>
      </c>
      <c r="I24" s="29">
        <f t="shared" si="8"/>
        <v>6.8145802738911101E-3</v>
      </c>
      <c r="J24" s="28">
        <f t="shared" si="9"/>
        <v>1</v>
      </c>
      <c r="K24" s="15">
        <f t="shared" si="30"/>
        <v>2.9411764705882353E-2</v>
      </c>
      <c r="L24" s="34" t="str">
        <f t="shared" si="10"/>
        <v>Sockeye-Adult</v>
      </c>
      <c r="M24" s="36">
        <f t="shared" si="32"/>
        <v>5.7923932328074433E-3</v>
      </c>
      <c r="N24" s="13">
        <f t="shared" si="11"/>
        <v>5.7923932328074433E-3</v>
      </c>
      <c r="O24" s="39">
        <f t="shared" si="33"/>
        <v>3.2179962404485798E-2</v>
      </c>
      <c r="P24" s="39">
        <f t="shared" si="34"/>
        <v>1.7038677798602828E-2</v>
      </c>
      <c r="Q24" s="2">
        <f t="shared" si="31"/>
        <v>0.10342683969228375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30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31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30"/>
        <v>0</v>
      </c>
      <c r="L26" s="34" t="str">
        <f t="shared" si="10"/>
        <v>Chinook1-H-frsh</v>
      </c>
      <c r="M26" s="36">
        <f t="shared" ref="M26:M31" si="35">I26*(1-$F$2)</f>
        <v>0</v>
      </c>
      <c r="N26" s="13">
        <f t="shared" si="11"/>
        <v>0</v>
      </c>
      <c r="O26" s="39">
        <f t="shared" ref="O26:O31" si="36">M26/F26/$C$88</f>
        <v>0</v>
      </c>
      <c r="P26" s="39">
        <f t="shared" ref="P26:P31" si="37">O26/$O$87</f>
        <v>0</v>
      </c>
      <c r="Q26" s="2">
        <f t="shared" si="31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1</v>
      </c>
      <c r="E27" s="2">
        <v>10</v>
      </c>
      <c r="F27" s="17">
        <f t="shared" si="0"/>
        <v>8.8969952630815483E-7</v>
      </c>
      <c r="G27" s="14">
        <f t="shared" si="7"/>
        <v>3.3170420000000001E-3</v>
      </c>
      <c r="H27" s="24">
        <f t="shared" si="1"/>
        <v>2.5115832200964799E-5</v>
      </c>
      <c r="I27" s="29">
        <f t="shared" si="8"/>
        <v>2.5115832200964799E-5</v>
      </c>
      <c r="J27" s="28">
        <f t="shared" si="9"/>
        <v>1</v>
      </c>
      <c r="K27" s="15">
        <f t="shared" si="30"/>
        <v>2.9411764705882353E-2</v>
      </c>
      <c r="L27" s="34" t="str">
        <f t="shared" si="10"/>
        <v>Chinook2-H-emar1</v>
      </c>
      <c r="M27" s="36">
        <f t="shared" si="35"/>
        <v>2.134845737082008E-5</v>
      </c>
      <c r="N27" s="12">
        <f t="shared" si="11"/>
        <v>2.134845737082008E-5</v>
      </c>
      <c r="O27" s="39">
        <f t="shared" si="36"/>
        <v>6.4359924808971611E-2</v>
      </c>
      <c r="P27" s="39">
        <f t="shared" si="37"/>
        <v>3.4077355597205664E-2</v>
      </c>
      <c r="Q27" s="2">
        <f t="shared" si="31"/>
        <v>0.42936232321707185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10</v>
      </c>
      <c r="F28" s="17">
        <f t="shared" si="0"/>
        <v>1.395215460966958E-5</v>
      </c>
      <c r="G28" s="14">
        <f t="shared" si="7"/>
        <v>5.2017430000000003E-2</v>
      </c>
      <c r="H28" s="24">
        <f t="shared" si="1"/>
        <v>3.9386328041834636E-4</v>
      </c>
      <c r="I28" s="29">
        <f t="shared" si="8"/>
        <v>3.9386328041834636E-4</v>
      </c>
      <c r="J28" s="28">
        <f t="shared" si="9"/>
        <v>1</v>
      </c>
      <c r="K28" s="15">
        <f t="shared" si="30"/>
        <v>2.9411764705882353E-2</v>
      </c>
      <c r="L28" s="34" t="str">
        <f t="shared" si="10"/>
        <v>Chinook3-H-emar2</v>
      </c>
      <c r="M28" s="36">
        <f t="shared" si="35"/>
        <v>3.3478378835559441E-4</v>
      </c>
      <c r="N28" s="12">
        <f t="shared" si="11"/>
        <v>3.3478378835559441E-4</v>
      </c>
      <c r="O28" s="39">
        <f t="shared" si="36"/>
        <v>6.4359924808971611E-2</v>
      </c>
      <c r="P28" s="39">
        <f t="shared" si="37"/>
        <v>3.4077355597205664E-2</v>
      </c>
      <c r="Q28" s="2">
        <f t="shared" si="31"/>
        <v>0.42936232321707185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1</v>
      </c>
      <c r="E29" s="2">
        <v>7.5</v>
      </c>
      <c r="F29" s="17">
        <f t="shared" si="0"/>
        <v>3.2850203474911716E-5</v>
      </c>
      <c r="G29" s="14">
        <f t="shared" si="7"/>
        <v>9.1855875000000003E-2</v>
      </c>
      <c r="H29" s="24">
        <f t="shared" si="1"/>
        <v>6.9551025979556406E-4</v>
      </c>
      <c r="I29" s="29">
        <f t="shared" si="8"/>
        <v>6.9551025979556406E-4</v>
      </c>
      <c r="J29" s="28">
        <f t="shared" si="9"/>
        <v>1</v>
      </c>
      <c r="K29" s="15">
        <f t="shared" si="30"/>
        <v>2.9411764705882353E-2</v>
      </c>
      <c r="L29" s="34" t="str">
        <f t="shared" si="10"/>
        <v>Chinook4-H-emar3</v>
      </c>
      <c r="M29" s="36">
        <f t="shared" si="35"/>
        <v>5.9118372082622944E-4</v>
      </c>
      <c r="N29" s="12">
        <f t="shared" si="11"/>
        <v>5.9118372082622944E-4</v>
      </c>
      <c r="O29" s="39">
        <f t="shared" si="36"/>
        <v>4.8269943606728698E-2</v>
      </c>
      <c r="P29" s="39">
        <f t="shared" si="37"/>
        <v>2.5558016697904241E-2</v>
      </c>
      <c r="Q29" s="2">
        <f t="shared" si="31"/>
        <v>0.30124014906225183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1</v>
      </c>
      <c r="E30" s="2">
        <v>1</v>
      </c>
      <c r="F30" s="17">
        <f t="shared" si="0"/>
        <v>1.0127948843733166E-3</v>
      </c>
      <c r="G30" s="14">
        <f t="shared" si="7"/>
        <v>0.37759749999999997</v>
      </c>
      <c r="H30" s="24">
        <f t="shared" si="1"/>
        <v>2.8590760833006653E-3</v>
      </c>
      <c r="I30" s="29">
        <f t="shared" si="8"/>
        <v>2.8590760833006653E-3</v>
      </c>
      <c r="J30" s="28">
        <f t="shared" si="9"/>
        <v>1</v>
      </c>
      <c r="K30" s="15">
        <f t="shared" si="30"/>
        <v>2.9411764705882353E-2</v>
      </c>
      <c r="L30" s="34" t="str">
        <f t="shared" si="10"/>
        <v>Chinook5-H-mat</v>
      </c>
      <c r="M30" s="36">
        <f t="shared" si="35"/>
        <v>2.4302146708055656E-3</v>
      </c>
      <c r="N30" s="12">
        <f t="shared" si="11"/>
        <v>2.4302146708055656E-3</v>
      </c>
      <c r="O30" s="39">
        <f t="shared" si="36"/>
        <v>6.4359924808971613E-3</v>
      </c>
      <c r="P30" s="39">
        <f t="shared" si="37"/>
        <v>3.4077355597205666E-3</v>
      </c>
      <c r="Q30" s="2">
        <f t="shared" si="31"/>
        <v>-0.60929976613014158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1</v>
      </c>
      <c r="E31" s="2">
        <v>5</v>
      </c>
      <c r="F31" s="17">
        <f t="shared" si="0"/>
        <v>1.2692034703571751E-3</v>
      </c>
      <c r="G31" s="14">
        <f t="shared" si="7"/>
        <v>2.3659680000000001</v>
      </c>
      <c r="H31" s="24">
        <f t="shared" si="1"/>
        <v>1.7914532068286228E-2</v>
      </c>
      <c r="I31" s="29">
        <f t="shared" si="8"/>
        <v>1.7914532068286228E-2</v>
      </c>
      <c r="J31" s="28">
        <f t="shared" si="9"/>
        <v>1</v>
      </c>
      <c r="K31" s="15">
        <f t="shared" si="30"/>
        <v>2.9411764705882353E-2</v>
      </c>
      <c r="L31" s="34" t="str">
        <f t="shared" si="10"/>
        <v>Chinook6-H-spwn</v>
      </c>
      <c r="M31" s="36">
        <f t="shared" si="35"/>
        <v>1.5227352258043293E-2</v>
      </c>
      <c r="N31" s="12">
        <f t="shared" si="11"/>
        <v>1.5227352258043293E-2</v>
      </c>
      <c r="O31" s="39">
        <f t="shared" si="36"/>
        <v>3.2179962404485798E-2</v>
      </c>
      <c r="P31" s="39">
        <f t="shared" si="37"/>
        <v>1.7038677798602828E-2</v>
      </c>
      <c r="Q31" s="2">
        <f t="shared" si="31"/>
        <v>0.10342683969228375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30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31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30"/>
        <v>0</v>
      </c>
      <c r="L33" s="34" t="str">
        <f t="shared" si="10"/>
        <v>Chinook1-WO-frsh</v>
      </c>
      <c r="M33" s="36">
        <f t="shared" ref="M33:M39" si="38">I33*(1-$F$2)</f>
        <v>0</v>
      </c>
      <c r="N33" s="13">
        <f t="shared" si="11"/>
        <v>0</v>
      </c>
      <c r="O33" s="39">
        <f t="shared" ref="O33:O39" si="39">M33/F33/$C$88</f>
        <v>0</v>
      </c>
      <c r="P33" s="39">
        <f t="shared" ref="P33:P39" si="40">O33/$O$87</f>
        <v>0</v>
      </c>
      <c r="Q33" s="2">
        <f t="shared" si="31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10</v>
      </c>
      <c r="F34" s="17">
        <f t="shared" si="0"/>
        <v>4.2915321605606673E-6</v>
      </c>
      <c r="G34" s="14">
        <f t="shared" si="7"/>
        <v>1.6E-2</v>
      </c>
      <c r="H34" s="24">
        <f t="shared" si="1"/>
        <v>1.2114809375806419E-4</v>
      </c>
      <c r="I34" s="29">
        <f t="shared" si="8"/>
        <v>1.2114809375806419E-4</v>
      </c>
      <c r="J34" s="28">
        <f t="shared" si="9"/>
        <v>1</v>
      </c>
      <c r="K34" s="15">
        <f t="shared" si="30"/>
        <v>2.9411764705882353E-2</v>
      </c>
      <c r="L34" s="34" t="str">
        <f t="shared" si="10"/>
        <v>Chinook2-WO-emar1</v>
      </c>
      <c r="M34" s="36">
        <f t="shared" si="38"/>
        <v>1.0297587969435456E-4</v>
      </c>
      <c r="N34" s="13">
        <f t="shared" si="11"/>
        <v>1.0297587969435456E-4</v>
      </c>
      <c r="O34" s="39">
        <f t="shared" si="39"/>
        <v>6.4359924808971597E-2</v>
      </c>
      <c r="P34" s="39">
        <f t="shared" si="40"/>
        <v>3.4077355597205657E-2</v>
      </c>
      <c r="Q34" s="2">
        <f t="shared" si="31"/>
        <v>0.4293623232170718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10</v>
      </c>
      <c r="F35" s="17">
        <f t="shared" si="0"/>
        <v>6.7299244078316309E-5</v>
      </c>
      <c r="G35" s="14">
        <f t="shared" si="7"/>
        <v>0.25090990000000002</v>
      </c>
      <c r="H35" s="24">
        <f t="shared" si="1"/>
        <v>1.8998285056266572E-3</v>
      </c>
      <c r="I35" s="29">
        <f t="shared" si="8"/>
        <v>1.8998285056266572E-3</v>
      </c>
      <c r="J35" s="28">
        <f t="shared" si="9"/>
        <v>1</v>
      </c>
      <c r="K35" s="15">
        <f t="shared" si="30"/>
        <v>2.9411764705882353E-2</v>
      </c>
      <c r="L35" s="34" t="str">
        <f t="shared" si="10"/>
        <v>Chinook3-WO-emar2</v>
      </c>
      <c r="M35" s="36">
        <f t="shared" si="38"/>
        <v>1.6148542297826586E-3</v>
      </c>
      <c r="N35" s="13">
        <f t="shared" si="11"/>
        <v>1.6148542297826586E-3</v>
      </c>
      <c r="O35" s="39">
        <f t="shared" si="39"/>
        <v>6.4359924808971611E-2</v>
      </c>
      <c r="P35" s="39">
        <f t="shared" si="40"/>
        <v>3.4077355597205664E-2</v>
      </c>
      <c r="Q35" s="2">
        <f t="shared" si="31"/>
        <v>0.42936232321707185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7.5</v>
      </c>
      <c r="F36" s="17">
        <f t="shared" si="0"/>
        <v>1.584553568358734E-4</v>
      </c>
      <c r="G36" s="14">
        <f t="shared" si="7"/>
        <v>0.44307352499999997</v>
      </c>
      <c r="H36" s="24">
        <f t="shared" si="1"/>
        <v>3.3548445592759997E-3</v>
      </c>
      <c r="I36" s="29">
        <f t="shared" si="8"/>
        <v>3.3548445592759997E-3</v>
      </c>
      <c r="J36" s="28">
        <f t="shared" si="9"/>
        <v>1</v>
      </c>
      <c r="K36" s="15">
        <f t="shared" si="30"/>
        <v>2.9411764705882353E-2</v>
      </c>
      <c r="L36" s="34" t="str">
        <f t="shared" si="10"/>
        <v>Chinook4-WO-emar3</v>
      </c>
      <c r="M36" s="36">
        <f t="shared" si="38"/>
        <v>2.8516178753845997E-3</v>
      </c>
      <c r="N36" s="13">
        <f t="shared" si="11"/>
        <v>2.8516178753845997E-3</v>
      </c>
      <c r="O36" s="39">
        <f t="shared" si="39"/>
        <v>4.8269943606728698E-2</v>
      </c>
      <c r="P36" s="39">
        <f t="shared" si="40"/>
        <v>2.5558016697904241E-2</v>
      </c>
      <c r="Q36" s="2">
        <f t="shared" si="31"/>
        <v>0.30124014906225183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1</v>
      </c>
      <c r="E37" s="2">
        <v>1</v>
      </c>
      <c r="F37" s="17">
        <f t="shared" si="0"/>
        <v>4.885289774842639E-3</v>
      </c>
      <c r="G37" s="14">
        <f t="shared" si="7"/>
        <v>1.821369</v>
      </c>
      <c r="H37" s="24">
        <f t="shared" si="1"/>
        <v>1.3790961398751977E-2</v>
      </c>
      <c r="I37" s="29">
        <f t="shared" si="8"/>
        <v>1.3790961398751977E-2</v>
      </c>
      <c r="J37" s="28">
        <f t="shared" si="9"/>
        <v>1</v>
      </c>
      <c r="K37" s="15">
        <f t="shared" si="30"/>
        <v>2.9411764705882353E-2</v>
      </c>
      <c r="L37" s="34" t="str">
        <f t="shared" si="10"/>
        <v>Chinook5-WO-mat</v>
      </c>
      <c r="M37" s="36">
        <f t="shared" si="38"/>
        <v>1.172231718893918E-2</v>
      </c>
      <c r="N37" s="13">
        <f t="shared" si="11"/>
        <v>1.172231718893918E-2</v>
      </c>
      <c r="O37" s="39">
        <f t="shared" si="39"/>
        <v>6.4359924808971595E-3</v>
      </c>
      <c r="P37" s="39">
        <f t="shared" si="40"/>
        <v>3.4077355597205657E-3</v>
      </c>
      <c r="Q37" s="2">
        <f t="shared" si="31"/>
        <v>-0.6092997661301417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1</v>
      </c>
      <c r="E38" s="2">
        <v>5</v>
      </c>
      <c r="F38" s="17">
        <f t="shared" si="0"/>
        <v>2.5768266141610098E-3</v>
      </c>
      <c r="G38" s="14">
        <f t="shared" si="7"/>
        <v>4.8035554999999999</v>
      </c>
      <c r="H38" s="24">
        <f t="shared" si="1"/>
        <v>3.6371349505379055E-2</v>
      </c>
      <c r="I38" s="29">
        <f t="shared" si="8"/>
        <v>3.6371349505379055E-2</v>
      </c>
      <c r="J38" s="28">
        <f t="shared" si="9"/>
        <v>1</v>
      </c>
      <c r="K38" s="15">
        <f t="shared" si="30"/>
        <v>2.9411764705882353E-2</v>
      </c>
      <c r="L38" s="34" t="str">
        <f t="shared" si="10"/>
        <v>Chinook6-WO-spwn</v>
      </c>
      <c r="M38" s="36">
        <f t="shared" si="38"/>
        <v>3.0915647079572197E-2</v>
      </c>
      <c r="N38" s="13">
        <f t="shared" si="11"/>
        <v>3.0915647079572197E-2</v>
      </c>
      <c r="O38" s="39">
        <f t="shared" si="39"/>
        <v>3.2179962404485798E-2</v>
      </c>
      <c r="P38" s="39">
        <f t="shared" si="40"/>
        <v>1.7038677798602828E-2</v>
      </c>
      <c r="Q38" s="2">
        <f t="shared" si="31"/>
        <v>0.10342683969228375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30"/>
        <v>0</v>
      </c>
      <c r="L39" s="34" t="str">
        <f t="shared" si="10"/>
        <v>Chinook7-WO-mori</v>
      </c>
      <c r="M39" s="36">
        <f t="shared" si="38"/>
        <v>0</v>
      </c>
      <c r="N39" s="13">
        <f t="shared" si="11"/>
        <v>0</v>
      </c>
      <c r="O39" s="39">
        <f t="shared" si="39"/>
        <v>0</v>
      </c>
      <c r="P39" s="39">
        <f t="shared" si="40"/>
        <v>0</v>
      </c>
      <c r="Q39" s="2">
        <f t="shared" si="31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ref="F40:F71" si="41">C40/$C$88</f>
        <v>0</v>
      </c>
      <c r="G40" s="22">
        <f t="shared" si="7"/>
        <v>0</v>
      </c>
      <c r="H40" s="25">
        <f t="shared" ref="H40:H71" si="42">G40/$G$88</f>
        <v>0</v>
      </c>
      <c r="I40" s="30">
        <f t="shared" si="8"/>
        <v>0</v>
      </c>
      <c r="J40" s="31">
        <f t="shared" si="9"/>
        <v>0</v>
      </c>
      <c r="K40" s="45">
        <f t="shared" si="30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31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41"/>
        <v>3.6846424578673806E-5</v>
      </c>
      <c r="G41" s="14">
        <f t="shared" si="7"/>
        <v>0</v>
      </c>
      <c r="H41" s="24">
        <f t="shared" si="42"/>
        <v>0</v>
      </c>
      <c r="I41" s="29">
        <f t="shared" si="8"/>
        <v>0</v>
      </c>
      <c r="J41" s="28">
        <f t="shared" si="9"/>
        <v>0</v>
      </c>
      <c r="K41" s="15">
        <f t="shared" si="30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31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40</v>
      </c>
      <c r="F42" s="17">
        <f t="shared" si="41"/>
        <v>7.5101812809811683E-5</v>
      </c>
      <c r="G42" s="14">
        <f t="shared" si="7"/>
        <v>1.1200000000000001</v>
      </c>
      <c r="H42" s="24">
        <f t="shared" si="42"/>
        <v>8.4803665630644939E-3</v>
      </c>
      <c r="I42" s="29">
        <f t="shared" si="8"/>
        <v>8.4803665630644939E-3</v>
      </c>
      <c r="J42" s="28">
        <f t="shared" si="9"/>
        <v>1</v>
      </c>
      <c r="K42" s="15">
        <f t="shared" si="30"/>
        <v>2.9411764705882353E-2</v>
      </c>
      <c r="L42" s="34" t="str">
        <f t="shared" si="10"/>
        <v>Chinook2-WS-emar</v>
      </c>
      <c r="M42" s="36">
        <f>I42*(1-$F$2)</f>
        <v>7.2083115786048197E-3</v>
      </c>
      <c r="N42" s="13">
        <f t="shared" si="11"/>
        <v>7.2083115786048197E-3</v>
      </c>
      <c r="O42" s="39">
        <f>M42/F42/$C$88</f>
        <v>0.25743969923588639</v>
      </c>
      <c r="P42" s="39">
        <f>O42/$O$87</f>
        <v>0.13630942238882263</v>
      </c>
      <c r="Q42" s="2">
        <f t="shared" si="31"/>
        <v>0.83613764567069127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1</v>
      </c>
      <c r="E43" s="2">
        <v>10</v>
      </c>
      <c r="F43" s="17">
        <f t="shared" si="41"/>
        <v>1.0352800989078141E-4</v>
      </c>
      <c r="G43" s="14">
        <f t="shared" si="7"/>
        <v>0.38598059999999995</v>
      </c>
      <c r="H43" s="24">
        <f t="shared" si="42"/>
        <v>2.9225508698496167E-3</v>
      </c>
      <c r="I43" s="29">
        <f t="shared" si="8"/>
        <v>2.9225508698496167E-3</v>
      </c>
      <c r="J43" s="28">
        <f t="shared" si="9"/>
        <v>1</v>
      </c>
      <c r="K43" s="15">
        <f t="shared" si="30"/>
        <v>2.9411764705882353E-2</v>
      </c>
      <c r="L43" s="34" t="str">
        <f t="shared" si="10"/>
        <v>Chinook3-WS-mar</v>
      </c>
      <c r="M43" s="36">
        <f>I43*(1-$F$2)</f>
        <v>2.4841682393721741E-3</v>
      </c>
      <c r="N43" s="13">
        <f t="shared" si="11"/>
        <v>2.4841682393721741E-3</v>
      </c>
      <c r="O43" s="39">
        <f>M43/F43/$C$88</f>
        <v>6.4359924808971597E-2</v>
      </c>
      <c r="P43" s="39">
        <f>O43/$O$87</f>
        <v>3.4077355597205657E-2</v>
      </c>
      <c r="Q43" s="2">
        <f t="shared" si="31"/>
        <v>0.4293623232170718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1</v>
      </c>
      <c r="E44" s="2">
        <v>1</v>
      </c>
      <c r="F44" s="17">
        <f t="shared" si="41"/>
        <v>4.1934330997854514E-5</v>
      </c>
      <c r="G44" s="14">
        <f t="shared" si="7"/>
        <v>1.5634260000000001E-2</v>
      </c>
      <c r="H44" s="24">
        <f t="shared" si="42"/>
        <v>1.1837879976987204E-4</v>
      </c>
      <c r="I44" s="29">
        <f t="shared" si="8"/>
        <v>1.1837879976987204E-4</v>
      </c>
      <c r="J44" s="28">
        <f t="shared" si="9"/>
        <v>1</v>
      </c>
      <c r="K44" s="15">
        <f t="shared" si="30"/>
        <v>2.9411764705882353E-2</v>
      </c>
      <c r="L44" s="34" t="str">
        <f t="shared" si="10"/>
        <v>Chinook4-WS-spwn</v>
      </c>
      <c r="M44" s="36">
        <f>I44*(1-$F$2)</f>
        <v>1.0062197980439124E-4</v>
      </c>
      <c r="N44" s="13">
        <f t="shared" si="11"/>
        <v>1.0062197980439124E-4</v>
      </c>
      <c r="O44" s="39">
        <f>M44/F44/$C$88</f>
        <v>6.4359924808971595E-3</v>
      </c>
      <c r="P44" s="39">
        <f>O44/$O$87</f>
        <v>3.4077355597205657E-3</v>
      </c>
      <c r="Q44" s="2">
        <f t="shared" si="31"/>
        <v>-0.6092997661301417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41"/>
        <v>3.2294342771815095E-5</v>
      </c>
      <c r="G45" s="14">
        <f t="shared" si="7"/>
        <v>0</v>
      </c>
      <c r="H45" s="24">
        <f t="shared" si="42"/>
        <v>0</v>
      </c>
      <c r="I45" s="29">
        <f t="shared" si="8"/>
        <v>0</v>
      </c>
      <c r="J45" s="28">
        <f t="shared" si="9"/>
        <v>0</v>
      </c>
      <c r="K45" s="15">
        <f t="shared" si="30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31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41"/>
        <v>0</v>
      </c>
      <c r="G46" s="22">
        <f t="shared" si="7"/>
        <v>0</v>
      </c>
      <c r="H46" s="25">
        <f t="shared" si="42"/>
        <v>0</v>
      </c>
      <c r="I46" s="30">
        <f t="shared" si="8"/>
        <v>0</v>
      </c>
      <c r="J46" s="31">
        <f t="shared" si="9"/>
        <v>0</v>
      </c>
      <c r="K46" s="45">
        <f t="shared" ref="K46:K77" si="43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7" si="44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41"/>
        <v>2.9504283603854587E-5</v>
      </c>
      <c r="G47" s="14">
        <f t="shared" si="7"/>
        <v>0</v>
      </c>
      <c r="H47" s="24">
        <f t="shared" si="42"/>
        <v>0</v>
      </c>
      <c r="I47" s="29">
        <f t="shared" si="8"/>
        <v>0</v>
      </c>
      <c r="J47" s="28">
        <f t="shared" si="9"/>
        <v>0</v>
      </c>
      <c r="K47" s="15">
        <f t="shared" si="43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44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40</v>
      </c>
      <c r="F48" s="17">
        <f t="shared" si="41"/>
        <v>4.5487022252822652E-5</v>
      </c>
      <c r="G48" s="14">
        <f t="shared" si="7"/>
        <v>0.67835199999999996</v>
      </c>
      <c r="H48" s="24">
        <f t="shared" si="42"/>
        <v>5.1363157310606476E-3</v>
      </c>
      <c r="I48" s="29">
        <f t="shared" si="8"/>
        <v>5.1363157310606476E-3</v>
      </c>
      <c r="J48" s="28">
        <f t="shared" si="9"/>
        <v>1</v>
      </c>
      <c r="K48" s="15">
        <f t="shared" si="43"/>
        <v>2.9411764705882353E-2</v>
      </c>
      <c r="L48" s="34" t="str">
        <f t="shared" si="10"/>
        <v>Coho2-H-emar</v>
      </c>
      <c r="M48" s="36">
        <f>I48*(1-$F$2)</f>
        <v>4.3658683714015503E-3</v>
      </c>
      <c r="N48" s="49">
        <f t="shared" si="11"/>
        <v>4.3658683714015503E-3</v>
      </c>
      <c r="O48" s="39">
        <f>M48/F48/$C$88</f>
        <v>0.25743969923588639</v>
      </c>
      <c r="P48" s="39">
        <f>O48/$O$87</f>
        <v>0.13630942238882263</v>
      </c>
      <c r="Q48" s="2">
        <f t="shared" si="44"/>
        <v>0.83613764567069127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1</v>
      </c>
      <c r="E49" s="2">
        <v>0.8</v>
      </c>
      <c r="F49" s="17">
        <f t="shared" si="41"/>
        <v>4.5356452386837596E-5</v>
      </c>
      <c r="G49" s="14">
        <f t="shared" si="7"/>
        <v>1.3528096000000002E-2</v>
      </c>
      <c r="H49" s="24">
        <f t="shared" si="42"/>
        <v>1.0243144016100584E-4</v>
      </c>
      <c r="I49" s="29">
        <f t="shared" si="8"/>
        <v>1.0243144016100584E-4</v>
      </c>
      <c r="J49" s="28">
        <f t="shared" si="9"/>
        <v>1</v>
      </c>
      <c r="K49" s="15">
        <f t="shared" si="43"/>
        <v>2.9411764705882353E-2</v>
      </c>
      <c r="L49" s="34" t="str">
        <f t="shared" si="10"/>
        <v>Coho3-H-mar</v>
      </c>
      <c r="M49" s="36">
        <f>I49*(1-$F$2)</f>
        <v>8.7066724136854954E-5</v>
      </c>
      <c r="N49" s="49">
        <f t="shared" si="11"/>
        <v>8.7066724136854954E-5</v>
      </c>
      <c r="O49" s="39">
        <f>M49/F49/$C$88</f>
        <v>5.148793984717728E-3</v>
      </c>
      <c r="P49" s="39">
        <f>O49/$O$87</f>
        <v>2.7261884477764527E-3</v>
      </c>
      <c r="Q49" s="2">
        <f t="shared" si="44"/>
        <v>-0.67491772785806259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1</v>
      </c>
      <c r="E50" s="2">
        <v>2</v>
      </c>
      <c r="F50" s="17">
        <f t="shared" si="41"/>
        <v>9.0444362148728096E-5</v>
      </c>
      <c r="G50" s="14">
        <f t="shared" si="7"/>
        <v>6.7440239999999999E-2</v>
      </c>
      <c r="H50" s="24">
        <f t="shared" si="42"/>
        <v>5.1064103241164698E-4</v>
      </c>
      <c r="I50" s="29">
        <f t="shared" si="8"/>
        <v>5.1064103241164698E-4</v>
      </c>
      <c r="J50" s="28">
        <f t="shared" si="9"/>
        <v>1</v>
      </c>
      <c r="K50" s="15">
        <f t="shared" si="43"/>
        <v>2.9411764705882353E-2</v>
      </c>
      <c r="L50" s="34" t="str">
        <f t="shared" si="10"/>
        <v>Coho4-H-spwn</v>
      </c>
      <c r="M50" s="36">
        <f>I50*(1-$F$2)</f>
        <v>4.340448775498999E-4</v>
      </c>
      <c r="N50" s="49">
        <f t="shared" si="11"/>
        <v>4.340448775498999E-4</v>
      </c>
      <c r="O50" s="39">
        <f>M50/F50/$C$88</f>
        <v>1.2871984961794323E-2</v>
      </c>
      <c r="P50" s="39">
        <f>O50/$O$87</f>
        <v>6.8154711194411332E-3</v>
      </c>
      <c r="Q50" s="2">
        <f t="shared" si="44"/>
        <v>-0.34479178682662348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41"/>
        <v>0</v>
      </c>
      <c r="G51" s="22">
        <f t="shared" si="7"/>
        <v>0</v>
      </c>
      <c r="H51" s="25">
        <f t="shared" si="42"/>
        <v>0</v>
      </c>
      <c r="I51" s="30">
        <f t="shared" si="8"/>
        <v>0</v>
      </c>
      <c r="J51" s="31">
        <f t="shared" si="9"/>
        <v>0</v>
      </c>
      <c r="K51" s="45">
        <f t="shared" si="43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44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41"/>
        <v>1.4787984142090776E-4</v>
      </c>
      <c r="G52" s="14">
        <f t="shared" si="7"/>
        <v>0</v>
      </c>
      <c r="H52" s="24">
        <f t="shared" si="42"/>
        <v>0</v>
      </c>
      <c r="I52" s="29">
        <f t="shared" si="8"/>
        <v>0</v>
      </c>
      <c r="J52" s="28">
        <f t="shared" si="9"/>
        <v>0</v>
      </c>
      <c r="K52" s="15">
        <f t="shared" si="43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44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40</v>
      </c>
      <c r="F53" s="17">
        <f t="shared" si="41"/>
        <v>2.2798764602978546E-4</v>
      </c>
      <c r="G53" s="14">
        <f t="shared" si="7"/>
        <v>3.4000000000000004</v>
      </c>
      <c r="H53" s="24">
        <f t="shared" si="42"/>
        <v>2.5743969923588645E-2</v>
      </c>
      <c r="I53" s="29">
        <f t="shared" si="8"/>
        <v>2.5743969923588645E-2</v>
      </c>
      <c r="J53" s="28">
        <f t="shared" si="9"/>
        <v>1</v>
      </c>
      <c r="K53" s="15">
        <f t="shared" si="43"/>
        <v>2.9411764705882353E-2</v>
      </c>
      <c r="L53" s="34" t="str">
        <f t="shared" si="10"/>
        <v>Coho2-W-emar</v>
      </c>
      <c r="M53" s="36">
        <f>I53*(1-$F$2)</f>
        <v>2.1882374435050346E-2</v>
      </c>
      <c r="N53" s="13">
        <f t="shared" si="11"/>
        <v>2.1882374435050346E-2</v>
      </c>
      <c r="O53" s="39">
        <f>M53/F53/$C$88</f>
        <v>0.25743969923588639</v>
      </c>
      <c r="P53" s="39">
        <f>O53/$O$87</f>
        <v>0.13630942238882263</v>
      </c>
      <c r="Q53" s="2">
        <f t="shared" si="44"/>
        <v>0.83613764567069127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1</v>
      </c>
      <c r="E54" s="2">
        <v>0.8</v>
      </c>
      <c r="F54" s="17">
        <f t="shared" si="41"/>
        <v>2.2733318737529993E-4</v>
      </c>
      <c r="G54" s="14">
        <f t="shared" si="7"/>
        <v>6.7804799999999998E-2</v>
      </c>
      <c r="H54" s="24">
        <f t="shared" si="42"/>
        <v>5.1340139172792443E-4</v>
      </c>
      <c r="I54" s="29">
        <f t="shared" si="8"/>
        <v>5.1340139172792443E-4</v>
      </c>
      <c r="J54" s="28">
        <f t="shared" si="9"/>
        <v>1</v>
      </c>
      <c r="K54" s="15">
        <f t="shared" si="43"/>
        <v>2.9411764705882353E-2</v>
      </c>
      <c r="L54" s="34" t="str">
        <f t="shared" si="10"/>
        <v>Coho3-W-mar</v>
      </c>
      <c r="M54" s="36">
        <f>I54*(1-$F$2)</f>
        <v>4.3639118296873576E-4</v>
      </c>
      <c r="N54" s="13">
        <f t="shared" si="11"/>
        <v>4.3639118296873576E-4</v>
      </c>
      <c r="O54" s="39">
        <f>M54/F54/$C$88</f>
        <v>5.1487939847177288E-3</v>
      </c>
      <c r="P54" s="39">
        <f>O54/$O$87</f>
        <v>2.7261884477764531E-3</v>
      </c>
      <c r="Q54" s="2">
        <f t="shared" si="44"/>
        <v>-0.67491772785806259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1</v>
      </c>
      <c r="E55" s="2">
        <v>2</v>
      </c>
      <c r="F55" s="17">
        <f t="shared" si="41"/>
        <v>1.0450199993669666E-4</v>
      </c>
      <c r="G55" s="14">
        <f t="shared" si="7"/>
        <v>7.7922379999999999E-2</v>
      </c>
      <c r="H55" s="24">
        <f t="shared" si="42"/>
        <v>5.9000923738071909E-4</v>
      </c>
      <c r="I55" s="29">
        <f t="shared" si="8"/>
        <v>5.9000923738071909E-4</v>
      </c>
      <c r="J55" s="28">
        <f t="shared" si="9"/>
        <v>1</v>
      </c>
      <c r="K55" s="15">
        <f t="shared" si="43"/>
        <v>2.9411764705882353E-2</v>
      </c>
      <c r="L55" s="34" t="str">
        <f t="shared" si="10"/>
        <v>Coho4-W-spwn</v>
      </c>
      <c r="M55" s="36">
        <f>I55*(1-$F$2)</f>
        <v>5.0150785177361116E-4</v>
      </c>
      <c r="N55" s="13">
        <f t="shared" si="11"/>
        <v>5.0150785177361116E-4</v>
      </c>
      <c r="O55" s="39">
        <f>M55/F55/$C$88</f>
        <v>1.2871984961794319E-2</v>
      </c>
      <c r="P55" s="39">
        <f>O55/$O$87</f>
        <v>6.8154711194411315E-3</v>
      </c>
      <c r="Q55" s="2">
        <f t="shared" si="44"/>
        <v>-0.34479178682662359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41"/>
        <v>1.8922878060998577E-4</v>
      </c>
      <c r="G56" s="14">
        <f t="shared" si="7"/>
        <v>0</v>
      </c>
      <c r="H56" s="24">
        <f t="shared" si="42"/>
        <v>0</v>
      </c>
      <c r="I56" s="29">
        <f t="shared" si="8"/>
        <v>0</v>
      </c>
      <c r="J56" s="28">
        <f t="shared" si="9"/>
        <v>0</v>
      </c>
      <c r="K56" s="15">
        <f t="shared" si="43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44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41"/>
        <v>0</v>
      </c>
      <c r="G57" s="22">
        <f t="shared" si="7"/>
        <v>0</v>
      </c>
      <c r="H57" s="25">
        <f t="shared" si="42"/>
        <v>0</v>
      </c>
      <c r="I57" s="30">
        <f t="shared" si="8"/>
        <v>0</v>
      </c>
      <c r="J57" s="31">
        <f t="shared" si="9"/>
        <v>0</v>
      </c>
      <c r="K57" s="45">
        <f t="shared" si="43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44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4</v>
      </c>
      <c r="F58" s="17">
        <f t="shared" si="41"/>
        <v>1.6792411292870645E-3</v>
      </c>
      <c r="G58" s="14">
        <f t="shared" si="7"/>
        <v>2.5042672000000001</v>
      </c>
      <c r="H58" s="24">
        <f t="shared" si="42"/>
        <v>1.8961699846302808E-2</v>
      </c>
      <c r="I58" s="29">
        <f t="shared" si="8"/>
        <v>1.8961699846302808E-2</v>
      </c>
      <c r="J58" s="28">
        <f t="shared" si="9"/>
        <v>1</v>
      </c>
      <c r="K58" s="15">
        <f t="shared" si="43"/>
        <v>2.9411764705882353E-2</v>
      </c>
      <c r="L58" s="34" t="str">
        <f t="shared" si="10"/>
        <v>Herring1-age0</v>
      </c>
      <c r="M58" s="36">
        <f t="shared" ref="M58:M72" si="45">I58*(1-$F$2)</f>
        <v>1.6117444869357386E-2</v>
      </c>
      <c r="N58" s="13">
        <f t="shared" si="11"/>
        <v>1.6117444869357386E-2</v>
      </c>
      <c r="O58" s="39">
        <f t="shared" ref="O58:O72" si="46">M58/F58/$C$88</f>
        <v>2.5743969923588645E-2</v>
      </c>
      <c r="P58" s="39">
        <f t="shared" ref="P58:P72" si="47">O58/$O$87</f>
        <v>1.3630942238882266E-2</v>
      </c>
      <c r="Q58" s="2">
        <f t="shared" si="44"/>
        <v>-9.5038800244134913E-3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0.4</v>
      </c>
      <c r="F59" s="17">
        <f t="shared" si="41"/>
        <v>1.7044292044204351E-2</v>
      </c>
      <c r="G59" s="14">
        <f t="shared" si="7"/>
        <v>2.5418304000000003</v>
      </c>
      <c r="H59" s="24">
        <f t="shared" si="42"/>
        <v>1.9246119226018616E-2</v>
      </c>
      <c r="I59" s="29">
        <f t="shared" si="8"/>
        <v>1.9246119226018616E-2</v>
      </c>
      <c r="J59" s="28">
        <f t="shared" si="9"/>
        <v>1</v>
      </c>
      <c r="K59" s="15">
        <f t="shared" si="43"/>
        <v>2.9411764705882353E-2</v>
      </c>
      <c r="L59" s="34" t="str">
        <f t="shared" si="10"/>
        <v>Herring2-juve</v>
      </c>
      <c r="M59" s="36">
        <f t="shared" si="45"/>
        <v>1.6359201342115822E-2</v>
      </c>
      <c r="N59" s="13">
        <f t="shared" si="11"/>
        <v>1.6359201342115822E-2</v>
      </c>
      <c r="O59" s="39">
        <f t="shared" si="46"/>
        <v>2.5743969923588644E-3</v>
      </c>
      <c r="P59" s="39">
        <f t="shared" si="47"/>
        <v>1.3630942238882266E-3</v>
      </c>
      <c r="Q59" s="2">
        <f t="shared" si="44"/>
        <v>-0.82330066884429942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3</v>
      </c>
      <c r="F60" s="17">
        <f t="shared" si="41"/>
        <v>3.2186491204205005E-2</v>
      </c>
      <c r="G60" s="14">
        <f t="shared" si="7"/>
        <v>36</v>
      </c>
      <c r="H60" s="24">
        <f t="shared" si="42"/>
        <v>0.27258321095564442</v>
      </c>
      <c r="I60" s="29">
        <f t="shared" si="8"/>
        <v>0.27258321095564442</v>
      </c>
      <c r="J60" s="28">
        <f t="shared" si="9"/>
        <v>1</v>
      </c>
      <c r="K60" s="15">
        <f t="shared" si="43"/>
        <v>2.9411764705882353E-2</v>
      </c>
      <c r="L60" s="34" t="str">
        <f t="shared" si="10"/>
        <v>Herring3-mat</v>
      </c>
      <c r="M60" s="36">
        <f t="shared" si="45"/>
        <v>0.23169572931229776</v>
      </c>
      <c r="N60" s="13">
        <f t="shared" si="11"/>
        <v>0.23169572931229776</v>
      </c>
      <c r="O60" s="39">
        <f t="shared" si="46"/>
        <v>1.9307977442691478E-2</v>
      </c>
      <c r="P60" s="39">
        <f t="shared" si="47"/>
        <v>1.0223206679161696E-2</v>
      </c>
      <c r="Q60" s="2">
        <f t="shared" si="44"/>
        <v>-0.15383851425166359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41"/>
        <v>6.9737397609110838E-2</v>
      </c>
      <c r="G61" s="14">
        <f t="shared" si="7"/>
        <v>0</v>
      </c>
      <c r="H61" s="24">
        <f t="shared" si="42"/>
        <v>0</v>
      </c>
      <c r="I61" s="29">
        <f t="shared" si="8"/>
        <v>0</v>
      </c>
      <c r="J61" s="28">
        <f t="shared" si="9"/>
        <v>0</v>
      </c>
      <c r="K61" s="15">
        <f t="shared" si="43"/>
        <v>0</v>
      </c>
      <c r="L61" s="34" t="str">
        <f t="shared" si="10"/>
        <v>Offshore_prey</v>
      </c>
      <c r="M61" s="36">
        <f t="shared" si="45"/>
        <v>0</v>
      </c>
      <c r="N61" s="13">
        <f t="shared" si="11"/>
        <v>0</v>
      </c>
      <c r="O61" s="39">
        <f t="shared" si="46"/>
        <v>0</v>
      </c>
      <c r="P61" s="39">
        <f t="shared" si="47"/>
        <v>0</v>
      </c>
      <c r="Q61" s="2">
        <f t="shared" si="44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0.45</v>
      </c>
      <c r="F62" s="17">
        <f t="shared" si="41"/>
        <v>4.6938633006132296E-2</v>
      </c>
      <c r="G62" s="14">
        <f t="shared" si="7"/>
        <v>7.875</v>
      </c>
      <c r="H62" s="24">
        <f t="shared" si="42"/>
        <v>5.962757739654722E-2</v>
      </c>
      <c r="I62" s="29">
        <f t="shared" si="8"/>
        <v>5.962757739654722E-2</v>
      </c>
      <c r="J62" s="28">
        <f t="shared" si="9"/>
        <v>1</v>
      </c>
      <c r="K62" s="15">
        <f t="shared" si="43"/>
        <v>2.9411764705882353E-2</v>
      </c>
      <c r="L62" s="34" t="str">
        <f t="shared" si="10"/>
        <v>Small_Forage_Fish</v>
      </c>
      <c r="M62" s="36">
        <f t="shared" si="45"/>
        <v>5.0683440787065138E-2</v>
      </c>
      <c r="N62" s="13">
        <f t="shared" si="11"/>
        <v>5.0683440787065138E-2</v>
      </c>
      <c r="O62" s="39">
        <f t="shared" si="46"/>
        <v>2.8961966164037221E-3</v>
      </c>
      <c r="P62" s="39">
        <f t="shared" si="47"/>
        <v>1.5334810018742546E-3</v>
      </c>
      <c r="Q62" s="2">
        <f t="shared" si="44"/>
        <v>-0.80335436220957068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41"/>
        <v>3.4868698804555423E-3</v>
      </c>
      <c r="G63" s="14">
        <f t="shared" si="7"/>
        <v>0</v>
      </c>
      <c r="H63" s="24">
        <f t="shared" si="42"/>
        <v>0</v>
      </c>
      <c r="I63" s="29">
        <f t="shared" si="8"/>
        <v>0</v>
      </c>
      <c r="J63" s="28">
        <f t="shared" si="9"/>
        <v>0</v>
      </c>
      <c r="K63" s="15">
        <f t="shared" si="43"/>
        <v>0</v>
      </c>
      <c r="L63" s="34" t="str">
        <f t="shared" si="10"/>
        <v>ZF1-ICT</v>
      </c>
      <c r="M63" s="36">
        <f t="shared" si="45"/>
        <v>0</v>
      </c>
      <c r="N63" s="13">
        <f t="shared" si="11"/>
        <v>0</v>
      </c>
      <c r="O63" s="39">
        <f t="shared" si="46"/>
        <v>0</v>
      </c>
      <c r="P63" s="39">
        <f t="shared" si="47"/>
        <v>0</v>
      </c>
      <c r="Q63" s="2">
        <f t="shared" si="44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41"/>
        <v>3.138182892409988E-2</v>
      </c>
      <c r="G64" s="14">
        <f t="shared" si="7"/>
        <v>0</v>
      </c>
      <c r="H64" s="24">
        <f t="shared" si="42"/>
        <v>0</v>
      </c>
      <c r="I64" s="29">
        <f t="shared" si="8"/>
        <v>0</v>
      </c>
      <c r="J64" s="28">
        <f t="shared" si="9"/>
        <v>0</v>
      </c>
      <c r="K64" s="15">
        <f t="shared" si="43"/>
        <v>0</v>
      </c>
      <c r="L64" s="34" t="str">
        <f t="shared" si="10"/>
        <v>ZC1-EUP</v>
      </c>
      <c r="M64" s="36">
        <f t="shared" si="45"/>
        <v>0</v>
      </c>
      <c r="N64" s="13">
        <f t="shared" si="11"/>
        <v>0</v>
      </c>
      <c r="O64" s="39">
        <f t="shared" si="46"/>
        <v>0</v>
      </c>
      <c r="P64" s="39">
        <f t="shared" si="47"/>
        <v>0</v>
      </c>
      <c r="Q64" s="2">
        <f t="shared" si="44"/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41"/>
        <v>1.2874596481682002E-2</v>
      </c>
      <c r="G65" s="14">
        <f t="shared" si="7"/>
        <v>0</v>
      </c>
      <c r="H65" s="24">
        <f t="shared" si="42"/>
        <v>0</v>
      </c>
      <c r="I65" s="29">
        <f t="shared" si="8"/>
        <v>0</v>
      </c>
      <c r="J65" s="28">
        <f t="shared" si="9"/>
        <v>0</v>
      </c>
      <c r="K65" s="15">
        <f t="shared" si="43"/>
        <v>0</v>
      </c>
      <c r="L65" s="34" t="str">
        <f t="shared" si="10"/>
        <v>ZC2-AMP</v>
      </c>
      <c r="M65" s="36">
        <f t="shared" si="45"/>
        <v>0</v>
      </c>
      <c r="N65" s="13">
        <f t="shared" si="11"/>
        <v>0</v>
      </c>
      <c r="O65" s="39">
        <f t="shared" si="46"/>
        <v>0</v>
      </c>
      <c r="P65" s="39">
        <f t="shared" si="47"/>
        <v>0</v>
      </c>
      <c r="Q65" s="2">
        <f t="shared" si="44"/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41"/>
        <v>6.9737397609110846E-3</v>
      </c>
      <c r="G66" s="14">
        <f t="shared" si="7"/>
        <v>0</v>
      </c>
      <c r="H66" s="24">
        <f t="shared" si="42"/>
        <v>0</v>
      </c>
      <c r="I66" s="29">
        <f t="shared" si="8"/>
        <v>0</v>
      </c>
      <c r="J66" s="28">
        <f t="shared" si="9"/>
        <v>0</v>
      </c>
      <c r="K66" s="15">
        <f t="shared" si="43"/>
        <v>0</v>
      </c>
      <c r="L66" s="34" t="str">
        <f t="shared" si="10"/>
        <v>ZC3-DEC</v>
      </c>
      <c r="M66" s="36">
        <f t="shared" si="45"/>
        <v>0</v>
      </c>
      <c r="N66" s="13">
        <f t="shared" si="11"/>
        <v>0</v>
      </c>
      <c r="O66" s="39">
        <f t="shared" si="46"/>
        <v>0</v>
      </c>
      <c r="P66" s="39">
        <f t="shared" si="47"/>
        <v>0</v>
      </c>
      <c r="Q66" s="2">
        <f t="shared" si="44"/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41"/>
        <v>2.1457660802803338E-2</v>
      </c>
      <c r="G67" s="14">
        <f t="shared" si="7"/>
        <v>0</v>
      </c>
      <c r="H67" s="24">
        <f t="shared" si="42"/>
        <v>0</v>
      </c>
      <c r="I67" s="29">
        <f t="shared" si="8"/>
        <v>0</v>
      </c>
      <c r="J67" s="28">
        <f t="shared" si="9"/>
        <v>0</v>
      </c>
      <c r="K67" s="15">
        <f t="shared" si="43"/>
        <v>0</v>
      </c>
      <c r="L67" s="34" t="str">
        <f t="shared" si="10"/>
        <v>ZC4-CLG</v>
      </c>
      <c r="M67" s="36">
        <f t="shared" si="45"/>
        <v>0</v>
      </c>
      <c r="N67" s="13">
        <f t="shared" si="11"/>
        <v>0</v>
      </c>
      <c r="O67" s="39">
        <f t="shared" si="46"/>
        <v>0</v>
      </c>
      <c r="P67" s="39">
        <f t="shared" si="47"/>
        <v>0</v>
      </c>
      <c r="Q67" s="2">
        <f t="shared" si="44"/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41"/>
        <v>3.2454711964240046E-2</v>
      </c>
      <c r="G68" s="14">
        <f t="shared" si="7"/>
        <v>0</v>
      </c>
      <c r="H68" s="24">
        <f t="shared" si="42"/>
        <v>0</v>
      </c>
      <c r="I68" s="29">
        <f t="shared" si="8"/>
        <v>0</v>
      </c>
      <c r="J68" s="28">
        <f t="shared" si="9"/>
        <v>0</v>
      </c>
      <c r="K68" s="15">
        <f t="shared" si="43"/>
        <v>0</v>
      </c>
      <c r="L68" s="34" t="str">
        <f t="shared" si="10"/>
        <v>ZC5-CSM</v>
      </c>
      <c r="M68" s="36">
        <f t="shared" si="45"/>
        <v>0</v>
      </c>
      <c r="N68" s="13">
        <f t="shared" si="11"/>
        <v>0</v>
      </c>
      <c r="O68" s="39">
        <f t="shared" si="46"/>
        <v>0</v>
      </c>
      <c r="P68" s="39">
        <f t="shared" si="47"/>
        <v>0</v>
      </c>
      <c r="Q68" s="2">
        <f t="shared" si="44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si="41"/>
        <v>8.0466228010512512E-3</v>
      </c>
      <c r="G69" s="14">
        <f t="shared" si="7"/>
        <v>0</v>
      </c>
      <c r="H69" s="24">
        <f t="shared" si="42"/>
        <v>0</v>
      </c>
      <c r="I69" s="29">
        <f t="shared" si="8"/>
        <v>0</v>
      </c>
      <c r="J69" s="28">
        <f t="shared" si="9"/>
        <v>0</v>
      </c>
      <c r="K69" s="15">
        <f t="shared" si="43"/>
        <v>0</v>
      </c>
      <c r="L69" s="34" t="str">
        <f t="shared" si="10"/>
        <v>ZS1-JEL</v>
      </c>
      <c r="M69" s="36">
        <f t="shared" si="45"/>
        <v>0</v>
      </c>
      <c r="N69" s="13">
        <f t="shared" si="11"/>
        <v>0</v>
      </c>
      <c r="O69" s="39">
        <f t="shared" si="46"/>
        <v>0</v>
      </c>
      <c r="P69" s="39">
        <f t="shared" si="47"/>
        <v>0</v>
      </c>
      <c r="Q69" s="2">
        <f t="shared" si="44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41"/>
        <v>2.628563448343409E-2</v>
      </c>
      <c r="G70" s="14">
        <f t="shared" si="7"/>
        <v>0</v>
      </c>
      <c r="H70" s="24">
        <f t="shared" si="42"/>
        <v>0</v>
      </c>
      <c r="I70" s="29">
        <f t="shared" si="8"/>
        <v>0</v>
      </c>
      <c r="J70" s="28">
        <f t="shared" si="9"/>
        <v>0</v>
      </c>
      <c r="K70" s="15">
        <f t="shared" si="43"/>
        <v>0</v>
      </c>
      <c r="L70" s="34" t="str">
        <f t="shared" si="10"/>
        <v>ZS2-CTH</v>
      </c>
      <c r="M70" s="36">
        <f t="shared" si="45"/>
        <v>0</v>
      </c>
      <c r="N70" s="13">
        <f t="shared" si="11"/>
        <v>0</v>
      </c>
      <c r="O70" s="39">
        <f t="shared" si="46"/>
        <v>0</v>
      </c>
      <c r="P70" s="39">
        <f t="shared" si="47"/>
        <v>0</v>
      </c>
      <c r="Q70" s="2">
        <f t="shared" si="44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41"/>
        <v>1.8239011682382834E-2</v>
      </c>
      <c r="G71" s="14">
        <f t="shared" si="7"/>
        <v>0</v>
      </c>
      <c r="H71" s="24">
        <f t="shared" si="42"/>
        <v>0</v>
      </c>
      <c r="I71" s="29">
        <f t="shared" si="8"/>
        <v>0</v>
      </c>
      <c r="J71" s="28">
        <f t="shared" si="9"/>
        <v>0</v>
      </c>
      <c r="K71" s="15">
        <f t="shared" si="43"/>
        <v>0</v>
      </c>
      <c r="L71" s="34" t="str">
        <f t="shared" si="10"/>
        <v>ZS3-CHA</v>
      </c>
      <c r="M71" s="36">
        <f t="shared" si="45"/>
        <v>0</v>
      </c>
      <c r="N71" s="13">
        <f t="shared" si="11"/>
        <v>0</v>
      </c>
      <c r="O71" s="39">
        <f t="shared" si="46"/>
        <v>0</v>
      </c>
      <c r="P71" s="39">
        <f t="shared" si="47"/>
        <v>0</v>
      </c>
      <c r="Q71" s="2">
        <f t="shared" si="44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ref="F72:F83" si="48">C72/$C$88</f>
        <v>8.8512850811563754E-3</v>
      </c>
      <c r="G72" s="14">
        <f t="shared" si="7"/>
        <v>0</v>
      </c>
      <c r="H72" s="24">
        <f t="shared" ref="H72:H83" si="49">G72/$G$88</f>
        <v>0</v>
      </c>
      <c r="I72" s="29">
        <f t="shared" si="8"/>
        <v>0</v>
      </c>
      <c r="J72" s="28">
        <f t="shared" si="9"/>
        <v>0</v>
      </c>
      <c r="K72" s="15">
        <f t="shared" si="43"/>
        <v>0</v>
      </c>
      <c r="L72" s="34" t="str">
        <f t="shared" si="10"/>
        <v>ZS4-LAR</v>
      </c>
      <c r="M72" s="36">
        <f t="shared" si="45"/>
        <v>0</v>
      </c>
      <c r="N72" s="13">
        <f t="shared" si="11"/>
        <v>0</v>
      </c>
      <c r="O72" s="39">
        <f t="shared" si="46"/>
        <v>0</v>
      </c>
      <c r="P72" s="39">
        <f t="shared" si="47"/>
        <v>0</v>
      </c>
      <c r="Q72" s="2">
        <f t="shared" si="44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48"/>
        <v>2.4139868403153752E-2</v>
      </c>
      <c r="G73" s="14">
        <f t="shared" ref="G73:G83" si="50">C73*D73*E73</f>
        <v>0</v>
      </c>
      <c r="H73" s="24">
        <f t="shared" si="49"/>
        <v>0</v>
      </c>
      <c r="I73" s="29">
        <f t="shared" ref="I73:I83" si="51">H73</f>
        <v>0</v>
      </c>
      <c r="J73" s="28">
        <f t="shared" ref="J73:J83" si="52">IF(G73=0,0,H73/I73)</f>
        <v>0</v>
      </c>
      <c r="K73" s="15">
        <f t="shared" ref="K73:K83" si="53">J73/$J$88</f>
        <v>0</v>
      </c>
      <c r="L73" s="34" t="str">
        <f t="shared" ref="L73:L83" si="54">B73</f>
        <v>PZ1-CIL</v>
      </c>
      <c r="M73" s="36">
        <f t="shared" ref="M73:M83" si="55">I73*(1-$F$2)</f>
        <v>0</v>
      </c>
      <c r="N73" s="13">
        <f t="shared" ref="N73:N83" si="56">M73</f>
        <v>0</v>
      </c>
      <c r="O73" s="39">
        <f t="shared" ref="O73:O83" si="57">M73/F73/$C$88</f>
        <v>0</v>
      </c>
      <c r="P73" s="39">
        <f t="shared" ref="P73:P83" si="58">O73/$O$87</f>
        <v>0</v>
      </c>
      <c r="Q73" s="2">
        <f t="shared" ref="Q73:Q83" si="59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48"/>
        <v>2.6822076003504169E-2</v>
      </c>
      <c r="G74" s="14">
        <f t="shared" si="50"/>
        <v>0</v>
      </c>
      <c r="H74" s="24">
        <f t="shared" si="49"/>
        <v>0</v>
      </c>
      <c r="I74" s="29">
        <f t="shared" si="51"/>
        <v>0</v>
      </c>
      <c r="J74" s="28">
        <f t="shared" si="52"/>
        <v>0</v>
      </c>
      <c r="K74" s="15">
        <f t="shared" si="53"/>
        <v>0</v>
      </c>
      <c r="L74" s="34" t="str">
        <f t="shared" si="54"/>
        <v>PZ2-DIN</v>
      </c>
      <c r="M74" s="36">
        <f t="shared" si="55"/>
        <v>0</v>
      </c>
      <c r="N74" s="13">
        <f t="shared" si="56"/>
        <v>0</v>
      </c>
      <c r="O74" s="39">
        <f t="shared" si="57"/>
        <v>0</v>
      </c>
      <c r="P74" s="39">
        <f t="shared" si="58"/>
        <v>0</v>
      </c>
      <c r="Q74" s="2">
        <f t="shared" si="59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48"/>
        <v>1.3411038001752085E-2</v>
      </c>
      <c r="G75" s="14">
        <f t="shared" si="50"/>
        <v>0</v>
      </c>
      <c r="H75" s="24">
        <f t="shared" si="49"/>
        <v>0</v>
      </c>
      <c r="I75" s="29">
        <f t="shared" si="51"/>
        <v>0</v>
      </c>
      <c r="J75" s="28">
        <f t="shared" si="52"/>
        <v>0</v>
      </c>
      <c r="K75" s="15">
        <f t="shared" si="53"/>
        <v>0</v>
      </c>
      <c r="L75" s="34" t="str">
        <f t="shared" si="54"/>
        <v>PZ3-HNF</v>
      </c>
      <c r="M75" s="36">
        <f t="shared" si="55"/>
        <v>0</v>
      </c>
      <c r="N75" s="13">
        <f t="shared" si="56"/>
        <v>0</v>
      </c>
      <c r="O75" s="39">
        <f t="shared" si="57"/>
        <v>0</v>
      </c>
      <c r="P75" s="39">
        <f t="shared" si="58"/>
        <v>0</v>
      </c>
      <c r="Q75" s="2">
        <f t="shared" si="59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48"/>
        <v>5.6326359607358758E-3</v>
      </c>
      <c r="G76" s="14">
        <f t="shared" si="50"/>
        <v>0</v>
      </c>
      <c r="H76" s="24">
        <f t="shared" si="49"/>
        <v>0</v>
      </c>
      <c r="I76" s="29">
        <f t="shared" si="51"/>
        <v>0</v>
      </c>
      <c r="J76" s="28">
        <f t="shared" si="52"/>
        <v>0</v>
      </c>
      <c r="K76" s="15">
        <f t="shared" si="53"/>
        <v>0</v>
      </c>
      <c r="L76" s="34" t="str">
        <f t="shared" si="54"/>
        <v>Insects</v>
      </c>
      <c r="M76" s="36">
        <f t="shared" si="55"/>
        <v>0</v>
      </c>
      <c r="N76" s="13">
        <f t="shared" si="56"/>
        <v>0</v>
      </c>
      <c r="O76" s="39">
        <f t="shared" si="57"/>
        <v>0</v>
      </c>
      <c r="P76" s="39">
        <f t="shared" si="58"/>
        <v>0</v>
      </c>
      <c r="Q76" s="2">
        <f t="shared" si="59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48"/>
        <v>2.6822076003504169E-2</v>
      </c>
      <c r="G77" s="14">
        <f t="shared" si="50"/>
        <v>0</v>
      </c>
      <c r="H77" s="24">
        <f t="shared" si="49"/>
        <v>0</v>
      </c>
      <c r="I77" s="29">
        <f t="shared" si="51"/>
        <v>0</v>
      </c>
      <c r="J77" s="28">
        <f t="shared" si="52"/>
        <v>0</v>
      </c>
      <c r="K77" s="15">
        <f t="shared" si="53"/>
        <v>0</v>
      </c>
      <c r="L77" s="34" t="str">
        <f t="shared" si="54"/>
        <v>Freshwater_prey</v>
      </c>
      <c r="M77" s="36">
        <f t="shared" si="55"/>
        <v>0</v>
      </c>
      <c r="N77" s="13">
        <f t="shared" si="56"/>
        <v>0</v>
      </c>
      <c r="O77" s="39">
        <f t="shared" si="57"/>
        <v>0</v>
      </c>
      <c r="P77" s="39">
        <f t="shared" si="58"/>
        <v>0</v>
      </c>
      <c r="Q77" s="2">
        <f t="shared" si="59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48"/>
        <v>0.1421570028185721</v>
      </c>
      <c r="G78" s="14">
        <f t="shared" si="50"/>
        <v>0</v>
      </c>
      <c r="H78" s="24">
        <f t="shared" si="49"/>
        <v>0</v>
      </c>
      <c r="I78" s="29">
        <f t="shared" si="51"/>
        <v>0</v>
      </c>
      <c r="J78" s="28">
        <f t="shared" si="52"/>
        <v>0</v>
      </c>
      <c r="K78" s="15">
        <f t="shared" si="53"/>
        <v>0</v>
      </c>
      <c r="L78" s="34" t="str">
        <f t="shared" si="54"/>
        <v>PP1-DIA</v>
      </c>
      <c r="M78" s="36">
        <f t="shared" si="55"/>
        <v>0</v>
      </c>
      <c r="N78" s="13">
        <f t="shared" si="56"/>
        <v>0</v>
      </c>
      <c r="O78" s="39">
        <f t="shared" si="57"/>
        <v>0</v>
      </c>
      <c r="P78" s="39">
        <f t="shared" si="58"/>
        <v>0</v>
      </c>
      <c r="Q78" s="2">
        <f t="shared" si="59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48"/>
        <v>2.9504283603854587E-2</v>
      </c>
      <c r="G79" s="14">
        <f t="shared" si="50"/>
        <v>0</v>
      </c>
      <c r="H79" s="24">
        <f t="shared" si="49"/>
        <v>0</v>
      </c>
      <c r="I79" s="29">
        <f t="shared" si="51"/>
        <v>0</v>
      </c>
      <c r="J79" s="28">
        <f t="shared" si="52"/>
        <v>0</v>
      </c>
      <c r="K79" s="15">
        <f t="shared" si="53"/>
        <v>0</v>
      </c>
      <c r="L79" s="34" t="str">
        <f t="shared" si="54"/>
        <v>PP2-NAN</v>
      </c>
      <c r="M79" s="36">
        <f t="shared" si="55"/>
        <v>0</v>
      </c>
      <c r="N79" s="13">
        <f t="shared" si="56"/>
        <v>0</v>
      </c>
      <c r="O79" s="39">
        <f t="shared" si="57"/>
        <v>0</v>
      </c>
      <c r="P79" s="39">
        <f t="shared" si="58"/>
        <v>0</v>
      </c>
      <c r="Q79" s="2">
        <f t="shared" si="59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48"/>
        <v>6.1690774808059587E-3</v>
      </c>
      <c r="G80" s="14">
        <f t="shared" si="50"/>
        <v>0</v>
      </c>
      <c r="H80" s="24">
        <f t="shared" si="49"/>
        <v>0</v>
      </c>
      <c r="I80" s="29">
        <f t="shared" si="51"/>
        <v>0</v>
      </c>
      <c r="J80" s="28">
        <f t="shared" si="52"/>
        <v>0</v>
      </c>
      <c r="K80" s="15">
        <f t="shared" si="53"/>
        <v>0</v>
      </c>
      <c r="L80" s="34" t="str">
        <f t="shared" si="54"/>
        <v>PP3-PIC</v>
      </c>
      <c r="M80" s="36">
        <f t="shared" si="55"/>
        <v>0</v>
      </c>
      <c r="N80" s="13">
        <f t="shared" si="56"/>
        <v>0</v>
      </c>
      <c r="O80" s="39">
        <f t="shared" si="57"/>
        <v>0</v>
      </c>
      <c r="P80" s="39">
        <f t="shared" si="58"/>
        <v>0</v>
      </c>
      <c r="Q80" s="2">
        <f t="shared" si="59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48"/>
        <v>1.0728830401401669E-2</v>
      </c>
      <c r="G81" s="14">
        <f t="shared" si="50"/>
        <v>0</v>
      </c>
      <c r="H81" s="24">
        <f t="shared" si="49"/>
        <v>0</v>
      </c>
      <c r="I81" s="29">
        <f t="shared" si="51"/>
        <v>0</v>
      </c>
      <c r="J81" s="28">
        <f t="shared" si="52"/>
        <v>0</v>
      </c>
      <c r="K81" s="15">
        <f t="shared" si="53"/>
        <v>0</v>
      </c>
      <c r="L81" s="34" t="str">
        <f t="shared" si="54"/>
        <v>BA1-BAC</v>
      </c>
      <c r="M81" s="36">
        <f t="shared" si="55"/>
        <v>0</v>
      </c>
      <c r="N81" s="13">
        <f t="shared" si="56"/>
        <v>0</v>
      </c>
      <c r="O81" s="39">
        <f t="shared" si="57"/>
        <v>0</v>
      </c>
      <c r="P81" s="39">
        <f t="shared" si="58"/>
        <v>0</v>
      </c>
      <c r="Q81" s="2">
        <f t="shared" si="59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48"/>
        <v>0.16093245602102502</v>
      </c>
      <c r="G82" s="14">
        <f t="shared" si="50"/>
        <v>0</v>
      </c>
      <c r="H82" s="24">
        <f t="shared" si="49"/>
        <v>0</v>
      </c>
      <c r="I82" s="29">
        <f t="shared" si="51"/>
        <v>0</v>
      </c>
      <c r="J82" s="28">
        <f t="shared" si="52"/>
        <v>0</v>
      </c>
      <c r="K82" s="15">
        <f t="shared" si="53"/>
        <v>0</v>
      </c>
      <c r="L82" s="34" t="str">
        <f t="shared" si="54"/>
        <v>DET_Close</v>
      </c>
      <c r="M82" s="36">
        <f t="shared" si="55"/>
        <v>0</v>
      </c>
      <c r="N82" s="13">
        <f t="shared" si="56"/>
        <v>0</v>
      </c>
      <c r="O82" s="39">
        <f t="shared" si="57"/>
        <v>0</v>
      </c>
      <c r="P82" s="39">
        <f t="shared" si="58"/>
        <v>0</v>
      </c>
      <c r="Q82" s="2">
        <f t="shared" si="59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0.2</v>
      </c>
      <c r="F83" s="19">
        <f t="shared" si="48"/>
        <v>0.16093245602102502</v>
      </c>
      <c r="G83" s="21">
        <f t="shared" si="50"/>
        <v>0</v>
      </c>
      <c r="H83" s="26">
        <f t="shared" si="49"/>
        <v>0</v>
      </c>
      <c r="I83" s="32">
        <f t="shared" si="51"/>
        <v>0</v>
      </c>
      <c r="J83" s="33">
        <f t="shared" si="52"/>
        <v>0</v>
      </c>
      <c r="K83" s="46">
        <f t="shared" si="53"/>
        <v>0</v>
      </c>
      <c r="L83" s="34" t="str">
        <f t="shared" si="54"/>
        <v>DET_Real</v>
      </c>
      <c r="M83" s="36">
        <f t="shared" si="55"/>
        <v>0</v>
      </c>
      <c r="N83" s="13">
        <f t="shared" si="56"/>
        <v>0</v>
      </c>
      <c r="O83" s="43">
        <f t="shared" si="57"/>
        <v>0</v>
      </c>
      <c r="P83" s="43">
        <f t="shared" si="58"/>
        <v>0</v>
      </c>
      <c r="Q83" s="2">
        <f t="shared" si="59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1.8886419935192715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34</v>
      </c>
      <c r="E88" s="3"/>
      <c r="F88" s="27">
        <f>SUM(F5:F83)</f>
        <v>0.99999999999999989</v>
      </c>
      <c r="G88" s="23">
        <f>SUM(G5:G83)</f>
        <v>132.06976274800002</v>
      </c>
      <c r="H88" s="27">
        <f>SUM(H5:H83)</f>
        <v>0.99999999999999978</v>
      </c>
      <c r="I88" s="27"/>
      <c r="J88" s="27">
        <f t="shared" ref="J88:M88" si="60">SUM(J5:J83)</f>
        <v>34</v>
      </c>
      <c r="K88" s="27"/>
      <c r="L88" s="27"/>
      <c r="M88" s="27">
        <f t="shared" si="60"/>
        <v>0.84999999999999987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3BC3-C3C9-422B-9B67-D91329766153}">
  <dimension ref="A2:Q88"/>
  <sheetViews>
    <sheetView topLeftCell="G13" zoomScale="94" workbookViewId="0">
      <selection activeCell="N15" sqref="N15:N24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6.9737397609110837E-7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si="0"/>
        <v>2.3603426883083672E-5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si="0"/>
        <v>2.6822076003504172E-3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 t="shared" ref="K12:K13" si="12">J12/$J$88</f>
        <v>0</v>
      </c>
      <c r="L12" s="34" t="str">
        <f t="shared" si="10"/>
        <v>Lingcod</v>
      </c>
      <c r="M12" s="36">
        <f t="shared" si="3"/>
        <v>0</v>
      </c>
      <c r="N12" s="13">
        <f t="shared" si="11"/>
        <v>0</v>
      </c>
      <c r="O12" s="39">
        <f t="shared" ref="O12:O13" si="13">M12/F12/$C$88</f>
        <v>0</v>
      </c>
      <c r="P12" s="39">
        <f t="shared" ref="P12:P13" si="14">O12/$O$87</f>
        <v>0</v>
      </c>
      <c r="Q12" s="2">
        <f t="shared" ref="Q12:Q13" si="15">($A$83*P12-1)/(($A$83-2)*P12+1)</f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0"/>
        <v>1.2069934201576876E-2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 t="shared" si="12"/>
        <v>0</v>
      </c>
      <c r="L13" s="34" t="str">
        <f t="shared" si="10"/>
        <v>Dogfish</v>
      </c>
      <c r="M13" s="36">
        <f t="shared" si="3"/>
        <v>0</v>
      </c>
      <c r="N13" s="13">
        <f t="shared" si="11"/>
        <v>0</v>
      </c>
      <c r="O13" s="39">
        <f t="shared" si="13"/>
        <v>0</v>
      </c>
      <c r="P13" s="39">
        <f t="shared" si="14"/>
        <v>0</v>
      </c>
      <c r="Q13" s="2">
        <f t="shared" si="15"/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6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7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1</v>
      </c>
      <c r="F15" s="17">
        <f t="shared" si="0"/>
        <v>8.311903861556309E-4</v>
      </c>
      <c r="G15" s="14">
        <f t="shared" si="7"/>
        <v>0.30989040000000001</v>
      </c>
      <c r="H15" s="24">
        <f t="shared" si="1"/>
        <v>2.623406608699295E-3</v>
      </c>
      <c r="I15" s="29">
        <f t="shared" si="8"/>
        <v>2.623406608699295E-3</v>
      </c>
      <c r="J15" s="28">
        <f t="shared" si="9"/>
        <v>1</v>
      </c>
      <c r="K15" s="15">
        <f t="shared" si="16"/>
        <v>4.5454545454545456E-2</v>
      </c>
      <c r="L15" s="34" t="str">
        <f t="shared" si="10"/>
        <v>Hake1_0-11</v>
      </c>
      <c r="M15" s="36">
        <f t="shared" ref="M15:M24" si="18">I15*(1-$F$2)</f>
        <v>2.3610659478293656E-3</v>
      </c>
      <c r="N15" s="13">
        <f t="shared" si="11"/>
        <v>2.3610659478293656E-3</v>
      </c>
      <c r="O15" s="39">
        <f t="shared" ref="O15:O24" si="19">M15/F15/$C$88</f>
        <v>7.6190354648913473E-3</v>
      </c>
      <c r="P15" s="39">
        <f t="shared" ref="P15:P24" si="20">O15/$O$87</f>
        <v>3.759398496240602E-2</v>
      </c>
      <c r="Q15" s="2">
        <f t="shared" si="17"/>
        <v>0.46997929606625266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6.0805002570119872E-3</v>
      </c>
      <c r="G16" s="14">
        <f t="shared" si="7"/>
        <v>0</v>
      </c>
      <c r="H16" s="24">
        <f t="shared" si="1"/>
        <v>0</v>
      </c>
      <c r="I16" s="29">
        <f t="shared" si="8"/>
        <v>0</v>
      </c>
      <c r="J16" s="28">
        <f t="shared" si="9"/>
        <v>0</v>
      </c>
      <c r="K16" s="15">
        <f t="shared" si="16"/>
        <v>0</v>
      </c>
      <c r="L16" s="34" t="str">
        <f t="shared" si="10"/>
        <v>Hake2_juve_12-35</v>
      </c>
      <c r="M16" s="36">
        <f t="shared" si="18"/>
        <v>0</v>
      </c>
      <c r="N16" s="13">
        <f t="shared" si="11"/>
        <v>0</v>
      </c>
      <c r="O16" s="39">
        <f t="shared" si="19"/>
        <v>0</v>
      </c>
      <c r="P16" s="39">
        <f t="shared" si="20"/>
        <v>0</v>
      </c>
      <c r="Q16" s="2">
        <f t="shared" si="17"/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5.0961944406657921E-3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16"/>
        <v>0</v>
      </c>
      <c r="L17" s="34" t="str">
        <f t="shared" si="10"/>
        <v>Hake3_mat_36-59</v>
      </c>
      <c r="M17" s="36">
        <f t="shared" si="18"/>
        <v>0</v>
      </c>
      <c r="N17" s="13">
        <f t="shared" si="11"/>
        <v>0</v>
      </c>
      <c r="O17" s="39">
        <f t="shared" si="19"/>
        <v>0</v>
      </c>
      <c r="P17" s="39">
        <f t="shared" si="20"/>
        <v>0</v>
      </c>
      <c r="Q17" s="2">
        <f t="shared" si="17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1.1933852398973098E-2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16"/>
        <v>0</v>
      </c>
      <c r="L18" s="34" t="str">
        <f t="shared" si="10"/>
        <v>Hake4_old_60up</v>
      </c>
      <c r="M18" s="36">
        <f t="shared" si="18"/>
        <v>0</v>
      </c>
      <c r="N18" s="13">
        <f t="shared" si="11"/>
        <v>0</v>
      </c>
      <c r="O18" s="39">
        <f t="shared" si="19"/>
        <v>0</v>
      </c>
      <c r="P18" s="39">
        <f t="shared" si="20"/>
        <v>0</v>
      </c>
      <c r="Q18" s="2">
        <f t="shared" si="17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9.1195058411914167E-6</v>
      </c>
      <c r="G19" s="14">
        <f t="shared" si="7"/>
        <v>3.3999999999999998E-3</v>
      </c>
      <c r="H19" s="24">
        <f t="shared" si="1"/>
        <v>2.8783022867367307E-5</v>
      </c>
      <c r="I19" s="29">
        <f t="shared" si="8"/>
        <v>2.8783022867367307E-5</v>
      </c>
      <c r="J19" s="28">
        <f t="shared" si="9"/>
        <v>1</v>
      </c>
      <c r="K19" s="15">
        <f t="shared" si="16"/>
        <v>4.5454545454545456E-2</v>
      </c>
      <c r="L19" s="34" t="str">
        <f t="shared" si="10"/>
        <v>Pink-Juve</v>
      </c>
      <c r="M19" s="36">
        <f t="shared" si="18"/>
        <v>2.5904720580630576E-5</v>
      </c>
      <c r="N19" s="13">
        <f t="shared" si="11"/>
        <v>2.5904720580630576E-5</v>
      </c>
      <c r="O19" s="39">
        <f t="shared" si="19"/>
        <v>7.6190354648913473E-3</v>
      </c>
      <c r="P19" s="39">
        <f t="shared" si="20"/>
        <v>3.759398496240602E-2</v>
      </c>
      <c r="Q19" s="2">
        <f t="shared" si="17"/>
        <v>0.46997929606625266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4.8279736806307506E-4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16"/>
        <v>0</v>
      </c>
      <c r="L20" s="34" t="str">
        <f t="shared" si="10"/>
        <v>Pink-Adult</v>
      </c>
      <c r="M20" s="36">
        <f t="shared" si="18"/>
        <v>0</v>
      </c>
      <c r="N20" s="13">
        <f t="shared" si="11"/>
        <v>0</v>
      </c>
      <c r="O20" s="39">
        <f t="shared" si="19"/>
        <v>0</v>
      </c>
      <c r="P20" s="39">
        <f t="shared" si="20"/>
        <v>0</v>
      </c>
      <c r="Q20" s="2">
        <f t="shared" si="17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8.9049292331633839E-6</v>
      </c>
      <c r="G21" s="14">
        <f t="shared" si="7"/>
        <v>3.32E-3</v>
      </c>
      <c r="H21" s="24">
        <f t="shared" si="1"/>
        <v>2.8105775270488079E-5</v>
      </c>
      <c r="I21" s="29">
        <f t="shared" si="8"/>
        <v>2.8105775270488079E-5</v>
      </c>
      <c r="J21" s="28">
        <f t="shared" si="9"/>
        <v>1</v>
      </c>
      <c r="K21" s="15">
        <f t="shared" si="16"/>
        <v>4.5454545454545456E-2</v>
      </c>
      <c r="L21" s="34" t="str">
        <f t="shared" si="10"/>
        <v>Chum-Juve</v>
      </c>
      <c r="M21" s="36">
        <f t="shared" si="18"/>
        <v>2.5295197743439273E-5</v>
      </c>
      <c r="N21" s="13">
        <f t="shared" si="11"/>
        <v>2.5295197743439273E-5</v>
      </c>
      <c r="O21" s="39">
        <f t="shared" si="19"/>
        <v>7.6190354648913473E-3</v>
      </c>
      <c r="P21" s="39">
        <f t="shared" si="20"/>
        <v>3.759398496240602E-2</v>
      </c>
      <c r="Q21" s="2">
        <f t="shared" si="17"/>
        <v>0.46997929606625266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3.7550906404905843E-4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16"/>
        <v>0</v>
      </c>
      <c r="L22" s="34" t="str">
        <f t="shared" si="10"/>
        <v>Chum-Adult</v>
      </c>
      <c r="M22" s="36">
        <f t="shared" si="18"/>
        <v>0</v>
      </c>
      <c r="N22" s="13">
        <f t="shared" si="11"/>
        <v>0</v>
      </c>
      <c r="O22" s="39">
        <f t="shared" si="19"/>
        <v>0</v>
      </c>
      <c r="P22" s="39">
        <f t="shared" si="20"/>
        <v>0</v>
      </c>
      <c r="Q22" s="2">
        <f t="shared" si="17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1.7702570162312753E-5</v>
      </c>
      <c r="G23" s="14">
        <f t="shared" si="7"/>
        <v>6.6E-3</v>
      </c>
      <c r="H23" s="24">
        <f t="shared" si="1"/>
        <v>5.5872926742536542E-5</v>
      </c>
      <c r="I23" s="29">
        <f t="shared" si="8"/>
        <v>5.5872926742536542E-5</v>
      </c>
      <c r="J23" s="28">
        <f t="shared" si="9"/>
        <v>1</v>
      </c>
      <c r="K23" s="15">
        <f t="shared" si="16"/>
        <v>4.5454545454545456E-2</v>
      </c>
      <c r="L23" s="34" t="str">
        <f t="shared" si="10"/>
        <v>Sockeye-Juve</v>
      </c>
      <c r="M23" s="36">
        <f t="shared" si="18"/>
        <v>5.0285634068282888E-5</v>
      </c>
      <c r="N23" s="13">
        <f t="shared" si="11"/>
        <v>5.0285634068282888E-5</v>
      </c>
      <c r="O23" s="39">
        <f t="shared" si="19"/>
        <v>7.6190354648913456E-3</v>
      </c>
      <c r="P23" s="39">
        <f t="shared" si="20"/>
        <v>3.7593984962406013E-2</v>
      </c>
      <c r="Q23" s="2">
        <f t="shared" si="17"/>
        <v>0.46997929606625261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4.8279736806307506E-4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16"/>
        <v>0</v>
      </c>
      <c r="L24" s="34" t="str">
        <f t="shared" si="10"/>
        <v>Sockeye-Adult</v>
      </c>
      <c r="M24" s="36">
        <f t="shared" si="18"/>
        <v>0</v>
      </c>
      <c r="N24" s="13">
        <f t="shared" si="11"/>
        <v>0</v>
      </c>
      <c r="O24" s="39">
        <f t="shared" si="19"/>
        <v>0</v>
      </c>
      <c r="P24" s="39">
        <f t="shared" si="20"/>
        <v>0</v>
      </c>
      <c r="Q24" s="2">
        <f t="shared" si="17"/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6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7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6"/>
        <v>0</v>
      </c>
      <c r="L26" s="34" t="str">
        <f t="shared" si="10"/>
        <v>Chinook1-H-frsh</v>
      </c>
      <c r="M26" s="36">
        <f t="shared" ref="M26:M31" si="21">I26*(1-$F$2)</f>
        <v>0</v>
      </c>
      <c r="N26" s="13">
        <f t="shared" si="11"/>
        <v>0</v>
      </c>
      <c r="O26" s="39">
        <f t="shared" ref="O26:O31" si="22">M26/F26/$C$88</f>
        <v>0</v>
      </c>
      <c r="P26" s="39">
        <f t="shared" ref="P26:P31" si="23">O26/$O$87</f>
        <v>0</v>
      </c>
      <c r="Q26" s="2">
        <f t="shared" si="17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1</v>
      </c>
      <c r="E27" s="2">
        <v>1</v>
      </c>
      <c r="F27" s="17">
        <f t="shared" si="0"/>
        <v>8.8969952630815483E-7</v>
      </c>
      <c r="G27" s="14">
        <f t="shared" si="7"/>
        <v>3.3170420000000001E-4</v>
      </c>
      <c r="H27" s="24">
        <f t="shared" si="1"/>
        <v>2.8080734040593469E-6</v>
      </c>
      <c r="I27" s="29">
        <f t="shared" si="8"/>
        <v>2.8080734040593469E-6</v>
      </c>
      <c r="J27" s="28">
        <f t="shared" si="9"/>
        <v>1</v>
      </c>
      <c r="K27" s="15">
        <f t="shared" si="16"/>
        <v>4.5454545454545456E-2</v>
      </c>
      <c r="L27" s="34" t="str">
        <f t="shared" si="10"/>
        <v>Chinook2-H-emar1</v>
      </c>
      <c r="M27" s="36">
        <f t="shared" si="21"/>
        <v>2.5272660636534124E-6</v>
      </c>
      <c r="N27" s="12">
        <f t="shared" si="11"/>
        <v>2.5272660636534124E-6</v>
      </c>
      <c r="O27" s="39">
        <f t="shared" si="22"/>
        <v>7.6190354648913473E-3</v>
      </c>
      <c r="P27" s="39">
        <f t="shared" si="23"/>
        <v>3.759398496240602E-2</v>
      </c>
      <c r="Q27" s="2">
        <f t="shared" si="17"/>
        <v>0.46997929606625266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</v>
      </c>
      <c r="F28" s="17">
        <f t="shared" si="0"/>
        <v>1.395215460966958E-5</v>
      </c>
      <c r="G28" s="14">
        <f t="shared" si="7"/>
        <v>5.201743E-3</v>
      </c>
      <c r="H28" s="24">
        <f t="shared" si="1"/>
        <v>4.4035849329167009E-5</v>
      </c>
      <c r="I28" s="29">
        <f t="shared" si="8"/>
        <v>4.4035849329167009E-5</v>
      </c>
      <c r="J28" s="28">
        <f t="shared" si="9"/>
        <v>1</v>
      </c>
      <c r="K28" s="15">
        <f t="shared" si="16"/>
        <v>4.5454545454545456E-2</v>
      </c>
      <c r="L28" s="34" t="str">
        <f t="shared" si="10"/>
        <v>Chinook3-H-emar2</v>
      </c>
      <c r="M28" s="36">
        <f t="shared" si="21"/>
        <v>3.9632264396250312E-5</v>
      </c>
      <c r="N28" s="12">
        <f t="shared" si="11"/>
        <v>3.9632264396250312E-5</v>
      </c>
      <c r="O28" s="39">
        <f t="shared" si="22"/>
        <v>7.6190354648913473E-3</v>
      </c>
      <c r="P28" s="39">
        <f t="shared" si="23"/>
        <v>3.759398496240602E-2</v>
      </c>
      <c r="Q28" s="2">
        <f t="shared" si="17"/>
        <v>0.46997929606625266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0</v>
      </c>
      <c r="E29" s="2">
        <v>1</v>
      </c>
      <c r="F29" s="17">
        <f t="shared" si="0"/>
        <v>3.2850203474911716E-5</v>
      </c>
      <c r="G29" s="14">
        <f t="shared" si="7"/>
        <v>0</v>
      </c>
      <c r="H29" s="24">
        <f t="shared" si="1"/>
        <v>0</v>
      </c>
      <c r="I29" s="29">
        <f t="shared" si="8"/>
        <v>0</v>
      </c>
      <c r="J29" s="28">
        <f t="shared" si="9"/>
        <v>0</v>
      </c>
      <c r="K29" s="15">
        <f t="shared" si="16"/>
        <v>0</v>
      </c>
      <c r="L29" s="34" t="str">
        <f t="shared" si="10"/>
        <v>Chinook4-H-emar3</v>
      </c>
      <c r="M29" s="36">
        <f t="shared" si="21"/>
        <v>0</v>
      </c>
      <c r="N29" s="12">
        <f t="shared" si="11"/>
        <v>0</v>
      </c>
      <c r="O29" s="39">
        <f t="shared" si="22"/>
        <v>0</v>
      </c>
      <c r="P29" s="39">
        <f t="shared" si="23"/>
        <v>0</v>
      </c>
      <c r="Q29" s="2">
        <f t="shared" si="17"/>
        <v>-1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0</v>
      </c>
      <c r="E30" s="2">
        <v>1</v>
      </c>
      <c r="F30" s="17">
        <f t="shared" si="0"/>
        <v>1.0127948843733166E-3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16"/>
        <v>0</v>
      </c>
      <c r="L30" s="34" t="str">
        <f t="shared" si="10"/>
        <v>Chinook5-H-mat</v>
      </c>
      <c r="M30" s="36">
        <f t="shared" si="21"/>
        <v>0</v>
      </c>
      <c r="N30" s="12">
        <f t="shared" si="11"/>
        <v>0</v>
      </c>
      <c r="O30" s="39">
        <f t="shared" si="22"/>
        <v>0</v>
      </c>
      <c r="P30" s="39">
        <f t="shared" si="23"/>
        <v>0</v>
      </c>
      <c r="Q30" s="2">
        <f t="shared" si="17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0</v>
      </c>
      <c r="E31" s="2">
        <v>1</v>
      </c>
      <c r="F31" s="17">
        <f t="shared" si="0"/>
        <v>1.2692034703571751E-3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16"/>
        <v>0</v>
      </c>
      <c r="L31" s="34" t="str">
        <f t="shared" si="10"/>
        <v>Chinook6-H-spwn</v>
      </c>
      <c r="M31" s="36">
        <f t="shared" si="21"/>
        <v>0</v>
      </c>
      <c r="N31" s="12">
        <f t="shared" si="11"/>
        <v>0</v>
      </c>
      <c r="O31" s="39">
        <f t="shared" si="22"/>
        <v>0</v>
      </c>
      <c r="P31" s="39">
        <f t="shared" si="23"/>
        <v>0</v>
      </c>
      <c r="Q31" s="2">
        <f t="shared" si="17"/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6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7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6"/>
        <v>0</v>
      </c>
      <c r="L33" s="34" t="str">
        <f t="shared" si="10"/>
        <v>Chinook1-WO-frsh</v>
      </c>
      <c r="M33" s="36">
        <f t="shared" ref="M33:M39" si="24">I33*(1-$F$2)</f>
        <v>0</v>
      </c>
      <c r="N33" s="13">
        <f t="shared" si="11"/>
        <v>0</v>
      </c>
      <c r="O33" s="39">
        <f t="shared" ref="O33:O39" si="25">M33/F33/$C$88</f>
        <v>0</v>
      </c>
      <c r="P33" s="39">
        <f t="shared" ref="P33:P39" si="26">O33/$O$87</f>
        <v>0</v>
      </c>
      <c r="Q33" s="2">
        <f t="shared" si="17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4.2915321605606673E-6</v>
      </c>
      <c r="G34" s="14">
        <f t="shared" si="7"/>
        <v>1.6000000000000001E-3</v>
      </c>
      <c r="H34" s="24">
        <f t="shared" si="1"/>
        <v>1.3544951937584617E-5</v>
      </c>
      <c r="I34" s="29">
        <f t="shared" si="8"/>
        <v>1.3544951937584617E-5</v>
      </c>
      <c r="J34" s="28">
        <f t="shared" si="9"/>
        <v>1</v>
      </c>
      <c r="K34" s="15">
        <f t="shared" si="16"/>
        <v>4.5454545454545456E-2</v>
      </c>
      <c r="L34" s="34" t="str">
        <f t="shared" si="10"/>
        <v>Chinook2-WO-emar1</v>
      </c>
      <c r="M34" s="36">
        <f t="shared" si="24"/>
        <v>1.2190456743826156E-5</v>
      </c>
      <c r="N34" s="13">
        <f t="shared" si="11"/>
        <v>1.2190456743826156E-5</v>
      </c>
      <c r="O34" s="39">
        <f t="shared" si="25"/>
        <v>7.6190354648913473E-3</v>
      </c>
      <c r="P34" s="39">
        <f t="shared" si="26"/>
        <v>3.759398496240602E-2</v>
      </c>
      <c r="Q34" s="2">
        <f t="shared" si="17"/>
        <v>0.46997929606625266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6.7299244078316309E-5</v>
      </c>
      <c r="G35" s="14">
        <f t="shared" si="7"/>
        <v>2.5090990000000001E-2</v>
      </c>
      <c r="H35" s="24">
        <f t="shared" si="1"/>
        <v>2.1241015851026016E-4</v>
      </c>
      <c r="I35" s="29">
        <f t="shared" si="8"/>
        <v>2.1241015851026016E-4</v>
      </c>
      <c r="J35" s="28">
        <f t="shared" si="9"/>
        <v>1</v>
      </c>
      <c r="K35" s="15">
        <f t="shared" si="16"/>
        <v>4.5454545454545456E-2</v>
      </c>
      <c r="L35" s="34" t="str">
        <f t="shared" si="10"/>
        <v>Chinook3-WO-emar2</v>
      </c>
      <c r="M35" s="36">
        <f t="shared" si="24"/>
        <v>1.9116914265923416E-4</v>
      </c>
      <c r="N35" s="13">
        <f t="shared" si="11"/>
        <v>1.9116914265923416E-4</v>
      </c>
      <c r="O35" s="39">
        <f t="shared" si="25"/>
        <v>7.6190354648913482E-3</v>
      </c>
      <c r="P35" s="39">
        <f t="shared" si="26"/>
        <v>3.7593984962406027E-2</v>
      </c>
      <c r="Q35" s="2">
        <f t="shared" si="17"/>
        <v>0.46997929606625272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0</v>
      </c>
      <c r="E36" s="2">
        <v>1</v>
      </c>
      <c r="F36" s="17">
        <f t="shared" si="0"/>
        <v>1.584553568358734E-4</v>
      </c>
      <c r="G36" s="14">
        <f t="shared" si="7"/>
        <v>0</v>
      </c>
      <c r="H36" s="24">
        <f t="shared" si="1"/>
        <v>0</v>
      </c>
      <c r="I36" s="29">
        <f t="shared" si="8"/>
        <v>0</v>
      </c>
      <c r="J36" s="28">
        <f t="shared" si="9"/>
        <v>0</v>
      </c>
      <c r="K36" s="15">
        <f t="shared" si="16"/>
        <v>0</v>
      </c>
      <c r="L36" s="34" t="str">
        <f t="shared" si="10"/>
        <v>Chinook4-WO-emar3</v>
      </c>
      <c r="M36" s="36">
        <f t="shared" si="24"/>
        <v>0</v>
      </c>
      <c r="N36" s="13">
        <f t="shared" si="11"/>
        <v>0</v>
      </c>
      <c r="O36" s="39">
        <f t="shared" si="25"/>
        <v>0</v>
      </c>
      <c r="P36" s="39">
        <f t="shared" si="26"/>
        <v>0</v>
      </c>
      <c r="Q36" s="2">
        <f t="shared" si="17"/>
        <v>-1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4.885289774842639E-3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16"/>
        <v>0</v>
      </c>
      <c r="L37" s="34" t="str">
        <f t="shared" si="10"/>
        <v>Chinook5-WO-mat</v>
      </c>
      <c r="M37" s="36">
        <f t="shared" si="24"/>
        <v>0</v>
      </c>
      <c r="N37" s="13">
        <f t="shared" si="11"/>
        <v>0</v>
      </c>
      <c r="O37" s="39">
        <f t="shared" si="25"/>
        <v>0</v>
      </c>
      <c r="P37" s="39">
        <f t="shared" si="26"/>
        <v>0</v>
      </c>
      <c r="Q37" s="2">
        <f t="shared" si="17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2.5768266141610098E-3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16"/>
        <v>0</v>
      </c>
      <c r="L38" s="34" t="str">
        <f t="shared" si="10"/>
        <v>Chinook6-WO-spwn</v>
      </c>
      <c r="M38" s="36">
        <f t="shared" si="24"/>
        <v>0</v>
      </c>
      <c r="N38" s="13">
        <f t="shared" si="11"/>
        <v>0</v>
      </c>
      <c r="O38" s="39">
        <f t="shared" si="25"/>
        <v>0</v>
      </c>
      <c r="P38" s="39">
        <f t="shared" si="26"/>
        <v>0</v>
      </c>
      <c r="Q38" s="2">
        <f t="shared" si="17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6"/>
        <v>0</v>
      </c>
      <c r="L39" s="34" t="str">
        <f t="shared" si="10"/>
        <v>Chinook7-WO-mori</v>
      </c>
      <c r="M39" s="36">
        <f t="shared" si="24"/>
        <v>0</v>
      </c>
      <c r="N39" s="13">
        <f t="shared" si="11"/>
        <v>0</v>
      </c>
      <c r="O39" s="39">
        <f t="shared" si="25"/>
        <v>0</v>
      </c>
      <c r="P39" s="39">
        <f t="shared" si="26"/>
        <v>0</v>
      </c>
      <c r="Q39" s="2">
        <f t="shared" si="17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16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7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3.6846424578673806E-5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16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7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7.5101812809811683E-5</v>
      </c>
      <c r="G42" s="14">
        <f t="shared" si="7"/>
        <v>2.8000000000000001E-2</v>
      </c>
      <c r="H42" s="24">
        <f t="shared" si="1"/>
        <v>2.370366589077308E-4</v>
      </c>
      <c r="I42" s="29">
        <f t="shared" si="8"/>
        <v>2.370366589077308E-4</v>
      </c>
      <c r="J42" s="28">
        <f t="shared" si="9"/>
        <v>1</v>
      </c>
      <c r="K42" s="15">
        <f t="shared" si="16"/>
        <v>4.5454545454545456E-2</v>
      </c>
      <c r="L42" s="34" t="str">
        <f t="shared" si="10"/>
        <v>Chinook2-WS-emar</v>
      </c>
      <c r="M42" s="36">
        <f>I42*(1-$F$2)</f>
        <v>2.1333299301695772E-4</v>
      </c>
      <c r="N42" s="13">
        <f t="shared" si="11"/>
        <v>2.1333299301695772E-4</v>
      </c>
      <c r="O42" s="39">
        <f>M42/F42/$C$88</f>
        <v>7.6190354648913456E-3</v>
      </c>
      <c r="P42" s="39">
        <f>O42/$O$87</f>
        <v>3.7593984962406013E-2</v>
      </c>
      <c r="Q42" s="2">
        <f t="shared" si="17"/>
        <v>0.46997929606625261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0</v>
      </c>
      <c r="E43" s="2">
        <v>1</v>
      </c>
      <c r="F43" s="17">
        <f t="shared" si="0"/>
        <v>1.0352800989078141E-4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16"/>
        <v>0</v>
      </c>
      <c r="L43" s="34" t="str">
        <f t="shared" si="10"/>
        <v>Chinook3-WS-mar</v>
      </c>
      <c r="M43" s="36">
        <f>I43*(1-$F$2)</f>
        <v>0</v>
      </c>
      <c r="N43" s="13">
        <f t="shared" si="11"/>
        <v>0</v>
      </c>
      <c r="O43" s="39">
        <f>M43/F43/$C$88</f>
        <v>0</v>
      </c>
      <c r="P43" s="39">
        <f>O43/$O$87</f>
        <v>0</v>
      </c>
      <c r="Q43" s="2">
        <f t="shared" si="17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0"/>
        <v>4.1934330997854514E-5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16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17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3.2294342771815095E-5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16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7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ref="K46:K77" si="27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7" si="28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2.9504283603854587E-5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7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8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0"/>
        <v>4.5487022252822652E-5</v>
      </c>
      <c r="G48" s="14">
        <f t="shared" si="7"/>
        <v>1.69588E-2</v>
      </c>
      <c r="H48" s="24">
        <f t="shared" si="1"/>
        <v>1.4356633182444374E-4</v>
      </c>
      <c r="I48" s="29">
        <f t="shared" si="8"/>
        <v>1.4356633182444374E-4</v>
      </c>
      <c r="J48" s="28">
        <f t="shared" si="9"/>
        <v>1</v>
      </c>
      <c r="K48" s="15">
        <f t="shared" si="27"/>
        <v>4.5454545454545456E-2</v>
      </c>
      <c r="L48" s="34" t="str">
        <f t="shared" si="10"/>
        <v>Coho2-H-emar</v>
      </c>
      <c r="M48" s="36">
        <f>I48*(1-$F$2)</f>
        <v>1.2920969864199937E-4</v>
      </c>
      <c r="N48" s="49">
        <f t="shared" si="11"/>
        <v>1.2920969864199937E-4</v>
      </c>
      <c r="O48" s="39">
        <f>M48/F48/$C$88</f>
        <v>7.6190354648913473E-3</v>
      </c>
      <c r="P48" s="39">
        <f>O48/$O$87</f>
        <v>3.759398496240602E-2</v>
      </c>
      <c r="Q48" s="2">
        <f t="shared" si="28"/>
        <v>0.46997929606625266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0</v>
      </c>
      <c r="E49" s="2">
        <v>1</v>
      </c>
      <c r="F49" s="17">
        <f t="shared" si="0"/>
        <v>4.5356452386837596E-5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7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28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0</v>
      </c>
      <c r="E50" s="2">
        <v>1</v>
      </c>
      <c r="F50" s="17">
        <f t="shared" si="0"/>
        <v>9.0444362148728096E-5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7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28"/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7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8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1.4787984142090776E-4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7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8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2.2798764602978546E-4</v>
      </c>
      <c r="G53" s="14">
        <f t="shared" si="7"/>
        <v>8.5000000000000006E-2</v>
      </c>
      <c r="H53" s="24">
        <f t="shared" si="1"/>
        <v>7.1957557168418282E-4</v>
      </c>
      <c r="I53" s="29">
        <f t="shared" si="8"/>
        <v>7.1957557168418282E-4</v>
      </c>
      <c r="J53" s="28">
        <f t="shared" si="9"/>
        <v>1</v>
      </c>
      <c r="K53" s="15">
        <f t="shared" si="27"/>
        <v>4.5454545454545456E-2</v>
      </c>
      <c r="L53" s="34" t="str">
        <f t="shared" si="10"/>
        <v>Coho2-W-emar</v>
      </c>
      <c r="M53" s="36">
        <f>I53*(1-$F$2)</f>
        <v>6.4761801451576455E-4</v>
      </c>
      <c r="N53" s="13">
        <f t="shared" si="11"/>
        <v>6.4761801451576455E-4</v>
      </c>
      <c r="O53" s="39">
        <f>M53/F53/$C$88</f>
        <v>7.6190354648913473E-3</v>
      </c>
      <c r="P53" s="39">
        <f>O53/$O$87</f>
        <v>3.759398496240602E-2</v>
      </c>
      <c r="Q53" s="2">
        <f t="shared" si="28"/>
        <v>0.46997929606625266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0</v>
      </c>
      <c r="E54" s="2">
        <v>1</v>
      </c>
      <c r="F54" s="17">
        <f t="shared" si="0"/>
        <v>2.2733318737529993E-4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7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28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0"/>
        <v>1.0450199993669666E-4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7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28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1.8922878060998577E-4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7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8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7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8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1</v>
      </c>
      <c r="F58" s="17">
        <f t="shared" si="0"/>
        <v>1.6792411292870645E-3</v>
      </c>
      <c r="G58" s="14">
        <f t="shared" si="7"/>
        <v>0.62606680000000003</v>
      </c>
      <c r="H58" s="24">
        <f t="shared" si="1"/>
        <v>5.3000279473233757E-3</v>
      </c>
      <c r="I58" s="29">
        <f t="shared" si="8"/>
        <v>5.3000279473233757E-3</v>
      </c>
      <c r="J58" s="28">
        <f t="shared" si="9"/>
        <v>1</v>
      </c>
      <c r="K58" s="15">
        <f t="shared" si="27"/>
        <v>4.5454545454545456E-2</v>
      </c>
      <c r="L58" s="34" t="str">
        <f t="shared" si="10"/>
        <v>Herring1-age0</v>
      </c>
      <c r="M58" s="36">
        <f t="shared" ref="M58:M83" si="29">I58*(1-$F$2)</f>
        <v>4.7700251525910385E-3</v>
      </c>
      <c r="N58" s="13">
        <f t="shared" si="11"/>
        <v>4.7700251525910385E-3</v>
      </c>
      <c r="O58" s="39">
        <f t="shared" ref="O58:O72" si="30">M58/F58/$C$88</f>
        <v>7.6190354648913482E-3</v>
      </c>
      <c r="P58" s="39">
        <f t="shared" ref="P58:P72" si="31">O58/$O$87</f>
        <v>3.7593984962406027E-2</v>
      </c>
      <c r="Q58" s="2">
        <f t="shared" si="28"/>
        <v>0.46997929606625272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3</v>
      </c>
      <c r="F59" s="17">
        <f t="shared" si="0"/>
        <v>1.7044292044204351E-2</v>
      </c>
      <c r="G59" s="14">
        <f t="shared" si="7"/>
        <v>19.063727999999998</v>
      </c>
      <c r="H59" s="24">
        <f t="shared" si="1"/>
        <v>0.16138579969449129</v>
      </c>
      <c r="I59" s="29">
        <f t="shared" si="8"/>
        <v>0.16138579969449129</v>
      </c>
      <c r="J59" s="28">
        <f t="shared" si="9"/>
        <v>1</v>
      </c>
      <c r="K59" s="15">
        <f t="shared" si="27"/>
        <v>4.5454545454545456E-2</v>
      </c>
      <c r="L59" s="34" t="str">
        <f t="shared" si="10"/>
        <v>Herring2-juve</v>
      </c>
      <c r="M59" s="36">
        <f t="shared" si="29"/>
        <v>0.14524721972504218</v>
      </c>
      <c r="N59" s="13">
        <f t="shared" si="11"/>
        <v>0.14524721972504218</v>
      </c>
      <c r="O59" s="39">
        <f t="shared" si="30"/>
        <v>2.2857106394674042E-2</v>
      </c>
      <c r="P59" s="39">
        <f t="shared" si="31"/>
        <v>0.11278195488721807</v>
      </c>
      <c r="Q59" s="2">
        <f t="shared" si="28"/>
        <v>0.8005071851225698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0.1</v>
      </c>
      <c r="F60" s="17">
        <f t="shared" si="0"/>
        <v>3.2186491204205005E-2</v>
      </c>
      <c r="G60" s="14">
        <f t="shared" si="7"/>
        <v>1.2000000000000002</v>
      </c>
      <c r="H60" s="24">
        <f t="shared" si="1"/>
        <v>1.0158713953188464E-2</v>
      </c>
      <c r="I60" s="29">
        <f t="shared" si="8"/>
        <v>1.0158713953188464E-2</v>
      </c>
      <c r="J60" s="28">
        <f t="shared" si="9"/>
        <v>1</v>
      </c>
      <c r="K60" s="15">
        <f t="shared" si="27"/>
        <v>4.5454545454545456E-2</v>
      </c>
      <c r="L60" s="34" t="str">
        <f t="shared" si="10"/>
        <v>Herring3-mat</v>
      </c>
      <c r="M60" s="36">
        <f t="shared" si="29"/>
        <v>9.1428425578696168E-3</v>
      </c>
      <c r="N60" s="13">
        <f t="shared" si="11"/>
        <v>9.1428425578696168E-3</v>
      </c>
      <c r="O60" s="39">
        <f t="shared" si="30"/>
        <v>7.6190354648913473E-4</v>
      </c>
      <c r="P60" s="39">
        <f t="shared" si="31"/>
        <v>3.7593984962406022E-3</v>
      </c>
      <c r="Q60" s="2">
        <f t="shared" si="28"/>
        <v>-0.57738095238095244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6.9737397609110838E-2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7"/>
        <v>0</v>
      </c>
      <c r="L61" s="34" t="str">
        <f t="shared" si="10"/>
        <v>Offshore_prey</v>
      </c>
      <c r="M61" s="36">
        <f t="shared" si="29"/>
        <v>0</v>
      </c>
      <c r="N61" s="13">
        <f t="shared" si="11"/>
        <v>0</v>
      </c>
      <c r="O61" s="39">
        <f t="shared" si="30"/>
        <v>0</v>
      </c>
      <c r="P61" s="39">
        <f t="shared" si="31"/>
        <v>0</v>
      </c>
      <c r="Q61" s="2">
        <f t="shared" si="28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0.5</v>
      </c>
      <c r="F62" s="17">
        <f t="shared" si="0"/>
        <v>4.6938633006132296E-2</v>
      </c>
      <c r="G62" s="14">
        <f t="shared" si="7"/>
        <v>8.75</v>
      </c>
      <c r="H62" s="24">
        <f t="shared" si="1"/>
        <v>7.4073955908665876E-2</v>
      </c>
      <c r="I62" s="29">
        <f t="shared" si="8"/>
        <v>7.4073955908665876E-2</v>
      </c>
      <c r="J62" s="28">
        <f t="shared" si="9"/>
        <v>1</v>
      </c>
      <c r="K62" s="15">
        <f t="shared" si="27"/>
        <v>4.5454545454545456E-2</v>
      </c>
      <c r="L62" s="34" t="str">
        <f t="shared" si="10"/>
        <v>Small_Forage_Fish</v>
      </c>
      <c r="M62" s="36">
        <f t="shared" si="29"/>
        <v>6.6666560317799287E-2</v>
      </c>
      <c r="N62" s="13">
        <f t="shared" si="11"/>
        <v>6.6666560317799287E-2</v>
      </c>
      <c r="O62" s="39">
        <f t="shared" si="30"/>
        <v>3.8095177324456737E-3</v>
      </c>
      <c r="P62" s="39">
        <f t="shared" si="31"/>
        <v>1.879699248120301E-2</v>
      </c>
      <c r="Q62" s="2">
        <f t="shared" si="28"/>
        <v>0.15259740259740265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0"/>
        <v>3.4868698804555423E-3</v>
      </c>
      <c r="G63" s="14">
        <f t="shared" si="7"/>
        <v>1.3</v>
      </c>
      <c r="H63" s="24">
        <f t="shared" si="1"/>
        <v>1.1005273449287501E-2</v>
      </c>
      <c r="I63" s="29">
        <f t="shared" si="8"/>
        <v>1.1005273449287501E-2</v>
      </c>
      <c r="J63" s="28">
        <f t="shared" si="9"/>
        <v>1</v>
      </c>
      <c r="K63" s="15">
        <f t="shared" si="27"/>
        <v>4.5454545454545456E-2</v>
      </c>
      <c r="L63" s="34" t="str">
        <f t="shared" si="10"/>
        <v>ZF1-ICT</v>
      </c>
      <c r="M63" s="36">
        <f t="shared" si="29"/>
        <v>9.9047461043587515E-3</v>
      </c>
      <c r="N63" s="13">
        <f t="shared" si="11"/>
        <v>9.9047461043587515E-3</v>
      </c>
      <c r="O63" s="39">
        <f t="shared" si="30"/>
        <v>7.6190354648913473E-3</v>
      </c>
      <c r="P63" s="39">
        <f t="shared" si="31"/>
        <v>3.759398496240602E-2</v>
      </c>
      <c r="Q63" s="2">
        <f t="shared" si="28"/>
        <v>0.46997929606625266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5</v>
      </c>
      <c r="F64" s="17">
        <f t="shared" si="0"/>
        <v>3.138182892409988E-2</v>
      </c>
      <c r="G64" s="14">
        <f t="shared" si="7"/>
        <v>58.5</v>
      </c>
      <c r="H64" s="24">
        <f t="shared" si="1"/>
        <v>0.49523730521793752</v>
      </c>
      <c r="I64" s="29">
        <f t="shared" si="8"/>
        <v>0.49523730521793752</v>
      </c>
      <c r="J64" s="28">
        <f t="shared" si="9"/>
        <v>1</v>
      </c>
      <c r="K64" s="15">
        <f t="shared" si="27"/>
        <v>4.5454545454545456E-2</v>
      </c>
      <c r="L64" s="34" t="str">
        <f t="shared" si="10"/>
        <v>ZC1-EUP</v>
      </c>
      <c r="M64" s="36">
        <f t="shared" si="29"/>
        <v>0.44571357469614376</v>
      </c>
      <c r="N64" s="13">
        <f t="shared" si="11"/>
        <v>0.44571357469614376</v>
      </c>
      <c r="O64" s="39">
        <f t="shared" si="30"/>
        <v>3.8095177324456726E-2</v>
      </c>
      <c r="P64" s="39">
        <f t="shared" si="31"/>
        <v>0.18796992481203006</v>
      </c>
      <c r="Q64" s="2">
        <f t="shared" si="28"/>
        <v>0.88528943175783326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1</v>
      </c>
      <c r="F65" s="17">
        <f t="shared" si="0"/>
        <v>1.2874596481682002E-2</v>
      </c>
      <c r="G65" s="14">
        <f t="shared" si="7"/>
        <v>4.8</v>
      </c>
      <c r="H65" s="24">
        <f t="shared" si="1"/>
        <v>4.0634855812753848E-2</v>
      </c>
      <c r="I65" s="29">
        <f t="shared" si="8"/>
        <v>4.0634855812753848E-2</v>
      </c>
      <c r="J65" s="28">
        <f t="shared" si="9"/>
        <v>1</v>
      </c>
      <c r="K65" s="15">
        <f t="shared" si="27"/>
        <v>4.5454545454545456E-2</v>
      </c>
      <c r="L65" s="34" t="str">
        <f t="shared" si="10"/>
        <v>ZC2-AMP</v>
      </c>
      <c r="M65" s="36">
        <f t="shared" si="29"/>
        <v>3.6571370231478467E-2</v>
      </c>
      <c r="N65" s="13">
        <f t="shared" si="11"/>
        <v>3.6571370231478467E-2</v>
      </c>
      <c r="O65" s="39">
        <f t="shared" si="30"/>
        <v>7.6190354648913473E-3</v>
      </c>
      <c r="P65" s="39">
        <f t="shared" si="31"/>
        <v>3.759398496240602E-2</v>
      </c>
      <c r="Q65" s="2">
        <f t="shared" si="28"/>
        <v>0.46997929606625266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1</v>
      </c>
      <c r="F66" s="17">
        <f t="shared" si="0"/>
        <v>6.9737397609110846E-3</v>
      </c>
      <c r="G66" s="14">
        <f t="shared" si="7"/>
        <v>2.6</v>
      </c>
      <c r="H66" s="24">
        <f t="shared" si="1"/>
        <v>2.2010546898575001E-2</v>
      </c>
      <c r="I66" s="29">
        <f t="shared" si="8"/>
        <v>2.2010546898575001E-2</v>
      </c>
      <c r="J66" s="28">
        <f t="shared" si="9"/>
        <v>1</v>
      </c>
      <c r="K66" s="15">
        <f t="shared" si="27"/>
        <v>4.5454545454545456E-2</v>
      </c>
      <c r="L66" s="34" t="str">
        <f t="shared" si="10"/>
        <v>ZC3-DEC</v>
      </c>
      <c r="M66" s="36">
        <f t="shared" si="29"/>
        <v>1.9809492208717503E-2</v>
      </c>
      <c r="N66" s="13">
        <f t="shared" si="11"/>
        <v>1.9809492208717503E-2</v>
      </c>
      <c r="O66" s="39">
        <f t="shared" si="30"/>
        <v>7.6190354648913473E-3</v>
      </c>
      <c r="P66" s="39">
        <f t="shared" si="31"/>
        <v>3.759398496240602E-2</v>
      </c>
      <c r="Q66" s="2">
        <f t="shared" si="28"/>
        <v>0.46997929606625266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1</v>
      </c>
      <c r="F67" s="17">
        <f t="shared" si="0"/>
        <v>2.1457660802803338E-2</v>
      </c>
      <c r="G67" s="14">
        <f t="shared" si="7"/>
        <v>8</v>
      </c>
      <c r="H67" s="24">
        <f t="shared" si="1"/>
        <v>6.7724759687923089E-2</v>
      </c>
      <c r="I67" s="29">
        <f t="shared" si="8"/>
        <v>6.7724759687923089E-2</v>
      </c>
      <c r="J67" s="28">
        <f t="shared" si="9"/>
        <v>1</v>
      </c>
      <c r="K67" s="15">
        <f t="shared" si="27"/>
        <v>4.5454545454545456E-2</v>
      </c>
      <c r="L67" s="34" t="str">
        <f t="shared" si="10"/>
        <v>ZC4-CLG</v>
      </c>
      <c r="M67" s="36">
        <f t="shared" si="29"/>
        <v>6.0952283719130779E-2</v>
      </c>
      <c r="N67" s="13">
        <f t="shared" si="11"/>
        <v>6.0952283719130779E-2</v>
      </c>
      <c r="O67" s="39">
        <f t="shared" si="30"/>
        <v>7.6190354648913473E-3</v>
      </c>
      <c r="P67" s="39">
        <f t="shared" si="31"/>
        <v>3.759398496240602E-2</v>
      </c>
      <c r="Q67" s="2">
        <f t="shared" si="28"/>
        <v>0.46997929606625266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3.2454711964240046E-2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7"/>
        <v>0</v>
      </c>
      <c r="L68" s="34" t="str">
        <f t="shared" si="10"/>
        <v>ZC5-CSM</v>
      </c>
      <c r="M68" s="36">
        <f t="shared" si="29"/>
        <v>0</v>
      </c>
      <c r="N68" s="13">
        <f t="shared" si="11"/>
        <v>0</v>
      </c>
      <c r="O68" s="39">
        <f t="shared" si="30"/>
        <v>0</v>
      </c>
      <c r="P68" s="39">
        <f t="shared" si="31"/>
        <v>0</v>
      </c>
      <c r="Q68" s="2">
        <f t="shared" si="28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1</v>
      </c>
      <c r="E69" s="2">
        <v>1</v>
      </c>
      <c r="F69" s="17">
        <f t="shared" ref="F69:F83" si="32">C69/$C$88</f>
        <v>8.0466228010512512E-3</v>
      </c>
      <c r="G69" s="14">
        <f t="shared" si="7"/>
        <v>3</v>
      </c>
      <c r="H69" s="24">
        <f t="shared" ref="H69:H83" si="33">G69/$G$88</f>
        <v>2.5396784882971157E-2</v>
      </c>
      <c r="I69" s="29">
        <f t="shared" si="8"/>
        <v>2.5396784882971157E-2</v>
      </c>
      <c r="J69" s="28">
        <f t="shared" si="9"/>
        <v>1</v>
      </c>
      <c r="K69" s="15">
        <f t="shared" si="27"/>
        <v>4.5454545454545456E-2</v>
      </c>
      <c r="L69" s="34" t="str">
        <f t="shared" si="10"/>
        <v>ZS1-JEL</v>
      </c>
      <c r="M69" s="36">
        <f t="shared" si="29"/>
        <v>2.2857106394674042E-2</v>
      </c>
      <c r="N69" s="13">
        <f t="shared" si="11"/>
        <v>2.2857106394674042E-2</v>
      </c>
      <c r="O69" s="39">
        <f t="shared" si="30"/>
        <v>7.6190354648913473E-3</v>
      </c>
      <c r="P69" s="39">
        <f t="shared" si="31"/>
        <v>3.759398496240602E-2</v>
      </c>
      <c r="Q69" s="2">
        <f t="shared" si="28"/>
        <v>0.46997929606625266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1</v>
      </c>
      <c r="E70" s="2">
        <v>1</v>
      </c>
      <c r="F70" s="17">
        <f t="shared" si="32"/>
        <v>2.628563448343409E-2</v>
      </c>
      <c r="G70" s="14">
        <f t="shared" si="7"/>
        <v>9.8000000000000007</v>
      </c>
      <c r="H70" s="24">
        <f t="shared" si="33"/>
        <v>8.2962830617705777E-2</v>
      </c>
      <c r="I70" s="29">
        <f t="shared" si="8"/>
        <v>8.2962830617705777E-2</v>
      </c>
      <c r="J70" s="28">
        <f t="shared" si="9"/>
        <v>1</v>
      </c>
      <c r="K70" s="15">
        <f t="shared" si="27"/>
        <v>4.5454545454545456E-2</v>
      </c>
      <c r="L70" s="34" t="str">
        <f t="shared" si="10"/>
        <v>ZS2-CTH</v>
      </c>
      <c r="M70" s="36">
        <f t="shared" si="29"/>
        <v>7.46665475559352E-2</v>
      </c>
      <c r="N70" s="13">
        <f t="shared" si="11"/>
        <v>7.46665475559352E-2</v>
      </c>
      <c r="O70" s="39">
        <f t="shared" si="30"/>
        <v>7.6190354648913456E-3</v>
      </c>
      <c r="P70" s="39">
        <f t="shared" si="31"/>
        <v>3.7593984962406013E-2</v>
      </c>
      <c r="Q70" s="2">
        <f t="shared" si="28"/>
        <v>0.46997929606625261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32"/>
        <v>1.8239011682382834E-2</v>
      </c>
      <c r="G71" s="14">
        <f t="shared" si="7"/>
        <v>0</v>
      </c>
      <c r="H71" s="24">
        <f t="shared" si="33"/>
        <v>0</v>
      </c>
      <c r="I71" s="29">
        <f t="shared" si="8"/>
        <v>0</v>
      </c>
      <c r="J71" s="28">
        <f t="shared" si="9"/>
        <v>0</v>
      </c>
      <c r="K71" s="15">
        <f t="shared" si="27"/>
        <v>0</v>
      </c>
      <c r="L71" s="34" t="str">
        <f t="shared" si="10"/>
        <v>ZS3-CHA</v>
      </c>
      <c r="M71" s="36">
        <f t="shared" si="29"/>
        <v>0</v>
      </c>
      <c r="N71" s="13">
        <f t="shared" si="11"/>
        <v>0</v>
      </c>
      <c r="O71" s="39">
        <f t="shared" si="30"/>
        <v>0</v>
      </c>
      <c r="P71" s="39">
        <f t="shared" si="31"/>
        <v>0</v>
      </c>
      <c r="Q71" s="2">
        <f t="shared" si="28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32"/>
        <v>8.8512850811563754E-3</v>
      </c>
      <c r="G72" s="14">
        <f t="shared" si="7"/>
        <v>0</v>
      </c>
      <c r="H72" s="24">
        <f t="shared" si="33"/>
        <v>0</v>
      </c>
      <c r="I72" s="29">
        <f t="shared" si="8"/>
        <v>0</v>
      </c>
      <c r="J72" s="28">
        <f t="shared" si="9"/>
        <v>0</v>
      </c>
      <c r="K72" s="15">
        <f t="shared" si="27"/>
        <v>0</v>
      </c>
      <c r="L72" s="34" t="str">
        <f t="shared" si="10"/>
        <v>ZS4-LAR</v>
      </c>
      <c r="M72" s="36">
        <f t="shared" si="29"/>
        <v>0</v>
      </c>
      <c r="N72" s="13">
        <f t="shared" si="11"/>
        <v>0</v>
      </c>
      <c r="O72" s="39">
        <f t="shared" si="30"/>
        <v>0</v>
      </c>
      <c r="P72" s="39">
        <f t="shared" si="31"/>
        <v>0</v>
      </c>
      <c r="Q72" s="2">
        <f t="shared" si="28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2"/>
        <v>2.4139868403153752E-2</v>
      </c>
      <c r="G73" s="14">
        <f t="shared" ref="G73:G83" si="34">C73*D73*E73</f>
        <v>0</v>
      </c>
      <c r="H73" s="24">
        <f t="shared" si="33"/>
        <v>0</v>
      </c>
      <c r="I73" s="29">
        <f t="shared" ref="I73:I83" si="35">H73</f>
        <v>0</v>
      </c>
      <c r="J73" s="28">
        <f t="shared" ref="J73:J83" si="36">IF(G73=0,0,H73/I73)</f>
        <v>0</v>
      </c>
      <c r="K73" s="15">
        <f t="shared" ref="K73:K83" si="37">J73/$J$88</f>
        <v>0</v>
      </c>
      <c r="L73" s="34" t="str">
        <f t="shared" ref="L73:L83" si="38">B73</f>
        <v>PZ1-CIL</v>
      </c>
      <c r="M73" s="36">
        <f t="shared" si="29"/>
        <v>0</v>
      </c>
      <c r="N73" s="13">
        <f t="shared" ref="N73:N83" si="39">M73</f>
        <v>0</v>
      </c>
      <c r="O73" s="39">
        <f t="shared" ref="O73:O83" si="40">M73/F73/$C$88</f>
        <v>0</v>
      </c>
      <c r="P73" s="39">
        <f t="shared" ref="P73:P83" si="41">O73/$O$87</f>
        <v>0</v>
      </c>
      <c r="Q73" s="2">
        <f t="shared" ref="Q73:Q83" si="42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2"/>
        <v>2.6822076003504169E-2</v>
      </c>
      <c r="G74" s="14">
        <f t="shared" si="34"/>
        <v>0</v>
      </c>
      <c r="H74" s="24">
        <f t="shared" si="33"/>
        <v>0</v>
      </c>
      <c r="I74" s="29">
        <f t="shared" si="35"/>
        <v>0</v>
      </c>
      <c r="J74" s="28">
        <f t="shared" si="36"/>
        <v>0</v>
      </c>
      <c r="K74" s="15">
        <f t="shared" si="37"/>
        <v>0</v>
      </c>
      <c r="L74" s="34" t="str">
        <f t="shared" si="38"/>
        <v>PZ2-DIN</v>
      </c>
      <c r="M74" s="36">
        <f t="shared" si="29"/>
        <v>0</v>
      </c>
      <c r="N74" s="13">
        <f t="shared" si="39"/>
        <v>0</v>
      </c>
      <c r="O74" s="39">
        <f t="shared" si="40"/>
        <v>0</v>
      </c>
      <c r="P74" s="39">
        <f t="shared" si="41"/>
        <v>0</v>
      </c>
      <c r="Q74" s="2">
        <f t="shared" si="42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2"/>
        <v>1.3411038001752085E-2</v>
      </c>
      <c r="G75" s="14">
        <f t="shared" si="34"/>
        <v>0</v>
      </c>
      <c r="H75" s="24">
        <f t="shared" si="33"/>
        <v>0</v>
      </c>
      <c r="I75" s="29">
        <f t="shared" si="35"/>
        <v>0</v>
      </c>
      <c r="J75" s="28">
        <f t="shared" si="36"/>
        <v>0</v>
      </c>
      <c r="K75" s="15">
        <f t="shared" si="37"/>
        <v>0</v>
      </c>
      <c r="L75" s="34" t="str">
        <f t="shared" si="38"/>
        <v>PZ3-HNF</v>
      </c>
      <c r="M75" s="36">
        <f t="shared" si="29"/>
        <v>0</v>
      </c>
      <c r="N75" s="13">
        <f t="shared" si="39"/>
        <v>0</v>
      </c>
      <c r="O75" s="39">
        <f t="shared" si="40"/>
        <v>0</v>
      </c>
      <c r="P75" s="39">
        <f t="shared" si="41"/>
        <v>0</v>
      </c>
      <c r="Q75" s="2">
        <f t="shared" si="42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32"/>
        <v>5.6326359607358758E-3</v>
      </c>
      <c r="G76" s="14">
        <f t="shared" si="34"/>
        <v>0</v>
      </c>
      <c r="H76" s="24">
        <f t="shared" si="33"/>
        <v>0</v>
      </c>
      <c r="I76" s="29">
        <f t="shared" si="35"/>
        <v>0</v>
      </c>
      <c r="J76" s="28">
        <f t="shared" si="36"/>
        <v>0</v>
      </c>
      <c r="K76" s="15">
        <f t="shared" si="37"/>
        <v>0</v>
      </c>
      <c r="L76" s="34" t="str">
        <f t="shared" si="38"/>
        <v>Insects</v>
      </c>
      <c r="M76" s="36">
        <f t="shared" si="29"/>
        <v>0</v>
      </c>
      <c r="N76" s="13">
        <f t="shared" si="39"/>
        <v>0</v>
      </c>
      <c r="O76" s="39">
        <f t="shared" si="40"/>
        <v>0</v>
      </c>
      <c r="P76" s="39">
        <f t="shared" si="41"/>
        <v>0</v>
      </c>
      <c r="Q76" s="2">
        <f t="shared" si="42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2"/>
        <v>2.6822076003504169E-2</v>
      </c>
      <c r="G77" s="14">
        <f t="shared" si="34"/>
        <v>0</v>
      </c>
      <c r="H77" s="24">
        <f t="shared" si="33"/>
        <v>0</v>
      </c>
      <c r="I77" s="29">
        <f t="shared" si="35"/>
        <v>0</v>
      </c>
      <c r="J77" s="28">
        <f t="shared" si="36"/>
        <v>0</v>
      </c>
      <c r="K77" s="15">
        <f t="shared" si="37"/>
        <v>0</v>
      </c>
      <c r="L77" s="34" t="str">
        <f t="shared" si="38"/>
        <v>Freshwater_prey</v>
      </c>
      <c r="M77" s="36">
        <f t="shared" si="29"/>
        <v>0</v>
      </c>
      <c r="N77" s="13">
        <f t="shared" si="39"/>
        <v>0</v>
      </c>
      <c r="O77" s="39">
        <f t="shared" si="40"/>
        <v>0</v>
      </c>
      <c r="P77" s="39">
        <f t="shared" si="41"/>
        <v>0</v>
      </c>
      <c r="Q77" s="2">
        <f t="shared" si="42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2"/>
        <v>0.1421570028185721</v>
      </c>
      <c r="G78" s="14">
        <f t="shared" si="34"/>
        <v>0</v>
      </c>
      <c r="H78" s="24">
        <f t="shared" si="33"/>
        <v>0</v>
      </c>
      <c r="I78" s="29">
        <f t="shared" si="35"/>
        <v>0</v>
      </c>
      <c r="J78" s="28">
        <f t="shared" si="36"/>
        <v>0</v>
      </c>
      <c r="K78" s="15">
        <f t="shared" si="37"/>
        <v>0</v>
      </c>
      <c r="L78" s="34" t="str">
        <f t="shared" si="38"/>
        <v>PP1-DIA</v>
      </c>
      <c r="M78" s="36">
        <f t="shared" si="29"/>
        <v>0</v>
      </c>
      <c r="N78" s="13">
        <f t="shared" si="39"/>
        <v>0</v>
      </c>
      <c r="O78" s="39">
        <f t="shared" si="40"/>
        <v>0</v>
      </c>
      <c r="P78" s="39">
        <f t="shared" si="41"/>
        <v>0</v>
      </c>
      <c r="Q78" s="2">
        <f t="shared" si="42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2"/>
        <v>2.9504283603854587E-2</v>
      </c>
      <c r="G79" s="14">
        <f t="shared" si="34"/>
        <v>0</v>
      </c>
      <c r="H79" s="24">
        <f t="shared" si="33"/>
        <v>0</v>
      </c>
      <c r="I79" s="29">
        <f t="shared" si="35"/>
        <v>0</v>
      </c>
      <c r="J79" s="28">
        <f t="shared" si="36"/>
        <v>0</v>
      </c>
      <c r="K79" s="15">
        <f t="shared" si="37"/>
        <v>0</v>
      </c>
      <c r="L79" s="34" t="str">
        <f t="shared" si="38"/>
        <v>PP2-NAN</v>
      </c>
      <c r="M79" s="36">
        <f t="shared" si="29"/>
        <v>0</v>
      </c>
      <c r="N79" s="13">
        <f t="shared" si="39"/>
        <v>0</v>
      </c>
      <c r="O79" s="39">
        <f t="shared" si="40"/>
        <v>0</v>
      </c>
      <c r="P79" s="39">
        <f t="shared" si="41"/>
        <v>0</v>
      </c>
      <c r="Q79" s="2">
        <f t="shared" si="42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2"/>
        <v>6.1690774808059587E-3</v>
      </c>
      <c r="G80" s="14">
        <f t="shared" si="34"/>
        <v>0</v>
      </c>
      <c r="H80" s="24">
        <f t="shared" si="33"/>
        <v>0</v>
      </c>
      <c r="I80" s="29">
        <f t="shared" si="35"/>
        <v>0</v>
      </c>
      <c r="J80" s="28">
        <f t="shared" si="36"/>
        <v>0</v>
      </c>
      <c r="K80" s="15">
        <f t="shared" si="37"/>
        <v>0</v>
      </c>
      <c r="L80" s="34" t="str">
        <f t="shared" si="38"/>
        <v>PP3-PIC</v>
      </c>
      <c r="M80" s="36">
        <f t="shared" si="29"/>
        <v>0</v>
      </c>
      <c r="N80" s="13">
        <f t="shared" si="39"/>
        <v>0</v>
      </c>
      <c r="O80" s="39">
        <f t="shared" si="40"/>
        <v>0</v>
      </c>
      <c r="P80" s="39">
        <f t="shared" si="41"/>
        <v>0</v>
      </c>
      <c r="Q80" s="2">
        <f t="shared" si="42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2"/>
        <v>1.0728830401401669E-2</v>
      </c>
      <c r="G81" s="14">
        <f t="shared" si="34"/>
        <v>0</v>
      </c>
      <c r="H81" s="24">
        <f t="shared" si="33"/>
        <v>0</v>
      </c>
      <c r="I81" s="29">
        <f t="shared" si="35"/>
        <v>0</v>
      </c>
      <c r="J81" s="28">
        <f t="shared" si="36"/>
        <v>0</v>
      </c>
      <c r="K81" s="15">
        <f t="shared" si="37"/>
        <v>0</v>
      </c>
      <c r="L81" s="34" t="str">
        <f t="shared" si="38"/>
        <v>BA1-BAC</v>
      </c>
      <c r="M81" s="36">
        <f t="shared" si="29"/>
        <v>0</v>
      </c>
      <c r="N81" s="13">
        <f t="shared" si="39"/>
        <v>0</v>
      </c>
      <c r="O81" s="39">
        <f t="shared" si="40"/>
        <v>0</v>
      </c>
      <c r="P81" s="39">
        <f t="shared" si="41"/>
        <v>0</v>
      </c>
      <c r="Q81" s="2">
        <f t="shared" si="42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2"/>
        <v>0.16093245602102502</v>
      </c>
      <c r="G82" s="14">
        <f t="shared" si="34"/>
        <v>0</v>
      </c>
      <c r="H82" s="24">
        <f t="shared" si="33"/>
        <v>0</v>
      </c>
      <c r="I82" s="29">
        <f t="shared" si="35"/>
        <v>0</v>
      </c>
      <c r="J82" s="28">
        <f t="shared" si="36"/>
        <v>0</v>
      </c>
      <c r="K82" s="15">
        <f t="shared" si="37"/>
        <v>0</v>
      </c>
      <c r="L82" s="34" t="str">
        <f t="shared" si="38"/>
        <v>DET_Close</v>
      </c>
      <c r="M82" s="36">
        <f t="shared" si="29"/>
        <v>0</v>
      </c>
      <c r="N82" s="13">
        <f t="shared" si="39"/>
        <v>0</v>
      </c>
      <c r="O82" s="39">
        <f t="shared" si="40"/>
        <v>0</v>
      </c>
      <c r="P82" s="39">
        <f t="shared" si="41"/>
        <v>0</v>
      </c>
      <c r="Q82" s="2">
        <f t="shared" si="42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10">
        <v>1</v>
      </c>
      <c r="F83" s="19">
        <f t="shared" si="32"/>
        <v>0.16093245602102502</v>
      </c>
      <c r="G83" s="21">
        <f t="shared" si="34"/>
        <v>0</v>
      </c>
      <c r="H83" s="26">
        <f t="shared" si="33"/>
        <v>0</v>
      </c>
      <c r="I83" s="32">
        <f t="shared" si="35"/>
        <v>0</v>
      </c>
      <c r="J83" s="33">
        <f t="shared" si="36"/>
        <v>0</v>
      </c>
      <c r="K83" s="46">
        <f t="shared" si="37"/>
        <v>0</v>
      </c>
      <c r="L83" s="51" t="str">
        <f t="shared" si="38"/>
        <v>DET_Real</v>
      </c>
      <c r="M83" s="53">
        <f t="shared" si="29"/>
        <v>0</v>
      </c>
      <c r="N83" s="52">
        <f t="shared" si="39"/>
        <v>0</v>
      </c>
      <c r="O83" s="43">
        <f t="shared" si="40"/>
        <v>0</v>
      </c>
      <c r="P83" s="43">
        <f t="shared" si="41"/>
        <v>0</v>
      </c>
      <c r="Q83" s="10">
        <f t="shared" si="42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0.20266634336610981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22</v>
      </c>
      <c r="E88" s="3"/>
      <c r="F88" s="27">
        <f>SUM(F5:F83)</f>
        <v>0.99999999999999989</v>
      </c>
      <c r="G88" s="23">
        <f>SUM(G5:G83)</f>
        <v>118.12518843719999</v>
      </c>
      <c r="H88" s="27">
        <f>SUM(H5:H83)</f>
        <v>1</v>
      </c>
      <c r="I88" s="27"/>
      <c r="J88" s="27">
        <f t="shared" ref="J88:M88" si="43">SUM(J5:J83)</f>
        <v>22</v>
      </c>
      <c r="K88" s="27"/>
      <c r="L88" s="27"/>
      <c r="M88" s="27">
        <f t="shared" si="43"/>
        <v>0.90000000000000013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FF5-C3EF-4158-859F-7485111F6DAD}">
  <dimension ref="A2:Q88"/>
  <sheetViews>
    <sheetView topLeftCell="A4" zoomScale="102" workbookViewId="0">
      <selection activeCell="Q1" sqref="A1:Q1048576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0.75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68" si="0">C5/$C$88</f>
        <v>6.9737397609110837E-7</v>
      </c>
      <c r="G5" s="14">
        <f>C5*D5*E5</f>
        <v>0</v>
      </c>
      <c r="H5" s="24">
        <f t="shared" ref="H5:H68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3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si="0"/>
        <v>2.3603426883083672E-5</v>
      </c>
      <c r="G7" s="14">
        <f t="shared" si="7"/>
        <v>0</v>
      </c>
      <c r="H7" s="24">
        <f t="shared" si="1"/>
        <v>0</v>
      </c>
      <c r="I7" s="29">
        <f t="shared" si="8"/>
        <v>0</v>
      </c>
      <c r="J7" s="28">
        <f t="shared" si="9"/>
        <v>0</v>
      </c>
      <c r="K7" s="15">
        <f t="shared" si="2"/>
        <v>0</v>
      </c>
      <c r="L7" s="34" t="str">
        <f t="shared" si="10"/>
        <v>Humpback</v>
      </c>
      <c r="M7" s="36">
        <f t="shared" si="3"/>
        <v>0</v>
      </c>
      <c r="N7" s="13">
        <f t="shared" si="11"/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1</v>
      </c>
      <c r="E12" s="2">
        <v>3</v>
      </c>
      <c r="F12" s="17">
        <f t="shared" si="0"/>
        <v>2.6822076003504172E-3</v>
      </c>
      <c r="G12" s="14">
        <f t="shared" si="7"/>
        <v>3</v>
      </c>
      <c r="H12" s="24">
        <f t="shared" si="1"/>
        <v>8.2924102497763594E-2</v>
      </c>
      <c r="I12" s="29">
        <f t="shared" si="8"/>
        <v>8.2924102497763594E-2</v>
      </c>
      <c r="J12" s="28">
        <f t="shared" si="9"/>
        <v>1</v>
      </c>
      <c r="K12" s="15">
        <f t="shared" ref="K12:K13" si="12">J12/$J$88</f>
        <v>4.3478260869565216E-2</v>
      </c>
      <c r="L12" s="34" t="str">
        <f t="shared" si="10"/>
        <v>Lingcod</v>
      </c>
      <c r="M12" s="36">
        <f t="shared" si="3"/>
        <v>2.0731025624440898E-2</v>
      </c>
      <c r="N12" s="13">
        <f t="shared" si="11"/>
        <v>2.0731025624440898E-2</v>
      </c>
      <c r="O12" s="39">
        <f t="shared" ref="O12:O13" si="13">M12/F12/$C$88</f>
        <v>2.0731025624440898E-2</v>
      </c>
      <c r="P12" s="39">
        <f t="shared" ref="P12:P13" si="14">O12/$O$87</f>
        <v>0.12820512820512822</v>
      </c>
      <c r="Q12" s="2">
        <f t="shared" ref="Q12:Q13" si="15">($A$83*P12-1)/(($A$83-2)*P12+1)</f>
        <v>0.82519280205655521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1</v>
      </c>
      <c r="E13" s="2">
        <v>2</v>
      </c>
      <c r="F13" s="17">
        <f t="shared" si="0"/>
        <v>1.2069934201576876E-2</v>
      </c>
      <c r="G13" s="14">
        <f t="shared" si="7"/>
        <v>9</v>
      </c>
      <c r="H13" s="24">
        <f t="shared" si="1"/>
        <v>0.2487723074932908</v>
      </c>
      <c r="I13" s="29">
        <f t="shared" si="8"/>
        <v>0.2487723074932908</v>
      </c>
      <c r="J13" s="28">
        <f t="shared" si="9"/>
        <v>1</v>
      </c>
      <c r="K13" s="15">
        <f t="shared" si="12"/>
        <v>4.3478260869565216E-2</v>
      </c>
      <c r="L13" s="34" t="str">
        <f t="shared" si="10"/>
        <v>Dogfish</v>
      </c>
      <c r="M13" s="36">
        <f t="shared" si="3"/>
        <v>6.2193076873322699E-2</v>
      </c>
      <c r="N13" s="13">
        <f t="shared" si="11"/>
        <v>6.2193076873322699E-2</v>
      </c>
      <c r="O13" s="39">
        <f t="shared" si="13"/>
        <v>1.3820683749627267E-2</v>
      </c>
      <c r="P13" s="39">
        <f t="shared" si="14"/>
        <v>8.5470085470085486E-2</v>
      </c>
      <c r="Q13" s="2">
        <f t="shared" si="15"/>
        <v>0.73806609547123636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16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17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1</v>
      </c>
      <c r="F15" s="17">
        <f t="shared" si="0"/>
        <v>8.311903861556309E-4</v>
      </c>
      <c r="G15" s="14">
        <f t="shared" si="7"/>
        <v>0.30989040000000001</v>
      </c>
      <c r="H15" s="24">
        <f t="shared" si="1"/>
        <v>8.5657944308909877E-3</v>
      </c>
      <c r="I15" s="29">
        <f t="shared" si="8"/>
        <v>8.5657944308909877E-3</v>
      </c>
      <c r="J15" s="28">
        <f t="shared" si="9"/>
        <v>1</v>
      </c>
      <c r="K15" s="15">
        <f t="shared" si="16"/>
        <v>4.3478260869565216E-2</v>
      </c>
      <c r="L15" s="34" t="str">
        <f t="shared" si="10"/>
        <v>Hake1_0-11</v>
      </c>
      <c r="M15" s="36">
        <f t="shared" ref="M15:M24" si="18">I15*(1-$F$2)</f>
        <v>2.1414486077227469E-3</v>
      </c>
      <c r="N15" s="13">
        <f t="shared" si="11"/>
        <v>2.1414486077227469E-3</v>
      </c>
      <c r="O15" s="39">
        <f t="shared" ref="O15:O24" si="19">M15/F15/$C$88</f>
        <v>6.9103418748136334E-3</v>
      </c>
      <c r="P15" s="39">
        <f t="shared" ref="P15:P24" si="20">O15/$O$87</f>
        <v>4.2735042735042743E-2</v>
      </c>
      <c r="Q15" s="2">
        <f t="shared" si="17"/>
        <v>0.52034261241970026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1</v>
      </c>
      <c r="E16" s="2">
        <v>1</v>
      </c>
      <c r="F16" s="17">
        <f t="shared" si="0"/>
        <v>6.0805002570119872E-3</v>
      </c>
      <c r="G16" s="14">
        <f t="shared" si="7"/>
        <v>2.2669760000000001</v>
      </c>
      <c r="H16" s="24">
        <f t="shared" si="1"/>
        <v>6.2662316727990053E-2</v>
      </c>
      <c r="I16" s="29">
        <f t="shared" si="8"/>
        <v>6.2662316727990053E-2</v>
      </c>
      <c r="J16" s="28">
        <f t="shared" si="9"/>
        <v>1</v>
      </c>
      <c r="K16" s="15">
        <f t="shared" si="16"/>
        <v>4.3478260869565216E-2</v>
      </c>
      <c r="L16" s="34" t="str">
        <f t="shared" si="10"/>
        <v>Hake2_juve_12-35</v>
      </c>
      <c r="M16" s="36">
        <f t="shared" si="18"/>
        <v>1.5665579181997513E-2</v>
      </c>
      <c r="N16" s="13">
        <f t="shared" si="11"/>
        <v>1.5665579181997513E-2</v>
      </c>
      <c r="O16" s="39">
        <f t="shared" si="19"/>
        <v>6.9103418748136334E-3</v>
      </c>
      <c r="P16" s="39">
        <f t="shared" si="20"/>
        <v>4.2735042735042743E-2</v>
      </c>
      <c r="Q16" s="2">
        <f t="shared" si="17"/>
        <v>0.52034261241970026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1</v>
      </c>
      <c r="E17" s="2">
        <v>1</v>
      </c>
      <c r="F17" s="17">
        <f t="shared" si="0"/>
        <v>5.0961944406657921E-3</v>
      </c>
      <c r="G17" s="14">
        <f t="shared" si="7"/>
        <v>1.9</v>
      </c>
      <c r="H17" s="24">
        <f t="shared" si="1"/>
        <v>5.2518598248583612E-2</v>
      </c>
      <c r="I17" s="29">
        <f t="shared" si="8"/>
        <v>5.2518598248583612E-2</v>
      </c>
      <c r="J17" s="28">
        <f t="shared" si="9"/>
        <v>1</v>
      </c>
      <c r="K17" s="15">
        <f t="shared" si="16"/>
        <v>4.3478260869565216E-2</v>
      </c>
      <c r="L17" s="34" t="str">
        <f t="shared" si="10"/>
        <v>Hake3_mat_36-59</v>
      </c>
      <c r="M17" s="36">
        <f t="shared" si="18"/>
        <v>1.3129649562145903E-2</v>
      </c>
      <c r="N17" s="13">
        <f t="shared" si="11"/>
        <v>1.3129649562145903E-2</v>
      </c>
      <c r="O17" s="39">
        <f t="shared" si="19"/>
        <v>6.9103418748136334E-3</v>
      </c>
      <c r="P17" s="39">
        <f t="shared" si="20"/>
        <v>4.2735042735042743E-2</v>
      </c>
      <c r="Q17" s="2">
        <f t="shared" si="17"/>
        <v>0.52034261241970026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1</v>
      </c>
      <c r="E18" s="2">
        <v>1</v>
      </c>
      <c r="F18" s="17">
        <f t="shared" si="0"/>
        <v>1.1933852398973098E-2</v>
      </c>
      <c r="G18" s="14">
        <f t="shared" si="7"/>
        <v>4.4492649999999996</v>
      </c>
      <c r="H18" s="24">
        <f t="shared" si="1"/>
        <v>0.12298376896657071</v>
      </c>
      <c r="I18" s="29">
        <f t="shared" si="8"/>
        <v>0.12298376896657071</v>
      </c>
      <c r="J18" s="28">
        <f t="shared" si="9"/>
        <v>1</v>
      </c>
      <c r="K18" s="15">
        <f t="shared" si="16"/>
        <v>4.3478260869565216E-2</v>
      </c>
      <c r="L18" s="34" t="str">
        <f t="shared" si="10"/>
        <v>Hake4_old_60up</v>
      </c>
      <c r="M18" s="36">
        <f t="shared" si="18"/>
        <v>3.0745942241642676E-2</v>
      </c>
      <c r="N18" s="13">
        <f t="shared" si="11"/>
        <v>3.0745942241642676E-2</v>
      </c>
      <c r="O18" s="39">
        <f t="shared" si="19"/>
        <v>6.9103418748136325E-3</v>
      </c>
      <c r="P18" s="39">
        <f t="shared" si="20"/>
        <v>4.2735042735042736E-2</v>
      </c>
      <c r="Q18" s="2">
        <f t="shared" si="17"/>
        <v>0.52034261241970026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1</v>
      </c>
      <c r="F19" s="17">
        <f t="shared" si="0"/>
        <v>9.1195058411914167E-6</v>
      </c>
      <c r="G19" s="14">
        <f t="shared" si="7"/>
        <v>3.3999999999999998E-3</v>
      </c>
      <c r="H19" s="24">
        <f t="shared" si="1"/>
        <v>9.3980649497465404E-5</v>
      </c>
      <c r="I19" s="29">
        <f t="shared" si="8"/>
        <v>9.3980649497465404E-5</v>
      </c>
      <c r="J19" s="28">
        <f t="shared" si="9"/>
        <v>1</v>
      </c>
      <c r="K19" s="15">
        <f t="shared" si="16"/>
        <v>4.3478260869565216E-2</v>
      </c>
      <c r="L19" s="34" t="str">
        <f t="shared" si="10"/>
        <v>Pink-Juve</v>
      </c>
      <c r="M19" s="36">
        <f t="shared" si="18"/>
        <v>2.3495162374366351E-5</v>
      </c>
      <c r="N19" s="13">
        <f t="shared" si="11"/>
        <v>2.3495162374366351E-5</v>
      </c>
      <c r="O19" s="39">
        <f t="shared" si="19"/>
        <v>6.9103418748136334E-3</v>
      </c>
      <c r="P19" s="39">
        <f t="shared" si="20"/>
        <v>4.2735042735042743E-2</v>
      </c>
      <c r="Q19" s="2">
        <f t="shared" si="17"/>
        <v>0.52034261241970026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4.8279736806307506E-4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16"/>
        <v>0</v>
      </c>
      <c r="L20" s="34" t="str">
        <f t="shared" si="10"/>
        <v>Pink-Adult</v>
      </c>
      <c r="M20" s="36">
        <f t="shared" si="18"/>
        <v>0</v>
      </c>
      <c r="N20" s="13">
        <f t="shared" si="11"/>
        <v>0</v>
      </c>
      <c r="O20" s="39">
        <f t="shared" si="19"/>
        <v>0</v>
      </c>
      <c r="P20" s="39">
        <f t="shared" si="20"/>
        <v>0</v>
      </c>
      <c r="Q20" s="2">
        <f t="shared" si="17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1</v>
      </c>
      <c r="F21" s="17">
        <f t="shared" si="0"/>
        <v>8.9049292331633839E-6</v>
      </c>
      <c r="G21" s="14">
        <f t="shared" si="7"/>
        <v>3.32E-3</v>
      </c>
      <c r="H21" s="24">
        <f t="shared" si="1"/>
        <v>9.1769340097525048E-5</v>
      </c>
      <c r="I21" s="29">
        <f t="shared" si="8"/>
        <v>9.1769340097525048E-5</v>
      </c>
      <c r="J21" s="28">
        <f t="shared" si="9"/>
        <v>1</v>
      </c>
      <c r="K21" s="15">
        <f t="shared" si="16"/>
        <v>4.3478260869565216E-2</v>
      </c>
      <c r="L21" s="34" t="str">
        <f t="shared" si="10"/>
        <v>Chum-Juve</v>
      </c>
      <c r="M21" s="36">
        <f t="shared" si="18"/>
        <v>2.2942335024381262E-5</v>
      </c>
      <c r="N21" s="13">
        <f t="shared" si="11"/>
        <v>2.2942335024381262E-5</v>
      </c>
      <c r="O21" s="39">
        <f t="shared" si="19"/>
        <v>6.9103418748136334E-3</v>
      </c>
      <c r="P21" s="39">
        <f t="shared" si="20"/>
        <v>4.2735042735042743E-2</v>
      </c>
      <c r="Q21" s="2">
        <f t="shared" si="17"/>
        <v>0.52034261241970026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3.7550906404905843E-4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16"/>
        <v>0</v>
      </c>
      <c r="L22" s="34" t="str">
        <f t="shared" si="10"/>
        <v>Chum-Adult</v>
      </c>
      <c r="M22" s="36">
        <f t="shared" si="18"/>
        <v>0</v>
      </c>
      <c r="N22" s="13">
        <f t="shared" si="11"/>
        <v>0</v>
      </c>
      <c r="O22" s="39">
        <f t="shared" si="19"/>
        <v>0</v>
      </c>
      <c r="P22" s="39">
        <f t="shared" si="20"/>
        <v>0</v>
      </c>
      <c r="Q22" s="2">
        <f t="shared" si="17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1</v>
      </c>
      <c r="F23" s="17">
        <f t="shared" si="0"/>
        <v>1.7702570162312753E-5</v>
      </c>
      <c r="G23" s="14">
        <f t="shared" si="7"/>
        <v>6.6E-3</v>
      </c>
      <c r="H23" s="24">
        <f t="shared" si="1"/>
        <v>1.8243302549507992E-4</v>
      </c>
      <c r="I23" s="29">
        <f t="shared" si="8"/>
        <v>1.8243302549507992E-4</v>
      </c>
      <c r="J23" s="28">
        <f t="shared" si="9"/>
        <v>1</v>
      </c>
      <c r="K23" s="15">
        <f t="shared" si="16"/>
        <v>4.3478260869565216E-2</v>
      </c>
      <c r="L23" s="34" t="str">
        <f t="shared" si="10"/>
        <v>Sockeye-Juve</v>
      </c>
      <c r="M23" s="36">
        <f t="shared" si="18"/>
        <v>4.5608256373769979E-5</v>
      </c>
      <c r="N23" s="13">
        <f t="shared" si="11"/>
        <v>4.5608256373769979E-5</v>
      </c>
      <c r="O23" s="39">
        <f t="shared" si="19"/>
        <v>6.9103418748136334E-3</v>
      </c>
      <c r="P23" s="39">
        <f t="shared" si="20"/>
        <v>4.2735042735042743E-2</v>
      </c>
      <c r="Q23" s="2">
        <f t="shared" si="17"/>
        <v>0.52034261241970026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4.8279736806307506E-4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16"/>
        <v>0</v>
      </c>
      <c r="L24" s="34" t="str">
        <f t="shared" si="10"/>
        <v>Sockeye-Adult</v>
      </c>
      <c r="M24" s="36">
        <f t="shared" si="18"/>
        <v>0</v>
      </c>
      <c r="N24" s="13">
        <f t="shared" si="11"/>
        <v>0</v>
      </c>
      <c r="O24" s="39">
        <f t="shared" si="19"/>
        <v>0</v>
      </c>
      <c r="P24" s="39">
        <f t="shared" si="20"/>
        <v>0</v>
      </c>
      <c r="Q24" s="2">
        <f t="shared" si="17"/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16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17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16"/>
        <v>0</v>
      </c>
      <c r="L26" s="34" t="str">
        <f t="shared" si="10"/>
        <v>Chinook1-H-frsh</v>
      </c>
      <c r="M26" s="36">
        <f t="shared" ref="M26:M31" si="21">I26*(1-$F$2)</f>
        <v>0</v>
      </c>
      <c r="N26" s="13">
        <f t="shared" si="11"/>
        <v>0</v>
      </c>
      <c r="O26" s="39">
        <f t="shared" ref="O26:O31" si="22">M26/F26/$C$88</f>
        <v>0</v>
      </c>
      <c r="P26" s="39">
        <f t="shared" ref="P26:P31" si="23">O26/$O$87</f>
        <v>0</v>
      </c>
      <c r="Q26" s="2">
        <f t="shared" si="17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">
        <v>1</v>
      </c>
      <c r="E27" s="2">
        <v>1</v>
      </c>
      <c r="F27" s="17">
        <f t="shared" si="0"/>
        <v>8.8969952630815483E-7</v>
      </c>
      <c r="G27" s="14">
        <f t="shared" si="7"/>
        <v>3.3170420000000001E-4</v>
      </c>
      <c r="H27" s="24">
        <f t="shared" si="1"/>
        <v>9.1687576932462248E-6</v>
      </c>
      <c r="I27" s="29">
        <f t="shared" si="8"/>
        <v>9.1687576932462248E-6</v>
      </c>
      <c r="J27" s="28">
        <f t="shared" si="9"/>
        <v>1</v>
      </c>
      <c r="K27" s="15">
        <f t="shared" si="16"/>
        <v>4.3478260869565216E-2</v>
      </c>
      <c r="L27" s="34" t="str">
        <f t="shared" si="10"/>
        <v>Chinook2-H-emar1</v>
      </c>
      <c r="M27" s="36">
        <f t="shared" si="21"/>
        <v>2.2921894233115562E-6</v>
      </c>
      <c r="N27" s="12">
        <f t="shared" si="11"/>
        <v>2.2921894233115562E-6</v>
      </c>
      <c r="O27" s="39">
        <f t="shared" si="22"/>
        <v>6.9103418748136325E-3</v>
      </c>
      <c r="P27" s="39">
        <f t="shared" si="23"/>
        <v>4.2735042735042736E-2</v>
      </c>
      <c r="Q27" s="2">
        <f t="shared" si="17"/>
        <v>0.52034261241970026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</v>
      </c>
      <c r="F28" s="17">
        <f t="shared" si="0"/>
        <v>1.395215460966958E-5</v>
      </c>
      <c r="G28" s="14">
        <f t="shared" si="7"/>
        <v>5.201743E-3</v>
      </c>
      <c r="H28" s="24">
        <f t="shared" si="1"/>
        <v>1.4378328989967477E-4</v>
      </c>
      <c r="I28" s="29">
        <f t="shared" si="8"/>
        <v>1.4378328989967477E-4</v>
      </c>
      <c r="J28" s="28">
        <f t="shared" si="9"/>
        <v>1</v>
      </c>
      <c r="K28" s="15">
        <f t="shared" si="16"/>
        <v>4.3478260869565216E-2</v>
      </c>
      <c r="L28" s="34" t="str">
        <f t="shared" si="10"/>
        <v>Chinook3-H-emar2</v>
      </c>
      <c r="M28" s="36">
        <f t="shared" si="21"/>
        <v>3.5945822474918693E-5</v>
      </c>
      <c r="N28" s="12">
        <f t="shared" si="11"/>
        <v>3.5945822474918693E-5</v>
      </c>
      <c r="O28" s="39">
        <f t="shared" si="22"/>
        <v>6.9103418748136334E-3</v>
      </c>
      <c r="P28" s="39">
        <f t="shared" si="23"/>
        <v>4.2735042735042743E-2</v>
      </c>
      <c r="Q28" s="2">
        <f t="shared" si="17"/>
        <v>0.52034261241970026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1</v>
      </c>
      <c r="E29" s="2">
        <v>1</v>
      </c>
      <c r="F29" s="17">
        <f t="shared" si="0"/>
        <v>3.2850203474911716E-5</v>
      </c>
      <c r="G29" s="14">
        <f t="shared" si="7"/>
        <v>1.224745E-2</v>
      </c>
      <c r="H29" s="24">
        <f t="shared" si="1"/>
        <v>3.3853626637874492E-4</v>
      </c>
      <c r="I29" s="29">
        <f t="shared" si="8"/>
        <v>3.3853626637874492E-4</v>
      </c>
      <c r="J29" s="28">
        <f t="shared" si="9"/>
        <v>1</v>
      </c>
      <c r="K29" s="15">
        <f t="shared" si="16"/>
        <v>4.3478260869565216E-2</v>
      </c>
      <c r="L29" s="34" t="str">
        <f t="shared" si="10"/>
        <v>Chinook4-H-emar3</v>
      </c>
      <c r="M29" s="36">
        <f t="shared" si="21"/>
        <v>8.463406659468623E-5</v>
      </c>
      <c r="N29" s="12">
        <f t="shared" si="11"/>
        <v>8.463406659468623E-5</v>
      </c>
      <c r="O29" s="39">
        <f t="shared" si="22"/>
        <v>6.9103418748136325E-3</v>
      </c>
      <c r="P29" s="39">
        <f t="shared" si="23"/>
        <v>4.2735042735042736E-2</v>
      </c>
      <c r="Q29" s="2">
        <f t="shared" si="17"/>
        <v>0.52034261241970026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0</v>
      </c>
      <c r="E30" s="2">
        <v>1</v>
      </c>
      <c r="F30" s="17">
        <f t="shared" si="0"/>
        <v>1.0127948843733166E-3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16"/>
        <v>0</v>
      </c>
      <c r="L30" s="34" t="str">
        <f t="shared" si="10"/>
        <v>Chinook5-H-mat</v>
      </c>
      <c r="M30" s="36">
        <f t="shared" si="21"/>
        <v>0</v>
      </c>
      <c r="N30" s="12">
        <f t="shared" si="11"/>
        <v>0</v>
      </c>
      <c r="O30" s="39">
        <f t="shared" si="22"/>
        <v>0</v>
      </c>
      <c r="P30" s="39">
        <f t="shared" si="23"/>
        <v>0</v>
      </c>
      <c r="Q30" s="2">
        <f t="shared" si="17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0</v>
      </c>
      <c r="E31" s="2">
        <v>1</v>
      </c>
      <c r="F31" s="17">
        <f t="shared" si="0"/>
        <v>1.2692034703571751E-3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16"/>
        <v>0</v>
      </c>
      <c r="L31" s="34" t="str">
        <f t="shared" si="10"/>
        <v>Chinook6-H-spwn</v>
      </c>
      <c r="M31" s="36">
        <f t="shared" si="21"/>
        <v>0</v>
      </c>
      <c r="N31" s="12">
        <f t="shared" si="11"/>
        <v>0</v>
      </c>
      <c r="O31" s="39">
        <f t="shared" si="22"/>
        <v>0</v>
      </c>
      <c r="P31" s="39">
        <f t="shared" si="23"/>
        <v>0</v>
      </c>
      <c r="Q31" s="2">
        <f t="shared" si="17"/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16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17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16"/>
        <v>0</v>
      </c>
      <c r="L33" s="34" t="str">
        <f t="shared" si="10"/>
        <v>Chinook1-WO-frsh</v>
      </c>
      <c r="M33" s="36">
        <f t="shared" ref="M33:M39" si="24">I33*(1-$F$2)</f>
        <v>0</v>
      </c>
      <c r="N33" s="13">
        <f t="shared" si="11"/>
        <v>0</v>
      </c>
      <c r="O33" s="39">
        <f t="shared" ref="O33:O39" si="25">M33/F33/$C$88</f>
        <v>0</v>
      </c>
      <c r="P33" s="39">
        <f t="shared" ref="P33:P39" si="26">O33/$O$87</f>
        <v>0</v>
      </c>
      <c r="Q33" s="2">
        <f t="shared" si="17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4.2915321605606673E-6</v>
      </c>
      <c r="G34" s="14">
        <f t="shared" si="7"/>
        <v>1.6000000000000001E-3</v>
      </c>
      <c r="H34" s="24">
        <f t="shared" si="1"/>
        <v>4.4226187998807256E-5</v>
      </c>
      <c r="I34" s="29">
        <f t="shared" si="8"/>
        <v>4.4226187998807256E-5</v>
      </c>
      <c r="J34" s="28">
        <f t="shared" si="9"/>
        <v>1</v>
      </c>
      <c r="K34" s="15">
        <f t="shared" si="16"/>
        <v>4.3478260869565216E-2</v>
      </c>
      <c r="L34" s="34" t="str">
        <f t="shared" si="10"/>
        <v>Chinook2-WO-emar1</v>
      </c>
      <c r="M34" s="36">
        <f t="shared" si="24"/>
        <v>1.1056546999701814E-5</v>
      </c>
      <c r="N34" s="13">
        <f t="shared" si="11"/>
        <v>1.1056546999701814E-5</v>
      </c>
      <c r="O34" s="39">
        <f t="shared" si="25"/>
        <v>6.9103418748136334E-3</v>
      </c>
      <c r="P34" s="39">
        <f t="shared" si="26"/>
        <v>4.2735042735042743E-2</v>
      </c>
      <c r="Q34" s="2">
        <f t="shared" si="17"/>
        <v>0.52034261241970026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6.7299244078316309E-5</v>
      </c>
      <c r="G35" s="14">
        <f t="shared" si="7"/>
        <v>2.5090990000000001E-2</v>
      </c>
      <c r="H35" s="24">
        <f t="shared" si="1"/>
        <v>6.9354927551012048E-4</v>
      </c>
      <c r="I35" s="29">
        <f t="shared" si="8"/>
        <v>6.9354927551012048E-4</v>
      </c>
      <c r="J35" s="28">
        <f t="shared" si="9"/>
        <v>1</v>
      </c>
      <c r="K35" s="15">
        <f t="shared" si="16"/>
        <v>4.3478260869565216E-2</v>
      </c>
      <c r="L35" s="34" t="str">
        <f t="shared" si="10"/>
        <v>Chinook3-WO-emar2</v>
      </c>
      <c r="M35" s="36">
        <f t="shared" si="24"/>
        <v>1.7338731887753012E-4</v>
      </c>
      <c r="N35" s="13">
        <f t="shared" si="11"/>
        <v>1.7338731887753012E-4</v>
      </c>
      <c r="O35" s="39">
        <f t="shared" si="25"/>
        <v>6.9103418748136334E-3</v>
      </c>
      <c r="P35" s="39">
        <f t="shared" si="26"/>
        <v>4.2735042735042743E-2</v>
      </c>
      <c r="Q35" s="2">
        <f t="shared" si="17"/>
        <v>0.52034261241970026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1.584553568358734E-4</v>
      </c>
      <c r="G36" s="14">
        <f t="shared" si="7"/>
        <v>5.9076469999999999E-2</v>
      </c>
      <c r="H36" s="24">
        <f t="shared" si="1"/>
        <v>1.6329544178286853E-3</v>
      </c>
      <c r="I36" s="29">
        <f t="shared" si="8"/>
        <v>1.6329544178286853E-3</v>
      </c>
      <c r="J36" s="28">
        <f t="shared" si="9"/>
        <v>1</v>
      </c>
      <c r="K36" s="15">
        <f t="shared" si="16"/>
        <v>4.3478260869565216E-2</v>
      </c>
      <c r="L36" s="34" t="str">
        <f t="shared" si="10"/>
        <v>Chinook4-WO-emar3</v>
      </c>
      <c r="M36" s="36">
        <f t="shared" si="24"/>
        <v>4.0823860445717133E-4</v>
      </c>
      <c r="N36" s="13">
        <f t="shared" si="11"/>
        <v>4.0823860445717133E-4</v>
      </c>
      <c r="O36" s="39">
        <f t="shared" si="25"/>
        <v>6.9103418748136325E-3</v>
      </c>
      <c r="P36" s="39">
        <f t="shared" si="26"/>
        <v>4.2735042735042736E-2</v>
      </c>
      <c r="Q36" s="2">
        <f t="shared" si="17"/>
        <v>0.52034261241970026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4.885289774842639E-3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16"/>
        <v>0</v>
      </c>
      <c r="L37" s="34" t="str">
        <f t="shared" si="10"/>
        <v>Chinook5-WO-mat</v>
      </c>
      <c r="M37" s="36">
        <f t="shared" si="24"/>
        <v>0</v>
      </c>
      <c r="N37" s="13">
        <f t="shared" si="11"/>
        <v>0</v>
      </c>
      <c r="O37" s="39">
        <f t="shared" si="25"/>
        <v>0</v>
      </c>
      <c r="P37" s="39">
        <f t="shared" si="26"/>
        <v>0</v>
      </c>
      <c r="Q37" s="2">
        <f t="shared" si="17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2.5768266141610098E-3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16"/>
        <v>0</v>
      </c>
      <c r="L38" s="34" t="str">
        <f t="shared" si="10"/>
        <v>Chinook6-WO-spwn</v>
      </c>
      <c r="M38" s="36">
        <f t="shared" si="24"/>
        <v>0</v>
      </c>
      <c r="N38" s="13">
        <f t="shared" si="11"/>
        <v>0</v>
      </c>
      <c r="O38" s="39">
        <f t="shared" si="25"/>
        <v>0</v>
      </c>
      <c r="P38" s="39">
        <f t="shared" si="26"/>
        <v>0</v>
      </c>
      <c r="Q38" s="2">
        <f t="shared" si="17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16"/>
        <v>0</v>
      </c>
      <c r="L39" s="34" t="str">
        <f t="shared" si="10"/>
        <v>Chinook7-WO-mori</v>
      </c>
      <c r="M39" s="36">
        <f t="shared" si="24"/>
        <v>0</v>
      </c>
      <c r="N39" s="13">
        <f t="shared" si="11"/>
        <v>0</v>
      </c>
      <c r="O39" s="39">
        <f t="shared" si="25"/>
        <v>0</v>
      </c>
      <c r="P39" s="39">
        <f t="shared" si="26"/>
        <v>0</v>
      </c>
      <c r="Q39" s="2">
        <f t="shared" si="17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si="0"/>
        <v>0</v>
      </c>
      <c r="G40" s="22">
        <f t="shared" si="7"/>
        <v>0</v>
      </c>
      <c r="H40" s="25">
        <f t="shared" si="1"/>
        <v>0</v>
      </c>
      <c r="I40" s="30">
        <f t="shared" si="8"/>
        <v>0</v>
      </c>
      <c r="J40" s="31">
        <f t="shared" si="9"/>
        <v>0</v>
      </c>
      <c r="K40" s="45">
        <f t="shared" si="16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17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0"/>
        <v>3.6846424578673806E-5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16"/>
        <v>0</v>
      </c>
      <c r="L41" s="34" t="str">
        <f t="shared" si="10"/>
        <v>Chinook1-WS-frsh</v>
      </c>
      <c r="M41" s="36">
        <f>I41*(1-$F$2)</f>
        <v>0</v>
      </c>
      <c r="N41" s="13">
        <f t="shared" si="11"/>
        <v>0</v>
      </c>
      <c r="O41" s="39">
        <f>M41/F41/$C$88</f>
        <v>0</v>
      </c>
      <c r="P41" s="39">
        <f>O41/$O$87</f>
        <v>0</v>
      </c>
      <c r="Q41" s="2">
        <f t="shared" si="17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0"/>
        <v>7.5101812809811683E-5</v>
      </c>
      <c r="G42" s="14">
        <f t="shared" si="7"/>
        <v>2.8000000000000001E-2</v>
      </c>
      <c r="H42" s="24">
        <f t="shared" si="1"/>
        <v>7.7395828997912691E-4</v>
      </c>
      <c r="I42" s="29">
        <f t="shared" si="8"/>
        <v>7.7395828997912691E-4</v>
      </c>
      <c r="J42" s="28">
        <f t="shared" si="9"/>
        <v>1</v>
      </c>
      <c r="K42" s="15">
        <f t="shared" si="16"/>
        <v>4.3478260869565216E-2</v>
      </c>
      <c r="L42" s="34" t="str">
        <f t="shared" si="10"/>
        <v>Chinook2-WS-emar</v>
      </c>
      <c r="M42" s="36">
        <f>I42*(1-$F$2)</f>
        <v>1.9348957249478173E-4</v>
      </c>
      <c r="N42" s="13">
        <f t="shared" si="11"/>
        <v>1.9348957249478173E-4</v>
      </c>
      <c r="O42" s="39">
        <f>M42/F42/$C$88</f>
        <v>6.9103418748136325E-3</v>
      </c>
      <c r="P42" s="39">
        <f>O42/$O$87</f>
        <v>4.2735042735042736E-2</v>
      </c>
      <c r="Q42" s="2">
        <f t="shared" si="17"/>
        <v>0.52034261241970026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1</v>
      </c>
      <c r="E43" s="2">
        <v>0.2</v>
      </c>
      <c r="F43" s="17">
        <f t="shared" si="0"/>
        <v>1.0352800989078141E-4</v>
      </c>
      <c r="G43" s="14">
        <f t="shared" si="7"/>
        <v>7.7196119999999998E-3</v>
      </c>
      <c r="H43" s="24">
        <f t="shared" si="1"/>
        <v>2.1338063224365526E-4</v>
      </c>
      <c r="I43" s="29">
        <f t="shared" si="8"/>
        <v>2.1338063224365526E-4</v>
      </c>
      <c r="J43" s="28">
        <f t="shared" si="9"/>
        <v>1</v>
      </c>
      <c r="K43" s="15">
        <f t="shared" si="16"/>
        <v>4.3478260869565216E-2</v>
      </c>
      <c r="L43" s="34" t="str">
        <f t="shared" si="10"/>
        <v>Chinook3-WS-mar</v>
      </c>
      <c r="M43" s="36">
        <f>I43*(1-$F$2)</f>
        <v>5.3345158060913816E-5</v>
      </c>
      <c r="N43" s="13">
        <f t="shared" si="11"/>
        <v>5.3345158060913816E-5</v>
      </c>
      <c r="O43" s="39">
        <f>M43/F43/$C$88</f>
        <v>1.3820683749627269E-3</v>
      </c>
      <c r="P43" s="39">
        <f>O43/$O$87</f>
        <v>8.5470085470085496E-3</v>
      </c>
      <c r="Q43" s="2">
        <f t="shared" si="17"/>
        <v>-0.24064171122994643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0"/>
        <v>4.1934330997854514E-5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16"/>
        <v>0</v>
      </c>
      <c r="L44" s="34" t="str">
        <f t="shared" si="10"/>
        <v>Chinook4-WS-spwn</v>
      </c>
      <c r="M44" s="36">
        <f>I44*(1-$F$2)</f>
        <v>0</v>
      </c>
      <c r="N44" s="13">
        <f t="shared" si="11"/>
        <v>0</v>
      </c>
      <c r="O44" s="39">
        <f>M44/F44/$C$88</f>
        <v>0</v>
      </c>
      <c r="P44" s="39">
        <f>O44/$O$87</f>
        <v>0</v>
      </c>
      <c r="Q44" s="2">
        <f t="shared" si="17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0"/>
        <v>3.2294342771815095E-5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16"/>
        <v>0</v>
      </c>
      <c r="L45" s="34" t="str">
        <f t="shared" si="10"/>
        <v>Chinook5-WS-mori</v>
      </c>
      <c r="M45" s="36">
        <f>I45*(1-$F$2)</f>
        <v>0</v>
      </c>
      <c r="N45" s="13">
        <f t="shared" si="11"/>
        <v>0</v>
      </c>
      <c r="O45" s="39">
        <f>M45/F45/$C$88</f>
        <v>0</v>
      </c>
      <c r="P45" s="39">
        <f>O45/$O$87</f>
        <v>0</v>
      </c>
      <c r="Q45" s="2">
        <f t="shared" si="17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0"/>
        <v>0</v>
      </c>
      <c r="G46" s="22">
        <f t="shared" si="7"/>
        <v>0</v>
      </c>
      <c r="H46" s="25">
        <f t="shared" si="1"/>
        <v>0</v>
      </c>
      <c r="I46" s="30">
        <f t="shared" si="8"/>
        <v>0</v>
      </c>
      <c r="J46" s="31">
        <f t="shared" si="9"/>
        <v>0</v>
      </c>
      <c r="K46" s="45">
        <f t="shared" ref="K46:K77" si="27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7" si="28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0"/>
        <v>2.9504283603854587E-5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7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28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0"/>
        <v>4.5487022252822652E-5</v>
      </c>
      <c r="G48" s="14">
        <f t="shared" si="7"/>
        <v>1.69588E-2</v>
      </c>
      <c r="H48" s="24">
        <f t="shared" si="1"/>
        <v>4.6876442314635778E-4</v>
      </c>
      <c r="I48" s="29">
        <f t="shared" si="8"/>
        <v>4.6876442314635778E-4</v>
      </c>
      <c r="J48" s="28">
        <f t="shared" si="9"/>
        <v>1</v>
      </c>
      <c r="K48" s="15">
        <f t="shared" si="27"/>
        <v>4.3478260869565216E-2</v>
      </c>
      <c r="L48" s="34" t="str">
        <f t="shared" si="10"/>
        <v>Coho2-H-emar</v>
      </c>
      <c r="M48" s="36">
        <f>I48*(1-$F$2)</f>
        <v>1.1719110578658945E-4</v>
      </c>
      <c r="N48" s="49">
        <f t="shared" si="11"/>
        <v>1.1719110578658945E-4</v>
      </c>
      <c r="O48" s="39">
        <f>M48/F48/$C$88</f>
        <v>6.9103418748136334E-3</v>
      </c>
      <c r="P48" s="39">
        <f>O48/$O$87</f>
        <v>4.2735042735042743E-2</v>
      </c>
      <c r="Q48" s="2">
        <f t="shared" si="28"/>
        <v>0.52034261241970026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0</v>
      </c>
      <c r="E49" s="2">
        <v>0.2</v>
      </c>
      <c r="F49" s="17">
        <f t="shared" si="0"/>
        <v>4.5356452386837596E-5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7"/>
        <v>0</v>
      </c>
      <c r="L49" s="34" t="str">
        <f t="shared" si="10"/>
        <v>Coho3-H-mar</v>
      </c>
      <c r="M49" s="36">
        <f>I49*(1-$F$2)</f>
        <v>0</v>
      </c>
      <c r="N49" s="49">
        <f t="shared" si="11"/>
        <v>0</v>
      </c>
      <c r="O49" s="39">
        <f>M49/F49/$C$88</f>
        <v>0</v>
      </c>
      <c r="P49" s="39">
        <f>O49/$O$87</f>
        <v>0</v>
      </c>
      <c r="Q49" s="2">
        <f t="shared" si="28"/>
        <v>-1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0</v>
      </c>
      <c r="E50" s="2">
        <v>1</v>
      </c>
      <c r="F50" s="17">
        <f t="shared" si="0"/>
        <v>9.0444362148728096E-5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7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28"/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0"/>
        <v>0</v>
      </c>
      <c r="G51" s="22">
        <f t="shared" si="7"/>
        <v>0</v>
      </c>
      <c r="H51" s="25">
        <f t="shared" si="1"/>
        <v>0</v>
      </c>
      <c r="I51" s="30">
        <f t="shared" si="8"/>
        <v>0</v>
      </c>
      <c r="J51" s="31">
        <f t="shared" si="9"/>
        <v>0</v>
      </c>
      <c r="K51" s="45">
        <f t="shared" si="27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28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0"/>
        <v>1.4787984142090776E-4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7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28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0"/>
        <v>2.2798764602978546E-4</v>
      </c>
      <c r="G53" s="14">
        <f t="shared" si="7"/>
        <v>8.5000000000000006E-2</v>
      </c>
      <c r="H53" s="24">
        <f t="shared" si="1"/>
        <v>2.3495162374366353E-3</v>
      </c>
      <c r="I53" s="29">
        <f t="shared" si="8"/>
        <v>2.3495162374366353E-3</v>
      </c>
      <c r="J53" s="28">
        <f t="shared" si="9"/>
        <v>1</v>
      </c>
      <c r="K53" s="15">
        <f t="shared" si="27"/>
        <v>4.3478260869565216E-2</v>
      </c>
      <c r="L53" s="34" t="str">
        <f t="shared" si="10"/>
        <v>Coho2-W-emar</v>
      </c>
      <c r="M53" s="36">
        <f>I53*(1-$F$2)</f>
        <v>5.8737905935915883E-4</v>
      </c>
      <c r="N53" s="13">
        <f t="shared" si="11"/>
        <v>5.8737905935915883E-4</v>
      </c>
      <c r="O53" s="39">
        <f>M53/F53/$C$88</f>
        <v>6.9103418748136325E-3</v>
      </c>
      <c r="P53" s="39">
        <f>O53/$O$87</f>
        <v>4.2735042735042736E-2</v>
      </c>
      <c r="Q53" s="2">
        <f t="shared" si="28"/>
        <v>0.52034261241970026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0</v>
      </c>
      <c r="E54" s="2">
        <v>0.2</v>
      </c>
      <c r="F54" s="17">
        <f t="shared" si="0"/>
        <v>2.2733318737529993E-4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7"/>
        <v>0</v>
      </c>
      <c r="L54" s="34" t="str">
        <f t="shared" si="10"/>
        <v>Coho3-W-mar</v>
      </c>
      <c r="M54" s="36">
        <f>I54*(1-$F$2)</f>
        <v>0</v>
      </c>
      <c r="N54" s="13">
        <f t="shared" si="11"/>
        <v>0</v>
      </c>
      <c r="O54" s="39">
        <f>M54/F54/$C$88</f>
        <v>0</v>
      </c>
      <c r="P54" s="39">
        <f>O54/$O$87</f>
        <v>0</v>
      </c>
      <c r="Q54" s="2">
        <f t="shared" si="28"/>
        <v>-1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0"/>
        <v>1.0450199993669666E-4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7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28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0"/>
        <v>1.8922878060998577E-4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7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28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0"/>
        <v>0</v>
      </c>
      <c r="G57" s="22">
        <f t="shared" si="7"/>
        <v>0</v>
      </c>
      <c r="H57" s="25">
        <f t="shared" si="1"/>
        <v>0</v>
      </c>
      <c r="I57" s="30">
        <f t="shared" si="8"/>
        <v>0</v>
      </c>
      <c r="J57" s="31">
        <f t="shared" si="9"/>
        <v>0</v>
      </c>
      <c r="K57" s="45">
        <f t="shared" si="27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28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1</v>
      </c>
      <c r="F58" s="17">
        <f t="shared" si="0"/>
        <v>1.6792411292870645E-3</v>
      </c>
      <c r="G58" s="14">
        <f t="shared" si="7"/>
        <v>0.62606680000000003</v>
      </c>
      <c r="H58" s="24">
        <f t="shared" si="1"/>
        <v>1.7305342497882289E-2</v>
      </c>
      <c r="I58" s="29">
        <f t="shared" si="8"/>
        <v>1.7305342497882289E-2</v>
      </c>
      <c r="J58" s="28">
        <f t="shared" si="9"/>
        <v>1</v>
      </c>
      <c r="K58" s="15">
        <f t="shared" si="27"/>
        <v>4.3478260869565216E-2</v>
      </c>
      <c r="L58" s="34" t="str">
        <f t="shared" si="10"/>
        <v>Herring1-age0</v>
      </c>
      <c r="M58" s="36">
        <f t="shared" ref="M58:M83" si="29">I58*(1-$F$2)</f>
        <v>4.3263356244705722E-3</v>
      </c>
      <c r="N58" s="13">
        <f t="shared" si="11"/>
        <v>4.3263356244705722E-3</v>
      </c>
      <c r="O58" s="39">
        <f t="shared" ref="O58:O72" si="30">M58/F58/$C$88</f>
        <v>6.9103418748136334E-3</v>
      </c>
      <c r="P58" s="39">
        <f t="shared" ref="P58:P72" si="31">O58/$O$87</f>
        <v>4.2735042735042743E-2</v>
      </c>
      <c r="Q58" s="2">
        <f t="shared" si="28"/>
        <v>0.52034261241970026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0.2</v>
      </c>
      <c r="F59" s="17">
        <f t="shared" si="0"/>
        <v>1.7044292044204351E-2</v>
      </c>
      <c r="G59" s="14">
        <f t="shared" si="7"/>
        <v>1.2709152000000001</v>
      </c>
      <c r="H59" s="24">
        <f t="shared" si="1"/>
        <v>3.5129834103588581E-2</v>
      </c>
      <c r="I59" s="29">
        <f t="shared" si="8"/>
        <v>3.5129834103588581E-2</v>
      </c>
      <c r="J59" s="28">
        <f t="shared" si="9"/>
        <v>1</v>
      </c>
      <c r="K59" s="15">
        <f t="shared" si="27"/>
        <v>4.3478260869565216E-2</v>
      </c>
      <c r="L59" s="34" t="str">
        <f t="shared" si="10"/>
        <v>Herring2-juve</v>
      </c>
      <c r="M59" s="36">
        <f t="shared" si="29"/>
        <v>8.7824585258971452E-3</v>
      </c>
      <c r="N59" s="13">
        <f t="shared" si="11"/>
        <v>8.7824585258971452E-3</v>
      </c>
      <c r="O59" s="39">
        <f t="shared" si="30"/>
        <v>1.3820683749627269E-3</v>
      </c>
      <c r="P59" s="39">
        <f t="shared" si="31"/>
        <v>8.5470085470085496E-3</v>
      </c>
      <c r="Q59" s="2">
        <f t="shared" si="28"/>
        <v>-0.24064171122994643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0.8</v>
      </c>
      <c r="F60" s="17">
        <f t="shared" si="0"/>
        <v>3.2186491204205005E-2</v>
      </c>
      <c r="G60" s="14">
        <f t="shared" si="7"/>
        <v>9.6000000000000014</v>
      </c>
      <c r="H60" s="24">
        <f t="shared" si="1"/>
        <v>0.26535712799284356</v>
      </c>
      <c r="I60" s="29">
        <f t="shared" si="8"/>
        <v>0.26535712799284356</v>
      </c>
      <c r="J60" s="28">
        <f t="shared" si="9"/>
        <v>1</v>
      </c>
      <c r="K60" s="15">
        <f t="shared" si="27"/>
        <v>4.3478260869565216E-2</v>
      </c>
      <c r="L60" s="34" t="str">
        <f t="shared" si="10"/>
        <v>Herring3-mat</v>
      </c>
      <c r="M60" s="36">
        <f t="shared" si="29"/>
        <v>6.6339281998210889E-2</v>
      </c>
      <c r="N60" s="13">
        <f t="shared" si="11"/>
        <v>6.6339281998210889E-2</v>
      </c>
      <c r="O60" s="39">
        <f t="shared" si="30"/>
        <v>5.5282734998509074E-3</v>
      </c>
      <c r="P60" s="39">
        <f t="shared" si="31"/>
        <v>3.4188034188034198E-2</v>
      </c>
      <c r="Q60" s="2">
        <f t="shared" si="28"/>
        <v>0.43073047858942071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1</v>
      </c>
      <c r="F61" s="17">
        <f t="shared" si="0"/>
        <v>6.9737397609110838E-2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7"/>
        <v>0</v>
      </c>
      <c r="L61" s="34" t="str">
        <f t="shared" si="10"/>
        <v>Offshore_prey</v>
      </c>
      <c r="M61" s="36">
        <f t="shared" si="29"/>
        <v>0</v>
      </c>
      <c r="N61" s="13">
        <f t="shared" si="11"/>
        <v>0</v>
      </c>
      <c r="O61" s="39">
        <f t="shared" si="30"/>
        <v>0</v>
      </c>
      <c r="P61" s="39">
        <f t="shared" si="31"/>
        <v>0</v>
      </c>
      <c r="Q61" s="2">
        <f t="shared" si="28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0.2</v>
      </c>
      <c r="F62" s="17">
        <f t="shared" si="0"/>
        <v>4.6938633006132296E-2</v>
      </c>
      <c r="G62" s="14">
        <f t="shared" si="7"/>
        <v>3.5</v>
      </c>
      <c r="H62" s="24">
        <f t="shared" si="1"/>
        <v>9.6744786247390871E-2</v>
      </c>
      <c r="I62" s="29">
        <f t="shared" si="8"/>
        <v>9.6744786247390871E-2</v>
      </c>
      <c r="J62" s="28">
        <f t="shared" si="9"/>
        <v>1</v>
      </c>
      <c r="K62" s="15">
        <f t="shared" si="27"/>
        <v>4.3478260869565216E-2</v>
      </c>
      <c r="L62" s="34" t="str">
        <f t="shared" si="10"/>
        <v>Small_Forage_Fish</v>
      </c>
      <c r="M62" s="36">
        <f t="shared" si="29"/>
        <v>2.4186196561847718E-2</v>
      </c>
      <c r="N62" s="13">
        <f t="shared" si="11"/>
        <v>2.4186196561847718E-2</v>
      </c>
      <c r="O62" s="39">
        <f t="shared" si="30"/>
        <v>1.3820683749627269E-3</v>
      </c>
      <c r="P62" s="39">
        <f t="shared" si="31"/>
        <v>8.5470085470085496E-3</v>
      </c>
      <c r="Q62" s="2">
        <f t="shared" si="28"/>
        <v>-0.24064171122994643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0</v>
      </c>
      <c r="E63" s="2">
        <v>1</v>
      </c>
      <c r="F63" s="17">
        <f t="shared" si="0"/>
        <v>3.4868698804555423E-3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7"/>
        <v>0</v>
      </c>
      <c r="L63" s="34" t="str">
        <f t="shared" si="10"/>
        <v>ZF1-ICT</v>
      </c>
      <c r="M63" s="36">
        <f t="shared" si="29"/>
        <v>0</v>
      </c>
      <c r="N63" s="13">
        <f t="shared" si="11"/>
        <v>0</v>
      </c>
      <c r="O63" s="39">
        <f t="shared" si="30"/>
        <v>0</v>
      </c>
      <c r="P63" s="39">
        <f t="shared" si="31"/>
        <v>0</v>
      </c>
      <c r="Q63" s="2">
        <f t="shared" si="28"/>
        <v>-1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0</v>
      </c>
      <c r="E64" s="2">
        <v>1</v>
      </c>
      <c r="F64" s="17">
        <f t="shared" si="0"/>
        <v>3.138182892409988E-2</v>
      </c>
      <c r="G64" s="14">
        <f t="shared" si="7"/>
        <v>0</v>
      </c>
      <c r="H64" s="24">
        <f t="shared" si="1"/>
        <v>0</v>
      </c>
      <c r="I64" s="29">
        <f t="shared" si="8"/>
        <v>0</v>
      </c>
      <c r="J64" s="28">
        <f t="shared" si="9"/>
        <v>0</v>
      </c>
      <c r="K64" s="15">
        <f t="shared" si="27"/>
        <v>0</v>
      </c>
      <c r="L64" s="34" t="str">
        <f t="shared" si="10"/>
        <v>ZC1-EUP</v>
      </c>
      <c r="M64" s="36">
        <f t="shared" si="29"/>
        <v>0</v>
      </c>
      <c r="N64" s="13">
        <f t="shared" si="11"/>
        <v>0</v>
      </c>
      <c r="O64" s="39">
        <f t="shared" si="30"/>
        <v>0</v>
      </c>
      <c r="P64" s="39">
        <f t="shared" si="31"/>
        <v>0</v>
      </c>
      <c r="Q64" s="2">
        <f t="shared" si="28"/>
        <v>-1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0</v>
      </c>
      <c r="E65" s="2">
        <v>1</v>
      </c>
      <c r="F65" s="17">
        <f t="shared" si="0"/>
        <v>1.2874596481682002E-2</v>
      </c>
      <c r="G65" s="14">
        <f t="shared" si="7"/>
        <v>0</v>
      </c>
      <c r="H65" s="24">
        <f t="shared" si="1"/>
        <v>0</v>
      </c>
      <c r="I65" s="29">
        <f t="shared" si="8"/>
        <v>0</v>
      </c>
      <c r="J65" s="28">
        <f t="shared" si="9"/>
        <v>0</v>
      </c>
      <c r="K65" s="15">
        <f t="shared" si="27"/>
        <v>0</v>
      </c>
      <c r="L65" s="34" t="str">
        <f t="shared" si="10"/>
        <v>ZC2-AMP</v>
      </c>
      <c r="M65" s="36">
        <f t="shared" si="29"/>
        <v>0</v>
      </c>
      <c r="N65" s="13">
        <f t="shared" si="11"/>
        <v>0</v>
      </c>
      <c r="O65" s="39">
        <f t="shared" si="30"/>
        <v>0</v>
      </c>
      <c r="P65" s="39">
        <f t="shared" si="31"/>
        <v>0</v>
      </c>
      <c r="Q65" s="2">
        <f t="shared" si="28"/>
        <v>-1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0</v>
      </c>
      <c r="E66" s="2">
        <v>1</v>
      </c>
      <c r="F66" s="17">
        <f t="shared" si="0"/>
        <v>6.9737397609110846E-3</v>
      </c>
      <c r="G66" s="14">
        <f t="shared" si="7"/>
        <v>0</v>
      </c>
      <c r="H66" s="24">
        <f t="shared" si="1"/>
        <v>0</v>
      </c>
      <c r="I66" s="29">
        <f t="shared" si="8"/>
        <v>0</v>
      </c>
      <c r="J66" s="28">
        <f t="shared" si="9"/>
        <v>0</v>
      </c>
      <c r="K66" s="15">
        <f t="shared" si="27"/>
        <v>0</v>
      </c>
      <c r="L66" s="34" t="str">
        <f t="shared" si="10"/>
        <v>ZC3-DEC</v>
      </c>
      <c r="M66" s="36">
        <f t="shared" si="29"/>
        <v>0</v>
      </c>
      <c r="N66" s="13">
        <f t="shared" si="11"/>
        <v>0</v>
      </c>
      <c r="O66" s="39">
        <f t="shared" si="30"/>
        <v>0</v>
      </c>
      <c r="P66" s="39">
        <f t="shared" si="31"/>
        <v>0</v>
      </c>
      <c r="Q66" s="2">
        <f t="shared" si="28"/>
        <v>-1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0</v>
      </c>
      <c r="E67" s="2">
        <v>1</v>
      </c>
      <c r="F67" s="17">
        <f t="shared" si="0"/>
        <v>2.1457660802803338E-2</v>
      </c>
      <c r="G67" s="14">
        <f t="shared" si="7"/>
        <v>0</v>
      </c>
      <c r="H67" s="24">
        <f t="shared" si="1"/>
        <v>0</v>
      </c>
      <c r="I67" s="29">
        <f t="shared" si="8"/>
        <v>0</v>
      </c>
      <c r="J67" s="28">
        <f t="shared" si="9"/>
        <v>0</v>
      </c>
      <c r="K67" s="15">
        <f t="shared" si="27"/>
        <v>0</v>
      </c>
      <c r="L67" s="34" t="str">
        <f t="shared" si="10"/>
        <v>ZC4-CLG</v>
      </c>
      <c r="M67" s="36">
        <f t="shared" si="29"/>
        <v>0</v>
      </c>
      <c r="N67" s="13">
        <f t="shared" si="11"/>
        <v>0</v>
      </c>
      <c r="O67" s="39">
        <f t="shared" si="30"/>
        <v>0</v>
      </c>
      <c r="P67" s="39">
        <f t="shared" si="31"/>
        <v>0</v>
      </c>
      <c r="Q67" s="2">
        <f t="shared" si="28"/>
        <v>-1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1</v>
      </c>
      <c r="F68" s="17">
        <f t="shared" si="0"/>
        <v>3.2454711964240046E-2</v>
      </c>
      <c r="G68" s="14">
        <f t="shared" si="7"/>
        <v>0</v>
      </c>
      <c r="H68" s="24">
        <f t="shared" si="1"/>
        <v>0</v>
      </c>
      <c r="I68" s="29">
        <f t="shared" si="8"/>
        <v>0</v>
      </c>
      <c r="J68" s="28">
        <f t="shared" si="9"/>
        <v>0</v>
      </c>
      <c r="K68" s="15">
        <f t="shared" si="27"/>
        <v>0</v>
      </c>
      <c r="L68" s="34" t="str">
        <f t="shared" si="10"/>
        <v>ZC5-CSM</v>
      </c>
      <c r="M68" s="36">
        <f t="shared" si="29"/>
        <v>0</v>
      </c>
      <c r="N68" s="13">
        <f t="shared" si="11"/>
        <v>0</v>
      </c>
      <c r="O68" s="39">
        <f t="shared" si="30"/>
        <v>0</v>
      </c>
      <c r="P68" s="39">
        <f t="shared" si="31"/>
        <v>0</v>
      </c>
      <c r="Q68" s="2">
        <f t="shared" si="28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ref="F69:F83" si="32">C69/$C$88</f>
        <v>8.0466228010512512E-3</v>
      </c>
      <c r="G69" s="14">
        <f t="shared" si="7"/>
        <v>0</v>
      </c>
      <c r="H69" s="24">
        <f t="shared" ref="H69:H83" si="33">G69/$G$88</f>
        <v>0</v>
      </c>
      <c r="I69" s="29">
        <f t="shared" si="8"/>
        <v>0</v>
      </c>
      <c r="J69" s="28">
        <f t="shared" si="9"/>
        <v>0</v>
      </c>
      <c r="K69" s="15">
        <f t="shared" si="27"/>
        <v>0</v>
      </c>
      <c r="L69" s="34" t="str">
        <f t="shared" si="10"/>
        <v>ZS1-JEL</v>
      </c>
      <c r="M69" s="36">
        <f t="shared" si="29"/>
        <v>0</v>
      </c>
      <c r="N69" s="13">
        <f t="shared" si="11"/>
        <v>0</v>
      </c>
      <c r="O69" s="39">
        <f t="shared" si="30"/>
        <v>0</v>
      </c>
      <c r="P69" s="39">
        <f t="shared" si="31"/>
        <v>0</v>
      </c>
      <c r="Q69" s="2">
        <f t="shared" si="28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32"/>
        <v>2.628563448343409E-2</v>
      </c>
      <c r="G70" s="14">
        <f t="shared" si="7"/>
        <v>0</v>
      </c>
      <c r="H70" s="24">
        <f t="shared" si="33"/>
        <v>0</v>
      </c>
      <c r="I70" s="29">
        <f t="shared" si="8"/>
        <v>0</v>
      </c>
      <c r="J70" s="28">
        <f t="shared" si="9"/>
        <v>0</v>
      </c>
      <c r="K70" s="15">
        <f t="shared" si="27"/>
        <v>0</v>
      </c>
      <c r="L70" s="34" t="str">
        <f t="shared" si="10"/>
        <v>ZS2-CTH</v>
      </c>
      <c r="M70" s="36">
        <f t="shared" si="29"/>
        <v>0</v>
      </c>
      <c r="N70" s="13">
        <f t="shared" si="11"/>
        <v>0</v>
      </c>
      <c r="O70" s="39">
        <f t="shared" si="30"/>
        <v>0</v>
      </c>
      <c r="P70" s="39">
        <f t="shared" si="31"/>
        <v>0</v>
      </c>
      <c r="Q70" s="2">
        <f t="shared" si="28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32"/>
        <v>1.8239011682382834E-2</v>
      </c>
      <c r="G71" s="14">
        <f t="shared" si="7"/>
        <v>0</v>
      </c>
      <c r="H71" s="24">
        <f t="shared" si="33"/>
        <v>0</v>
      </c>
      <c r="I71" s="29">
        <f t="shared" si="8"/>
        <v>0</v>
      </c>
      <c r="J71" s="28">
        <f t="shared" si="9"/>
        <v>0</v>
      </c>
      <c r="K71" s="15">
        <f t="shared" si="27"/>
        <v>0</v>
      </c>
      <c r="L71" s="34" t="str">
        <f t="shared" si="10"/>
        <v>ZS3-CHA</v>
      </c>
      <c r="M71" s="36">
        <f t="shared" si="29"/>
        <v>0</v>
      </c>
      <c r="N71" s="13">
        <f t="shared" si="11"/>
        <v>0</v>
      </c>
      <c r="O71" s="39">
        <f t="shared" si="30"/>
        <v>0</v>
      </c>
      <c r="P71" s="39">
        <f t="shared" si="31"/>
        <v>0</v>
      </c>
      <c r="Q71" s="2">
        <f t="shared" si="28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si="32"/>
        <v>8.8512850811563754E-3</v>
      </c>
      <c r="G72" s="14">
        <f t="shared" si="7"/>
        <v>0</v>
      </c>
      <c r="H72" s="24">
        <f t="shared" si="33"/>
        <v>0</v>
      </c>
      <c r="I72" s="29">
        <f t="shared" si="8"/>
        <v>0</v>
      </c>
      <c r="J72" s="28">
        <f t="shared" si="9"/>
        <v>0</v>
      </c>
      <c r="K72" s="15">
        <f t="shared" si="27"/>
        <v>0</v>
      </c>
      <c r="L72" s="34" t="str">
        <f t="shared" si="10"/>
        <v>ZS4-LAR</v>
      </c>
      <c r="M72" s="36">
        <f t="shared" si="29"/>
        <v>0</v>
      </c>
      <c r="N72" s="13">
        <f t="shared" si="11"/>
        <v>0</v>
      </c>
      <c r="O72" s="39">
        <f t="shared" si="30"/>
        <v>0</v>
      </c>
      <c r="P72" s="39">
        <f t="shared" si="31"/>
        <v>0</v>
      </c>
      <c r="Q72" s="2">
        <f t="shared" si="28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32"/>
        <v>2.4139868403153752E-2</v>
      </c>
      <c r="G73" s="14">
        <f t="shared" ref="G73:G83" si="34">C73*D73*E73</f>
        <v>0</v>
      </c>
      <c r="H73" s="24">
        <f t="shared" si="33"/>
        <v>0</v>
      </c>
      <c r="I73" s="29">
        <f t="shared" ref="I73:I83" si="35">H73</f>
        <v>0</v>
      </c>
      <c r="J73" s="28">
        <f t="shared" ref="J73:J83" si="36">IF(G73=0,0,H73/I73)</f>
        <v>0</v>
      </c>
      <c r="K73" s="15">
        <f t="shared" ref="K73:K83" si="37">J73/$J$88</f>
        <v>0</v>
      </c>
      <c r="L73" s="34" t="str">
        <f t="shared" ref="L73:L83" si="38">B73</f>
        <v>PZ1-CIL</v>
      </c>
      <c r="M73" s="36">
        <f t="shared" si="29"/>
        <v>0</v>
      </c>
      <c r="N73" s="13">
        <f t="shared" ref="N73:N83" si="39">M73</f>
        <v>0</v>
      </c>
      <c r="O73" s="39">
        <f t="shared" ref="O73:O83" si="40">M73/F73/$C$88</f>
        <v>0</v>
      </c>
      <c r="P73" s="39">
        <f t="shared" ref="P73:P83" si="41">O73/$O$87</f>
        <v>0</v>
      </c>
      <c r="Q73" s="2">
        <f t="shared" ref="Q73:Q83" si="42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32"/>
        <v>2.6822076003504169E-2</v>
      </c>
      <c r="G74" s="14">
        <f t="shared" si="34"/>
        <v>0</v>
      </c>
      <c r="H74" s="24">
        <f t="shared" si="33"/>
        <v>0</v>
      </c>
      <c r="I74" s="29">
        <f t="shared" si="35"/>
        <v>0</v>
      </c>
      <c r="J74" s="28">
        <f t="shared" si="36"/>
        <v>0</v>
      </c>
      <c r="K74" s="15">
        <f t="shared" si="37"/>
        <v>0</v>
      </c>
      <c r="L74" s="34" t="str">
        <f t="shared" si="38"/>
        <v>PZ2-DIN</v>
      </c>
      <c r="M74" s="36">
        <f t="shared" si="29"/>
        <v>0</v>
      </c>
      <c r="N74" s="13">
        <f t="shared" si="39"/>
        <v>0</v>
      </c>
      <c r="O74" s="39">
        <f t="shared" si="40"/>
        <v>0</v>
      </c>
      <c r="P74" s="39">
        <f t="shared" si="41"/>
        <v>0</v>
      </c>
      <c r="Q74" s="2">
        <f t="shared" si="42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32"/>
        <v>1.3411038001752085E-2</v>
      </c>
      <c r="G75" s="14">
        <f t="shared" si="34"/>
        <v>0</v>
      </c>
      <c r="H75" s="24">
        <f t="shared" si="33"/>
        <v>0</v>
      </c>
      <c r="I75" s="29">
        <f t="shared" si="35"/>
        <v>0</v>
      </c>
      <c r="J75" s="28">
        <f t="shared" si="36"/>
        <v>0</v>
      </c>
      <c r="K75" s="15">
        <f t="shared" si="37"/>
        <v>0</v>
      </c>
      <c r="L75" s="34" t="str">
        <f t="shared" si="38"/>
        <v>PZ3-HNF</v>
      </c>
      <c r="M75" s="36">
        <f t="shared" si="29"/>
        <v>0</v>
      </c>
      <c r="N75" s="13">
        <f t="shared" si="39"/>
        <v>0</v>
      </c>
      <c r="O75" s="39">
        <f t="shared" si="40"/>
        <v>0</v>
      </c>
      <c r="P75" s="39">
        <f t="shared" si="41"/>
        <v>0</v>
      </c>
      <c r="Q75" s="2">
        <f t="shared" si="42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32"/>
        <v>5.6326359607358758E-3</v>
      </c>
      <c r="G76" s="14">
        <f t="shared" si="34"/>
        <v>0</v>
      </c>
      <c r="H76" s="24">
        <f t="shared" si="33"/>
        <v>0</v>
      </c>
      <c r="I76" s="29">
        <f t="shared" si="35"/>
        <v>0</v>
      </c>
      <c r="J76" s="28">
        <f t="shared" si="36"/>
        <v>0</v>
      </c>
      <c r="K76" s="15">
        <f t="shared" si="37"/>
        <v>0</v>
      </c>
      <c r="L76" s="34" t="str">
        <f t="shared" si="38"/>
        <v>Insects</v>
      </c>
      <c r="M76" s="36">
        <f t="shared" si="29"/>
        <v>0</v>
      </c>
      <c r="N76" s="13">
        <f t="shared" si="39"/>
        <v>0</v>
      </c>
      <c r="O76" s="39">
        <f t="shared" si="40"/>
        <v>0</v>
      </c>
      <c r="P76" s="39">
        <f t="shared" si="41"/>
        <v>0</v>
      </c>
      <c r="Q76" s="2">
        <f t="shared" si="42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32"/>
        <v>2.6822076003504169E-2</v>
      </c>
      <c r="G77" s="14">
        <f t="shared" si="34"/>
        <v>0</v>
      </c>
      <c r="H77" s="24">
        <f t="shared" si="33"/>
        <v>0</v>
      </c>
      <c r="I77" s="29">
        <f t="shared" si="35"/>
        <v>0</v>
      </c>
      <c r="J77" s="28">
        <f t="shared" si="36"/>
        <v>0</v>
      </c>
      <c r="K77" s="15">
        <f t="shared" si="37"/>
        <v>0</v>
      </c>
      <c r="L77" s="34" t="str">
        <f t="shared" si="38"/>
        <v>Freshwater_prey</v>
      </c>
      <c r="M77" s="36">
        <f t="shared" si="29"/>
        <v>0</v>
      </c>
      <c r="N77" s="13">
        <f t="shared" si="39"/>
        <v>0</v>
      </c>
      <c r="O77" s="39">
        <f t="shared" si="40"/>
        <v>0</v>
      </c>
      <c r="P77" s="39">
        <f t="shared" si="41"/>
        <v>0</v>
      </c>
      <c r="Q77" s="2">
        <f t="shared" si="42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32"/>
        <v>0.1421570028185721</v>
      </c>
      <c r="G78" s="14">
        <f t="shared" si="34"/>
        <v>0</v>
      </c>
      <c r="H78" s="24">
        <f t="shared" si="33"/>
        <v>0</v>
      </c>
      <c r="I78" s="29">
        <f t="shared" si="35"/>
        <v>0</v>
      </c>
      <c r="J78" s="28">
        <f t="shared" si="36"/>
        <v>0</v>
      </c>
      <c r="K78" s="15">
        <f t="shared" si="37"/>
        <v>0</v>
      </c>
      <c r="L78" s="34" t="str">
        <f t="shared" si="38"/>
        <v>PP1-DIA</v>
      </c>
      <c r="M78" s="36">
        <f t="shared" si="29"/>
        <v>0</v>
      </c>
      <c r="N78" s="13">
        <f t="shared" si="39"/>
        <v>0</v>
      </c>
      <c r="O78" s="39">
        <f t="shared" si="40"/>
        <v>0</v>
      </c>
      <c r="P78" s="39">
        <f t="shared" si="41"/>
        <v>0</v>
      </c>
      <c r="Q78" s="2">
        <f t="shared" si="42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32"/>
        <v>2.9504283603854587E-2</v>
      </c>
      <c r="G79" s="14">
        <f t="shared" si="34"/>
        <v>0</v>
      </c>
      <c r="H79" s="24">
        <f t="shared" si="33"/>
        <v>0</v>
      </c>
      <c r="I79" s="29">
        <f t="shared" si="35"/>
        <v>0</v>
      </c>
      <c r="J79" s="28">
        <f t="shared" si="36"/>
        <v>0</v>
      </c>
      <c r="K79" s="15">
        <f t="shared" si="37"/>
        <v>0</v>
      </c>
      <c r="L79" s="34" t="str">
        <f t="shared" si="38"/>
        <v>PP2-NAN</v>
      </c>
      <c r="M79" s="36">
        <f t="shared" si="29"/>
        <v>0</v>
      </c>
      <c r="N79" s="13">
        <f t="shared" si="39"/>
        <v>0</v>
      </c>
      <c r="O79" s="39">
        <f t="shared" si="40"/>
        <v>0</v>
      </c>
      <c r="P79" s="39">
        <f t="shared" si="41"/>
        <v>0</v>
      </c>
      <c r="Q79" s="2">
        <f t="shared" si="42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32"/>
        <v>6.1690774808059587E-3</v>
      </c>
      <c r="G80" s="14">
        <f t="shared" si="34"/>
        <v>0</v>
      </c>
      <c r="H80" s="24">
        <f t="shared" si="33"/>
        <v>0</v>
      </c>
      <c r="I80" s="29">
        <f t="shared" si="35"/>
        <v>0</v>
      </c>
      <c r="J80" s="28">
        <f t="shared" si="36"/>
        <v>0</v>
      </c>
      <c r="K80" s="15">
        <f t="shared" si="37"/>
        <v>0</v>
      </c>
      <c r="L80" s="34" t="str">
        <f t="shared" si="38"/>
        <v>PP3-PIC</v>
      </c>
      <c r="M80" s="36">
        <f t="shared" si="29"/>
        <v>0</v>
      </c>
      <c r="N80" s="13">
        <f t="shared" si="39"/>
        <v>0</v>
      </c>
      <c r="O80" s="39">
        <f t="shared" si="40"/>
        <v>0</v>
      </c>
      <c r="P80" s="39">
        <f t="shared" si="41"/>
        <v>0</v>
      </c>
      <c r="Q80" s="2">
        <f t="shared" si="42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32"/>
        <v>1.0728830401401669E-2</v>
      </c>
      <c r="G81" s="14">
        <f t="shared" si="34"/>
        <v>0</v>
      </c>
      <c r="H81" s="24">
        <f t="shared" si="33"/>
        <v>0</v>
      </c>
      <c r="I81" s="29">
        <f t="shared" si="35"/>
        <v>0</v>
      </c>
      <c r="J81" s="28">
        <f t="shared" si="36"/>
        <v>0</v>
      </c>
      <c r="K81" s="15">
        <f t="shared" si="37"/>
        <v>0</v>
      </c>
      <c r="L81" s="34" t="str">
        <f t="shared" si="38"/>
        <v>BA1-BAC</v>
      </c>
      <c r="M81" s="36">
        <f t="shared" si="29"/>
        <v>0</v>
      </c>
      <c r="N81" s="13">
        <f t="shared" si="39"/>
        <v>0</v>
      </c>
      <c r="O81" s="39">
        <f t="shared" si="40"/>
        <v>0</v>
      </c>
      <c r="P81" s="39">
        <f t="shared" si="41"/>
        <v>0</v>
      </c>
      <c r="Q81" s="2">
        <f t="shared" si="42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32"/>
        <v>0.16093245602102502</v>
      </c>
      <c r="G82" s="14">
        <f t="shared" si="34"/>
        <v>0</v>
      </c>
      <c r="H82" s="24">
        <f t="shared" si="33"/>
        <v>0</v>
      </c>
      <c r="I82" s="29">
        <f t="shared" si="35"/>
        <v>0</v>
      </c>
      <c r="J82" s="28">
        <f t="shared" si="36"/>
        <v>0</v>
      </c>
      <c r="K82" s="15">
        <f t="shared" si="37"/>
        <v>0</v>
      </c>
      <c r="L82" s="34" t="str">
        <f t="shared" si="38"/>
        <v>DET_Close</v>
      </c>
      <c r="M82" s="36">
        <f t="shared" si="29"/>
        <v>0</v>
      </c>
      <c r="N82" s="13">
        <f t="shared" si="39"/>
        <v>0</v>
      </c>
      <c r="O82" s="39">
        <f t="shared" si="40"/>
        <v>0</v>
      </c>
      <c r="P82" s="39">
        <f t="shared" si="41"/>
        <v>0</v>
      </c>
      <c r="Q82" s="2">
        <f t="shared" si="42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0</v>
      </c>
      <c r="E83" s="2">
        <v>1</v>
      </c>
      <c r="F83" s="19">
        <f t="shared" si="32"/>
        <v>0.16093245602102502</v>
      </c>
      <c r="G83" s="21">
        <f t="shared" si="34"/>
        <v>0</v>
      </c>
      <c r="H83" s="26">
        <f t="shared" si="33"/>
        <v>0</v>
      </c>
      <c r="I83" s="32">
        <f t="shared" si="35"/>
        <v>0</v>
      </c>
      <c r="J83" s="33">
        <f t="shared" si="36"/>
        <v>0</v>
      </c>
      <c r="K83" s="46">
        <f t="shared" si="37"/>
        <v>0</v>
      </c>
      <c r="L83" s="34" t="str">
        <f t="shared" si="38"/>
        <v>DET_Real</v>
      </c>
      <c r="M83" s="36">
        <f t="shared" si="29"/>
        <v>0</v>
      </c>
      <c r="N83" s="13">
        <f t="shared" si="39"/>
        <v>0</v>
      </c>
      <c r="O83" s="43">
        <f t="shared" si="40"/>
        <v>0</v>
      </c>
      <c r="P83" s="43">
        <f t="shared" si="41"/>
        <v>0</v>
      </c>
      <c r="Q83" s="2">
        <f t="shared" si="42"/>
        <v>-1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0.16170199987063899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23</v>
      </c>
      <c r="E88" s="3"/>
      <c r="F88" s="27">
        <f>SUM(F5:F83)</f>
        <v>0.99999999999999989</v>
      </c>
      <c r="G88" s="23">
        <f>SUM(G5:G83)</f>
        <v>36.177660169199996</v>
      </c>
      <c r="H88" s="27">
        <f>SUM(H5:H83)</f>
        <v>1.0000000000000004</v>
      </c>
      <c r="I88" s="27"/>
      <c r="J88" s="27">
        <f t="shared" ref="J88:M88" si="43">SUM(J5:J83)</f>
        <v>23</v>
      </c>
      <c r="K88" s="27"/>
      <c r="L88" s="27"/>
      <c r="M88" s="27">
        <f t="shared" si="43"/>
        <v>0.25000000000000011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5354-CAC9-4E52-B3FB-79BB87C1AD3D}">
  <dimension ref="A2:Q88"/>
  <sheetViews>
    <sheetView topLeftCell="H17" zoomScale="72" workbookViewId="0">
      <selection activeCell="A42" sqref="A42:XFD42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E2" s="3" t="s">
        <v>96</v>
      </c>
      <c r="F2" s="3">
        <v>0.15</v>
      </c>
    </row>
    <row r="3" spans="1:17" x14ac:dyDescent="0.35">
      <c r="I3" s="3" t="s">
        <v>113</v>
      </c>
      <c r="O3" s="42" t="s">
        <v>122</v>
      </c>
    </row>
    <row r="4" spans="1:17" ht="58" x14ac:dyDescent="0.35">
      <c r="A4" s="4" t="s">
        <v>95</v>
      </c>
      <c r="B4" s="5" t="s">
        <v>91</v>
      </c>
      <c r="C4" s="7" t="s">
        <v>98</v>
      </c>
      <c r="D4" s="4" t="s">
        <v>97</v>
      </c>
      <c r="E4" s="7" t="s">
        <v>99</v>
      </c>
      <c r="F4" s="7" t="s">
        <v>100</v>
      </c>
      <c r="G4" s="7" t="s">
        <v>101</v>
      </c>
      <c r="H4" s="7" t="s">
        <v>102</v>
      </c>
      <c r="I4" s="7" t="s">
        <v>121</v>
      </c>
      <c r="J4" s="7" t="s">
        <v>114</v>
      </c>
      <c r="K4" s="7" t="s">
        <v>103</v>
      </c>
      <c r="L4" s="7" t="s">
        <v>125</v>
      </c>
      <c r="M4" s="7" t="s">
        <v>104</v>
      </c>
      <c r="N4" s="38" t="s">
        <v>123</v>
      </c>
      <c r="O4" s="40" t="s">
        <v>127</v>
      </c>
      <c r="P4" s="47" t="s">
        <v>128</v>
      </c>
      <c r="Q4" s="38" t="s">
        <v>129</v>
      </c>
    </row>
    <row r="5" spans="1:17" x14ac:dyDescent="0.35">
      <c r="A5" s="2">
        <f>'Biomass from Ecopath'!A4</f>
        <v>1</v>
      </c>
      <c r="B5" t="str">
        <f>'Biomass from Ecopath'!B4</f>
        <v>Orca-WCT</v>
      </c>
      <c r="C5">
        <f>'Biomass from Ecopath'!C4</f>
        <v>2.5999999999999998E-4</v>
      </c>
      <c r="D5" s="2">
        <v>0</v>
      </c>
      <c r="E5" s="2">
        <v>1</v>
      </c>
      <c r="F5" s="17">
        <f t="shared" ref="F5:F39" si="0">C5/$C$88</f>
        <v>6.9737397609110837E-7</v>
      </c>
      <c r="G5" s="14">
        <f>C5*D5*E5</f>
        <v>0</v>
      </c>
      <c r="H5" s="24">
        <f t="shared" ref="H5:H39" si="1">G5/$G$88</f>
        <v>0</v>
      </c>
      <c r="I5" s="29">
        <f>H5</f>
        <v>0</v>
      </c>
      <c r="J5" s="28">
        <f>IF(G5=0,0,H5/I5)</f>
        <v>0</v>
      </c>
      <c r="K5" s="15">
        <f t="shared" ref="K5:K11" si="2">J5/$J$88</f>
        <v>0</v>
      </c>
      <c r="L5" s="34" t="str">
        <f>B5</f>
        <v>Orca-WCT</v>
      </c>
      <c r="M5" s="36">
        <f t="shared" ref="M5:M11" si="3">I5*(1-$F$2)</f>
        <v>0</v>
      </c>
      <c r="N5" s="13">
        <f>M5</f>
        <v>0</v>
      </c>
      <c r="O5" s="39">
        <f t="shared" ref="O5:O11" si="4">M5/F5/$C$88</f>
        <v>0</v>
      </c>
      <c r="P5" s="39">
        <f t="shared" ref="P5:P11" si="5">O5/$O$87</f>
        <v>0</v>
      </c>
      <c r="Q5" s="2">
        <f t="shared" ref="Q5:Q11" si="6">($A$83*P5-1)/(($A$83-2)*P5+1)</f>
        <v>-1</v>
      </c>
    </row>
    <row r="6" spans="1:17" x14ac:dyDescent="0.35">
      <c r="A6" s="2">
        <f>'Biomass from Ecopath'!A5</f>
        <v>2</v>
      </c>
      <c r="B6" t="str">
        <f>'Biomass from Ecopath'!B5</f>
        <v>Orca-Resident</v>
      </c>
      <c r="C6">
        <f>'Biomass from Ecopath'!C5</f>
        <v>3.5000000000000001E-3</v>
      </c>
      <c r="D6" s="2">
        <v>0</v>
      </c>
      <c r="E6" s="2">
        <v>1</v>
      </c>
      <c r="F6" s="17">
        <f t="shared" si="0"/>
        <v>9.3877266012264604E-6</v>
      </c>
      <c r="G6" s="14">
        <f t="shared" ref="G6:G72" si="7">C6*D6*E6</f>
        <v>0</v>
      </c>
      <c r="H6" s="24">
        <f t="shared" si="1"/>
        <v>0</v>
      </c>
      <c r="I6" s="29">
        <f t="shared" ref="I6:I72" si="8">H6</f>
        <v>0</v>
      </c>
      <c r="J6" s="28">
        <f t="shared" ref="J6:J72" si="9">IF(G6=0,0,H6/I6)</f>
        <v>0</v>
      </c>
      <c r="K6" s="15">
        <f t="shared" si="2"/>
        <v>0</v>
      </c>
      <c r="L6" s="34" t="str">
        <f t="shared" ref="L6:L72" si="10">B6</f>
        <v>Orca-Resident</v>
      </c>
      <c r="M6" s="36">
        <f t="shared" si="3"/>
        <v>0</v>
      </c>
      <c r="N6" s="13">
        <f t="shared" ref="N6:N72" si="11">M6</f>
        <v>0</v>
      </c>
      <c r="O6" s="39">
        <f t="shared" si="4"/>
        <v>0</v>
      </c>
      <c r="P6" s="39">
        <f t="shared" si="5"/>
        <v>0</v>
      </c>
      <c r="Q6" s="2">
        <f t="shared" si="6"/>
        <v>-1</v>
      </c>
    </row>
    <row r="7" spans="1:17" x14ac:dyDescent="0.35">
      <c r="A7" s="2">
        <f>'Biomass from Ecopath'!A6</f>
        <v>3</v>
      </c>
      <c r="B7" t="str">
        <f>'Biomass from Ecopath'!B6</f>
        <v>Humpback</v>
      </c>
      <c r="C7">
        <f>'Biomass from Ecopath'!C6</f>
        <v>8.8000000000000005E-3</v>
      </c>
      <c r="D7" s="2">
        <v>0</v>
      </c>
      <c r="E7" s="2">
        <v>1</v>
      </c>
      <c r="F7" s="17">
        <f t="shared" ref="F7" si="12">C7/$C$88</f>
        <v>2.3603426883083672E-5</v>
      </c>
      <c r="G7" s="14">
        <f t="shared" ref="G7" si="13">C7*D7*E7</f>
        <v>0</v>
      </c>
      <c r="H7" s="24">
        <f t="shared" si="1"/>
        <v>0</v>
      </c>
      <c r="I7" s="29">
        <f t="shared" ref="I7" si="14">H7</f>
        <v>0</v>
      </c>
      <c r="J7" s="28">
        <f t="shared" ref="J7" si="15">IF(G7=0,0,H7/I7)</f>
        <v>0</v>
      </c>
      <c r="K7" s="15">
        <f t="shared" si="2"/>
        <v>0</v>
      </c>
      <c r="L7" s="34" t="str">
        <f t="shared" ref="L7" si="16">B7</f>
        <v>Humpback</v>
      </c>
      <c r="M7" s="36">
        <f t="shared" ref="M7" si="17">I7*(1-$F$2)</f>
        <v>0</v>
      </c>
      <c r="N7" s="13">
        <f t="shared" ref="N7" si="18">M7</f>
        <v>0</v>
      </c>
      <c r="O7" s="39">
        <f t="shared" si="4"/>
        <v>0</v>
      </c>
      <c r="P7" s="39">
        <f t="shared" si="5"/>
        <v>0</v>
      </c>
      <c r="Q7" s="2">
        <f t="shared" si="6"/>
        <v>-1</v>
      </c>
    </row>
    <row r="8" spans="1:17" x14ac:dyDescent="0.35">
      <c r="A8" s="2">
        <f>'Biomass from Ecopath'!A7</f>
        <v>4</v>
      </c>
      <c r="B8" t="str">
        <f>'Biomass from Ecopath'!B7</f>
        <v>Odontoceti</v>
      </c>
      <c r="C8">
        <f>'Biomass from Ecopath'!C7</f>
        <v>0.08</v>
      </c>
      <c r="D8" s="2">
        <v>0</v>
      </c>
      <c r="E8" s="2">
        <v>1</v>
      </c>
      <c r="F8" s="17">
        <f t="shared" si="0"/>
        <v>2.1457660802803337E-4</v>
      </c>
      <c r="G8" s="14">
        <f t="shared" si="7"/>
        <v>0</v>
      </c>
      <c r="H8" s="24">
        <f t="shared" si="1"/>
        <v>0</v>
      </c>
      <c r="I8" s="29">
        <f t="shared" si="8"/>
        <v>0</v>
      </c>
      <c r="J8" s="28">
        <f t="shared" si="9"/>
        <v>0</v>
      </c>
      <c r="K8" s="15">
        <f t="shared" si="2"/>
        <v>0</v>
      </c>
      <c r="L8" s="34" t="str">
        <f t="shared" si="10"/>
        <v>Odontoceti</v>
      </c>
      <c r="M8" s="36">
        <f t="shared" si="3"/>
        <v>0</v>
      </c>
      <c r="N8" s="13">
        <f t="shared" si="11"/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Ecopath'!A8</f>
        <v>5</v>
      </c>
      <c r="B9" t="str">
        <f>'Biomass from Ecopath'!B8</f>
        <v>Sea</v>
      </c>
      <c r="C9">
        <f>'Biomass from Ecopath'!C8</f>
        <v>4.3999999999999997E-2</v>
      </c>
      <c r="D9" s="2">
        <v>0</v>
      </c>
      <c r="E9" s="2">
        <v>1</v>
      </c>
      <c r="F9" s="17">
        <f t="shared" si="0"/>
        <v>1.1801713441541835E-4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Sea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Ecopath'!A9</f>
        <v>6</v>
      </c>
      <c r="B10" t="str">
        <f>'Biomass from Ecopath'!B9</f>
        <v>Harbour</v>
      </c>
      <c r="C10">
        <f>'Biomass from Ecopath'!C9</f>
        <v>0.16</v>
      </c>
      <c r="D10" s="2">
        <v>0</v>
      </c>
      <c r="E10" s="2">
        <v>1</v>
      </c>
      <c r="F10" s="17">
        <f t="shared" si="0"/>
        <v>4.2915321605606674E-4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Harbour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Ecopath'!A10</f>
        <v>7</v>
      </c>
      <c r="B11" t="str">
        <f>'Biomass from Ecopath'!B10</f>
        <v>Avian</v>
      </c>
      <c r="C11">
        <f>'Biomass from Ecopath'!C10</f>
        <v>3.5999999999999997E-2</v>
      </c>
      <c r="D11" s="2">
        <v>0</v>
      </c>
      <c r="E11" s="2">
        <v>1</v>
      </c>
      <c r="F11" s="17">
        <f t="shared" si="0"/>
        <v>9.6559473612615009E-5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Avian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Ecopath'!A11</f>
        <v>8</v>
      </c>
      <c r="B12" t="str">
        <f>'Biomass from Ecopath'!B11</f>
        <v>Lingcod</v>
      </c>
      <c r="C12">
        <f>'Biomass from Ecopath'!C11</f>
        <v>1</v>
      </c>
      <c r="D12" s="2">
        <v>0</v>
      </c>
      <c r="E12" s="2">
        <v>1</v>
      </c>
      <c r="F12" s="17">
        <f t="shared" ref="F12:F13" si="19">C12/$C$88</f>
        <v>2.6822076003504172E-3</v>
      </c>
      <c r="G12" s="14">
        <f t="shared" ref="G12:G13" si="20">C12*D12*E12</f>
        <v>0</v>
      </c>
      <c r="H12" s="24">
        <f t="shared" si="1"/>
        <v>0</v>
      </c>
      <c r="I12" s="29">
        <f t="shared" ref="I12:I13" si="21">H12</f>
        <v>0</v>
      </c>
      <c r="J12" s="28">
        <f t="shared" ref="J12:J13" si="22">IF(G12=0,0,H12/I12)</f>
        <v>0</v>
      </c>
      <c r="K12" s="15">
        <f t="shared" ref="K12:K13" si="23">J12/$J$88</f>
        <v>0</v>
      </c>
      <c r="L12" s="34" t="str">
        <f t="shared" ref="L12:L13" si="24">B12</f>
        <v>Lingcod</v>
      </c>
      <c r="M12" s="36">
        <f t="shared" ref="M12:M13" si="25">I12*(1-$F$2)</f>
        <v>0</v>
      </c>
      <c r="N12" s="13">
        <f t="shared" ref="N12:N13" si="26">M12</f>
        <v>0</v>
      </c>
      <c r="O12" s="39">
        <f t="shared" ref="O12:O13" si="27">M12/F12/$C$88</f>
        <v>0</v>
      </c>
      <c r="P12" s="39">
        <f t="shared" ref="P12:P13" si="28">O12/$O$87</f>
        <v>0</v>
      </c>
      <c r="Q12" s="2">
        <f t="shared" ref="Q12:Q13" si="29">($A$83*P12-1)/(($A$83-2)*P12+1)</f>
        <v>-1</v>
      </c>
    </row>
    <row r="13" spans="1:17" x14ac:dyDescent="0.35">
      <c r="A13" s="2">
        <f>'Biomass from Ecopath'!A12</f>
        <v>9</v>
      </c>
      <c r="B13" t="str">
        <f>'Biomass from Ecopath'!B12</f>
        <v>Dogfish</v>
      </c>
      <c r="C13">
        <f>'Biomass from Ecopath'!C12</f>
        <v>4.5</v>
      </c>
      <c r="D13" s="2">
        <v>0</v>
      </c>
      <c r="E13" s="2">
        <v>1</v>
      </c>
      <c r="F13" s="17">
        <f t="shared" si="19"/>
        <v>1.2069934201576876E-2</v>
      </c>
      <c r="G13" s="14">
        <f t="shared" si="20"/>
        <v>0</v>
      </c>
      <c r="H13" s="24">
        <f t="shared" si="1"/>
        <v>0</v>
      </c>
      <c r="I13" s="29">
        <f t="shared" si="21"/>
        <v>0</v>
      </c>
      <c r="J13" s="28">
        <f t="shared" si="22"/>
        <v>0</v>
      </c>
      <c r="K13" s="15">
        <f t="shared" si="23"/>
        <v>0</v>
      </c>
      <c r="L13" s="34" t="str">
        <f t="shared" si="24"/>
        <v>Dogfish</v>
      </c>
      <c r="M13" s="36">
        <f t="shared" si="25"/>
        <v>0</v>
      </c>
      <c r="N13" s="13">
        <f t="shared" si="26"/>
        <v>0</v>
      </c>
      <c r="O13" s="39">
        <f t="shared" si="27"/>
        <v>0</v>
      </c>
      <c r="P13" s="39">
        <f t="shared" si="28"/>
        <v>0</v>
      </c>
      <c r="Q13" s="2">
        <f t="shared" si="29"/>
        <v>-1</v>
      </c>
    </row>
    <row r="14" spans="1:17" s="8" customFormat="1" x14ac:dyDescent="0.35">
      <c r="A14" s="9">
        <f>'Biomass from Ecopath'!A13</f>
        <v>0</v>
      </c>
      <c r="B14" s="8" t="str">
        <f>'Biomass from Ecopath'!B13</f>
        <v>HAKE</v>
      </c>
      <c r="C14" s="8">
        <f>'Biomass from Ecopath'!C13</f>
        <v>0</v>
      </c>
      <c r="D14" s="8">
        <v>0</v>
      </c>
      <c r="E14" s="9"/>
      <c r="F14" s="18">
        <f t="shared" si="0"/>
        <v>0</v>
      </c>
      <c r="G14" s="22">
        <f t="shared" si="7"/>
        <v>0</v>
      </c>
      <c r="H14" s="25">
        <f t="shared" si="1"/>
        <v>0</v>
      </c>
      <c r="I14" s="30">
        <f t="shared" si="8"/>
        <v>0</v>
      </c>
      <c r="J14" s="31">
        <f t="shared" si="9"/>
        <v>0</v>
      </c>
      <c r="K14" s="45">
        <f t="shared" ref="K14:K45" si="30">J14/$J$88</f>
        <v>0</v>
      </c>
      <c r="L14" s="35" t="str">
        <f t="shared" si="10"/>
        <v>HAKE</v>
      </c>
      <c r="M14" s="37"/>
      <c r="N14" s="48"/>
      <c r="O14" s="41"/>
      <c r="P14" s="41"/>
      <c r="Q14" s="9">
        <f t="shared" ref="Q14:Q45" si="31">($A$83*P14-1)/(($A$83-2)*P14+1)</f>
        <v>-1</v>
      </c>
    </row>
    <row r="15" spans="1:17" x14ac:dyDescent="0.35">
      <c r="A15" s="2">
        <f>'Biomass from Ecopath'!A14</f>
        <v>10</v>
      </c>
      <c r="B15" t="str">
        <f>'Biomass from Ecopath'!B14</f>
        <v>Hake1_0-11</v>
      </c>
      <c r="C15">
        <f>'Biomass from Ecopath'!C14</f>
        <v>0.30989040000000001</v>
      </c>
      <c r="D15" s="2">
        <v>1</v>
      </c>
      <c r="E15" s="2">
        <v>3</v>
      </c>
      <c r="F15" s="17">
        <f t="shared" si="0"/>
        <v>8.311903861556309E-4</v>
      </c>
      <c r="G15" s="14">
        <f t="shared" si="7"/>
        <v>0.92967120000000003</v>
      </c>
      <c r="H15" s="24">
        <f t="shared" si="1"/>
        <v>1.4884768419497247E-2</v>
      </c>
      <c r="I15" s="29">
        <f t="shared" si="8"/>
        <v>1.4884768419497247E-2</v>
      </c>
      <c r="J15" s="28">
        <f t="shared" si="9"/>
        <v>1</v>
      </c>
      <c r="K15" s="15">
        <f t="shared" si="30"/>
        <v>0.04</v>
      </c>
      <c r="L15" s="34" t="str">
        <f t="shared" si="10"/>
        <v>Hake1_0-11</v>
      </c>
      <c r="M15" s="36">
        <f t="shared" ref="M15:M24" si="32">I15*(1-$F$2)</f>
        <v>1.2652053156572659E-2</v>
      </c>
      <c r="N15" s="13">
        <f t="shared" si="11"/>
        <v>1.2652053156572659E-2</v>
      </c>
      <c r="O15" s="39">
        <f t="shared" ref="O15:O24" si="33">M15/F15/$C$88</f>
        <v>4.0827509198647846E-2</v>
      </c>
      <c r="P15" s="39">
        <f t="shared" ref="P15:P24" si="34">O15/$O$87</f>
        <v>0.10810810810810809</v>
      </c>
      <c r="Q15" s="2">
        <f t="shared" si="31"/>
        <v>0.79179810725552058</v>
      </c>
    </row>
    <row r="16" spans="1:17" x14ac:dyDescent="0.35">
      <c r="A16" s="2">
        <f>'Biomass from Ecopath'!A15</f>
        <v>11</v>
      </c>
      <c r="B16" t="str">
        <f>'Biomass from Ecopath'!B15</f>
        <v>Hake2_juve_12-35</v>
      </c>
      <c r="C16">
        <f>'Biomass from Ecopath'!C15</f>
        <v>2.2669760000000001</v>
      </c>
      <c r="D16" s="2">
        <v>0</v>
      </c>
      <c r="E16" s="2">
        <v>1</v>
      </c>
      <c r="F16" s="17">
        <f t="shared" si="0"/>
        <v>6.0805002570119872E-3</v>
      </c>
      <c r="G16" s="14">
        <f t="shared" si="7"/>
        <v>0</v>
      </c>
      <c r="H16" s="24">
        <f t="shared" si="1"/>
        <v>0</v>
      </c>
      <c r="I16" s="29">
        <f t="shared" si="8"/>
        <v>0</v>
      </c>
      <c r="J16" s="28">
        <f t="shared" si="9"/>
        <v>0</v>
      </c>
      <c r="K16" s="15">
        <f t="shared" si="30"/>
        <v>0</v>
      </c>
      <c r="L16" s="34" t="str">
        <f t="shared" si="10"/>
        <v>Hake2_juve_12-35</v>
      </c>
      <c r="M16" s="36">
        <f t="shared" si="32"/>
        <v>0</v>
      </c>
      <c r="N16" s="13">
        <f t="shared" si="11"/>
        <v>0</v>
      </c>
      <c r="O16" s="39">
        <f t="shared" si="33"/>
        <v>0</v>
      </c>
      <c r="P16" s="39">
        <f t="shared" si="34"/>
        <v>0</v>
      </c>
      <c r="Q16" s="2">
        <f t="shared" si="31"/>
        <v>-1</v>
      </c>
    </row>
    <row r="17" spans="1:17" x14ac:dyDescent="0.35">
      <c r="A17" s="2">
        <f>'Biomass from Ecopath'!A16</f>
        <v>12</v>
      </c>
      <c r="B17" t="str">
        <f>'Biomass from Ecopath'!B16</f>
        <v>Hake3_mat_36-59</v>
      </c>
      <c r="C17">
        <f>'Biomass from Ecopath'!C16</f>
        <v>1.9</v>
      </c>
      <c r="D17" s="2">
        <v>0</v>
      </c>
      <c r="E17" s="2">
        <v>1</v>
      </c>
      <c r="F17" s="17">
        <f t="shared" si="0"/>
        <v>5.0961944406657921E-3</v>
      </c>
      <c r="G17" s="14">
        <f t="shared" si="7"/>
        <v>0</v>
      </c>
      <c r="H17" s="24">
        <f t="shared" si="1"/>
        <v>0</v>
      </c>
      <c r="I17" s="29">
        <f t="shared" si="8"/>
        <v>0</v>
      </c>
      <c r="J17" s="28">
        <f t="shared" si="9"/>
        <v>0</v>
      </c>
      <c r="K17" s="15">
        <f t="shared" si="30"/>
        <v>0</v>
      </c>
      <c r="L17" s="34" t="str">
        <f t="shared" si="10"/>
        <v>Hake3_mat_36-59</v>
      </c>
      <c r="M17" s="36">
        <f t="shared" si="32"/>
        <v>0</v>
      </c>
      <c r="N17" s="13">
        <f t="shared" si="11"/>
        <v>0</v>
      </c>
      <c r="O17" s="39">
        <f t="shared" si="33"/>
        <v>0</v>
      </c>
      <c r="P17" s="39">
        <f t="shared" si="34"/>
        <v>0</v>
      </c>
      <c r="Q17" s="2">
        <f t="shared" si="31"/>
        <v>-1</v>
      </c>
    </row>
    <row r="18" spans="1:17" x14ac:dyDescent="0.35">
      <c r="A18" s="2">
        <f>'Biomass from Ecopath'!A17</f>
        <v>13</v>
      </c>
      <c r="B18" t="str">
        <f>'Biomass from Ecopath'!B17</f>
        <v>Hake4_old_60up</v>
      </c>
      <c r="C18">
        <f>'Biomass from Ecopath'!C17</f>
        <v>4.4492649999999996</v>
      </c>
      <c r="D18" s="2">
        <v>0</v>
      </c>
      <c r="E18" s="2">
        <v>1</v>
      </c>
      <c r="F18" s="17">
        <f t="shared" si="0"/>
        <v>1.1933852398973098E-2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30"/>
        <v>0</v>
      </c>
      <c r="L18" s="34" t="str">
        <f t="shared" si="10"/>
        <v>Hake4_old_60up</v>
      </c>
      <c r="M18" s="36">
        <f t="shared" si="32"/>
        <v>0</v>
      </c>
      <c r="N18" s="13">
        <f t="shared" si="11"/>
        <v>0</v>
      </c>
      <c r="O18" s="39">
        <f t="shared" si="33"/>
        <v>0</v>
      </c>
      <c r="P18" s="39">
        <f t="shared" si="34"/>
        <v>0</v>
      </c>
      <c r="Q18" s="2">
        <f t="shared" si="31"/>
        <v>-1</v>
      </c>
    </row>
    <row r="19" spans="1:17" x14ac:dyDescent="0.35">
      <c r="A19" s="2">
        <f>'Biomass from Ecopath'!A18</f>
        <v>14</v>
      </c>
      <c r="B19" t="str">
        <f>'Biomass from Ecopath'!B18</f>
        <v>Pink-Juve</v>
      </c>
      <c r="C19">
        <f>'Biomass from Ecopath'!C18</f>
        <v>3.3999999999999998E-3</v>
      </c>
      <c r="D19" s="2">
        <v>1</v>
      </c>
      <c r="E19" s="2">
        <v>2</v>
      </c>
      <c r="F19" s="17">
        <f t="shared" si="0"/>
        <v>9.1195058411914167E-6</v>
      </c>
      <c r="G19" s="14">
        <f t="shared" si="7"/>
        <v>6.7999999999999996E-3</v>
      </c>
      <c r="H19" s="24">
        <f t="shared" si="1"/>
        <v>1.0887335786306091E-4</v>
      </c>
      <c r="I19" s="29">
        <f t="shared" si="8"/>
        <v>1.0887335786306091E-4</v>
      </c>
      <c r="J19" s="28">
        <f t="shared" si="9"/>
        <v>1</v>
      </c>
      <c r="K19" s="15">
        <f t="shared" si="30"/>
        <v>0.04</v>
      </c>
      <c r="L19" s="34" t="str">
        <f t="shared" si="10"/>
        <v>Pink-Juve</v>
      </c>
      <c r="M19" s="36">
        <f t="shared" si="32"/>
        <v>9.2542354183601768E-5</v>
      </c>
      <c r="N19" s="13">
        <f t="shared" si="11"/>
        <v>9.2542354183601768E-5</v>
      </c>
      <c r="O19" s="39">
        <f t="shared" si="33"/>
        <v>2.7218339465765233E-2</v>
      </c>
      <c r="P19" s="39">
        <f t="shared" si="34"/>
        <v>7.2072072072072058E-2</v>
      </c>
      <c r="Q19" s="2">
        <f t="shared" si="31"/>
        <v>0.69299552906110273</v>
      </c>
    </row>
    <row r="20" spans="1:17" x14ac:dyDescent="0.35">
      <c r="A20" s="2">
        <f>'Biomass from Ecopath'!A19</f>
        <v>15</v>
      </c>
      <c r="B20" t="str">
        <f>'Biomass from Ecopath'!B19</f>
        <v>Pink-Adult</v>
      </c>
      <c r="C20">
        <f>'Biomass from Ecopath'!C19</f>
        <v>0.18</v>
      </c>
      <c r="D20" s="2">
        <v>0</v>
      </c>
      <c r="E20" s="2">
        <v>1</v>
      </c>
      <c r="F20" s="17">
        <f t="shared" si="0"/>
        <v>4.8279736806307506E-4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30"/>
        <v>0</v>
      </c>
      <c r="L20" s="34" t="str">
        <f t="shared" si="10"/>
        <v>Pink-Adult</v>
      </c>
      <c r="M20" s="36">
        <f t="shared" si="32"/>
        <v>0</v>
      </c>
      <c r="N20" s="13">
        <f t="shared" si="11"/>
        <v>0</v>
      </c>
      <c r="O20" s="39">
        <f t="shared" si="33"/>
        <v>0</v>
      </c>
      <c r="P20" s="39">
        <f t="shared" si="34"/>
        <v>0</v>
      </c>
      <c r="Q20" s="2">
        <f t="shared" si="31"/>
        <v>-1</v>
      </c>
    </row>
    <row r="21" spans="1:17" x14ac:dyDescent="0.35">
      <c r="A21" s="2">
        <f>'Biomass from Ecopath'!A20</f>
        <v>16</v>
      </c>
      <c r="B21" t="str">
        <f>'Biomass from Ecopath'!B20</f>
        <v>Chum-Juve</v>
      </c>
      <c r="C21">
        <f>'Biomass from Ecopath'!C20</f>
        <v>3.32E-3</v>
      </c>
      <c r="D21" s="2">
        <v>1</v>
      </c>
      <c r="E21" s="2">
        <v>2</v>
      </c>
      <c r="F21" s="17">
        <f t="shared" si="0"/>
        <v>8.9049292331633839E-6</v>
      </c>
      <c r="G21" s="14">
        <f t="shared" si="7"/>
        <v>6.6400000000000001E-3</v>
      </c>
      <c r="H21" s="24">
        <f t="shared" si="1"/>
        <v>1.0631163179569477E-4</v>
      </c>
      <c r="I21" s="29">
        <f t="shared" si="8"/>
        <v>1.0631163179569477E-4</v>
      </c>
      <c r="J21" s="28">
        <f t="shared" si="9"/>
        <v>1</v>
      </c>
      <c r="K21" s="15">
        <f t="shared" si="30"/>
        <v>0.04</v>
      </c>
      <c r="L21" s="34" t="str">
        <f t="shared" si="10"/>
        <v>Chum-Juve</v>
      </c>
      <c r="M21" s="36">
        <f t="shared" si="32"/>
        <v>9.0364887026340553E-5</v>
      </c>
      <c r="N21" s="13">
        <f t="shared" si="11"/>
        <v>9.0364887026340553E-5</v>
      </c>
      <c r="O21" s="39">
        <f t="shared" si="33"/>
        <v>2.7218339465765226E-2</v>
      </c>
      <c r="P21" s="39">
        <f t="shared" si="34"/>
        <v>7.2072072072072044E-2</v>
      </c>
      <c r="Q21" s="2">
        <f t="shared" si="31"/>
        <v>0.69299552906110262</v>
      </c>
    </row>
    <row r="22" spans="1:17" x14ac:dyDescent="0.35">
      <c r="A22" s="2">
        <f>'Biomass from Ecopath'!A21</f>
        <v>17</v>
      </c>
      <c r="B22" t="str">
        <f>'Biomass from Ecopath'!B21</f>
        <v>Chum-Adult</v>
      </c>
      <c r="C22">
        <f>'Biomass from Ecopath'!C21</f>
        <v>0.14000000000000001</v>
      </c>
      <c r="D22" s="2">
        <v>0</v>
      </c>
      <c r="E22" s="2">
        <v>1</v>
      </c>
      <c r="F22" s="17">
        <f t="shared" si="0"/>
        <v>3.7550906404905843E-4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30"/>
        <v>0</v>
      </c>
      <c r="L22" s="34" t="str">
        <f t="shared" si="10"/>
        <v>Chum-Adult</v>
      </c>
      <c r="M22" s="36">
        <f t="shared" si="32"/>
        <v>0</v>
      </c>
      <c r="N22" s="13">
        <f t="shared" si="11"/>
        <v>0</v>
      </c>
      <c r="O22" s="39">
        <f t="shared" si="33"/>
        <v>0</v>
      </c>
      <c r="P22" s="39">
        <f t="shared" si="34"/>
        <v>0</v>
      </c>
      <c r="Q22" s="2">
        <f t="shared" si="31"/>
        <v>-1</v>
      </c>
    </row>
    <row r="23" spans="1:17" x14ac:dyDescent="0.35">
      <c r="A23" s="2">
        <f>'Biomass from Ecopath'!A22</f>
        <v>18</v>
      </c>
      <c r="B23" t="str">
        <f>'Biomass from Ecopath'!B22</f>
        <v>Sockeye-Juve</v>
      </c>
      <c r="C23">
        <f>'Biomass from Ecopath'!C22</f>
        <v>6.6E-3</v>
      </c>
      <c r="D23" s="2">
        <v>1</v>
      </c>
      <c r="E23" s="2">
        <v>2</v>
      </c>
      <c r="F23" s="17">
        <f t="shared" si="0"/>
        <v>1.7702570162312753E-5</v>
      </c>
      <c r="G23" s="14">
        <f t="shared" si="7"/>
        <v>1.32E-2</v>
      </c>
      <c r="H23" s="24">
        <f t="shared" si="1"/>
        <v>2.1134240055770649E-4</v>
      </c>
      <c r="I23" s="29">
        <f t="shared" si="8"/>
        <v>2.1134240055770649E-4</v>
      </c>
      <c r="J23" s="28">
        <f t="shared" si="9"/>
        <v>1</v>
      </c>
      <c r="K23" s="15">
        <f t="shared" si="30"/>
        <v>0.04</v>
      </c>
      <c r="L23" s="34" t="str">
        <f t="shared" si="10"/>
        <v>Sockeye-Juve</v>
      </c>
      <c r="M23" s="36">
        <f t="shared" si="32"/>
        <v>1.7964104047405051E-4</v>
      </c>
      <c r="N23" s="13">
        <f t="shared" si="11"/>
        <v>1.7964104047405051E-4</v>
      </c>
      <c r="O23" s="39">
        <f t="shared" si="33"/>
        <v>2.7218339465765226E-2</v>
      </c>
      <c r="P23" s="39">
        <f t="shared" si="34"/>
        <v>7.2072072072072044E-2</v>
      </c>
      <c r="Q23" s="2">
        <f t="shared" si="31"/>
        <v>0.69299552906110262</v>
      </c>
    </row>
    <row r="24" spans="1:17" x14ac:dyDescent="0.35">
      <c r="A24" s="2">
        <f>'Biomass from Ecopath'!A23</f>
        <v>19</v>
      </c>
      <c r="B24" t="str">
        <f>'Biomass from Ecopath'!B23</f>
        <v>Sockeye-Adult</v>
      </c>
      <c r="C24">
        <f>'Biomass from Ecopath'!C23</f>
        <v>0.18</v>
      </c>
      <c r="D24" s="2">
        <v>0</v>
      </c>
      <c r="E24" s="2">
        <v>1</v>
      </c>
      <c r="F24" s="17">
        <f t="shared" si="0"/>
        <v>4.8279736806307506E-4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30"/>
        <v>0</v>
      </c>
      <c r="L24" s="34" t="str">
        <f t="shared" si="10"/>
        <v>Sockeye-Adult</v>
      </c>
      <c r="M24" s="36">
        <f t="shared" si="32"/>
        <v>0</v>
      </c>
      <c r="N24" s="13">
        <f t="shared" si="11"/>
        <v>0</v>
      </c>
      <c r="O24" s="39">
        <f t="shared" si="33"/>
        <v>0</v>
      </c>
      <c r="P24" s="39">
        <f t="shared" si="34"/>
        <v>0</v>
      </c>
      <c r="Q24" s="2">
        <f t="shared" si="31"/>
        <v>-1</v>
      </c>
    </row>
    <row r="25" spans="1:17" s="8" customFormat="1" x14ac:dyDescent="0.35">
      <c r="A25" s="9">
        <f>'Biomass from Ecopath'!A24</f>
        <v>0</v>
      </c>
      <c r="B25" s="8" t="str">
        <f>'Biomass from Ecopath'!B24</f>
        <v>CHINOOK-H</v>
      </c>
      <c r="C25" s="8">
        <f>'Biomass from Ecopath'!C24</f>
        <v>0</v>
      </c>
      <c r="D25" s="8">
        <v>0</v>
      </c>
      <c r="E25" s="9"/>
      <c r="F25" s="18">
        <f t="shared" si="0"/>
        <v>0</v>
      </c>
      <c r="G25" s="22">
        <f t="shared" si="7"/>
        <v>0</v>
      </c>
      <c r="H25" s="25">
        <f t="shared" si="1"/>
        <v>0</v>
      </c>
      <c r="I25" s="30">
        <f t="shared" si="8"/>
        <v>0</v>
      </c>
      <c r="J25" s="31">
        <f t="shared" si="9"/>
        <v>0</v>
      </c>
      <c r="K25" s="45">
        <f t="shared" si="30"/>
        <v>0</v>
      </c>
      <c r="L25" s="35" t="str">
        <f t="shared" si="10"/>
        <v>CHINOOK-H</v>
      </c>
      <c r="M25" s="37"/>
      <c r="N25" s="48"/>
      <c r="O25" s="41"/>
      <c r="P25" s="41"/>
      <c r="Q25" s="9">
        <f t="shared" si="31"/>
        <v>-1</v>
      </c>
    </row>
    <row r="26" spans="1:17" x14ac:dyDescent="0.35">
      <c r="A26" s="2">
        <f>'Biomass from Ecopath'!A25</f>
        <v>20</v>
      </c>
      <c r="B26" t="str">
        <f>'Biomass from Ecopath'!B25</f>
        <v>Chinook1-H-frsh</v>
      </c>
      <c r="C26">
        <f>'Biomass from Ecopath'!C25</f>
        <v>1.2999999999999999E-5</v>
      </c>
      <c r="D26" s="2">
        <v>0</v>
      </c>
      <c r="E26" s="2">
        <v>1</v>
      </c>
      <c r="F26" s="17">
        <f t="shared" si="0"/>
        <v>3.4868698804555419E-8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30"/>
        <v>0</v>
      </c>
      <c r="L26" s="34" t="str">
        <f t="shared" si="10"/>
        <v>Chinook1-H-frsh</v>
      </c>
      <c r="M26" s="36">
        <f t="shared" ref="M26:M31" si="35">I26*(1-$F$2)</f>
        <v>0</v>
      </c>
      <c r="N26" s="50">
        <f t="shared" si="11"/>
        <v>0</v>
      </c>
      <c r="O26" s="39">
        <f t="shared" ref="O26:O31" si="36">M26/F26/$C$88</f>
        <v>0</v>
      </c>
      <c r="P26" s="39">
        <f t="shared" ref="P26:P31" si="37">O26/$O$87</f>
        <v>0</v>
      </c>
      <c r="Q26" s="2">
        <f t="shared" si="31"/>
        <v>-1</v>
      </c>
    </row>
    <row r="27" spans="1:17" x14ac:dyDescent="0.35">
      <c r="A27" s="2">
        <f>'Biomass from Ecopath'!A26</f>
        <v>21</v>
      </c>
      <c r="B27" t="str">
        <f>'Biomass from Ecopath'!B26</f>
        <v>Chinook2-H-emar1</v>
      </c>
      <c r="C27">
        <f>'Biomass from Ecopath'!C26</f>
        <v>3.3170420000000001E-4</v>
      </c>
      <c r="D27" s="20">
        <v>1</v>
      </c>
      <c r="E27" s="2">
        <v>1</v>
      </c>
      <c r="F27" s="17">
        <f t="shared" si="0"/>
        <v>8.8969952630815483E-7</v>
      </c>
      <c r="G27" s="14">
        <f t="shared" si="7"/>
        <v>3.3170420000000001E-4</v>
      </c>
      <c r="H27" s="24">
        <f t="shared" si="1"/>
        <v>5.3108455987176957E-6</v>
      </c>
      <c r="I27" s="29">
        <f t="shared" si="8"/>
        <v>5.3108455987176957E-6</v>
      </c>
      <c r="J27" s="28">
        <f t="shared" si="9"/>
        <v>1</v>
      </c>
      <c r="K27" s="15">
        <f t="shared" si="30"/>
        <v>0.04</v>
      </c>
      <c r="L27" s="34" t="str">
        <f t="shared" si="10"/>
        <v>Chinook2-H-emar1</v>
      </c>
      <c r="M27" s="36">
        <f t="shared" si="35"/>
        <v>4.5142187589100416E-6</v>
      </c>
      <c r="N27" s="50">
        <f t="shared" si="11"/>
        <v>4.5142187589100416E-6</v>
      </c>
      <c r="O27" s="39">
        <f t="shared" si="36"/>
        <v>1.3609169732882617E-2</v>
      </c>
      <c r="P27" s="39">
        <f t="shared" si="37"/>
        <v>3.6036036036036029E-2</v>
      </c>
      <c r="Q27" s="2">
        <f t="shared" si="31"/>
        <v>0.45268542199488476</v>
      </c>
    </row>
    <row r="28" spans="1:17" x14ac:dyDescent="0.35">
      <c r="A28" s="2">
        <f>'Biomass from Ecopath'!A27</f>
        <v>22</v>
      </c>
      <c r="B28" t="str">
        <f>'Biomass from Ecopath'!B27</f>
        <v>Chinook3-H-emar2</v>
      </c>
      <c r="C28">
        <f>'Biomass from Ecopath'!C27</f>
        <v>5.201743E-3</v>
      </c>
      <c r="D28" s="2">
        <v>1</v>
      </c>
      <c r="E28" s="2">
        <v>1</v>
      </c>
      <c r="F28" s="17">
        <f t="shared" si="0"/>
        <v>1.395215460966958E-5</v>
      </c>
      <c r="G28" s="14">
        <f t="shared" si="7"/>
        <v>5.201743E-3</v>
      </c>
      <c r="H28" s="24">
        <f t="shared" si="1"/>
        <v>8.3284003992745896E-5</v>
      </c>
      <c r="I28" s="29">
        <f t="shared" si="8"/>
        <v>8.3284003992745896E-5</v>
      </c>
      <c r="J28" s="28">
        <f t="shared" si="9"/>
        <v>1</v>
      </c>
      <c r="K28" s="15">
        <f t="shared" si="30"/>
        <v>0.04</v>
      </c>
      <c r="L28" s="34" t="str">
        <f t="shared" si="10"/>
        <v>Chinook3-H-emar2</v>
      </c>
      <c r="M28" s="36">
        <f t="shared" si="35"/>
        <v>7.0791403393834009E-5</v>
      </c>
      <c r="N28" s="50">
        <f t="shared" si="11"/>
        <v>7.0791403393834009E-5</v>
      </c>
      <c r="O28" s="39">
        <f t="shared" si="36"/>
        <v>1.3609169732882613E-2</v>
      </c>
      <c r="P28" s="39">
        <f t="shared" si="37"/>
        <v>3.6036036036036022E-2</v>
      </c>
      <c r="Q28" s="2">
        <f t="shared" si="31"/>
        <v>0.45268542199488471</v>
      </c>
    </row>
    <row r="29" spans="1:17" x14ac:dyDescent="0.35">
      <c r="A29" s="2">
        <f>'Biomass from Ecopath'!A28</f>
        <v>23</v>
      </c>
      <c r="B29" t="str">
        <f>'Biomass from Ecopath'!B28</f>
        <v>Chinook4-H-emar3</v>
      </c>
      <c r="C29">
        <f>'Biomass from Ecopath'!C28</f>
        <v>1.224745E-2</v>
      </c>
      <c r="D29" s="2">
        <v>1</v>
      </c>
      <c r="E29" s="2">
        <v>1</v>
      </c>
      <c r="F29" s="17">
        <f t="shared" si="0"/>
        <v>3.2850203474911716E-5</v>
      </c>
      <c r="G29" s="14">
        <f t="shared" si="7"/>
        <v>1.224745E-2</v>
      </c>
      <c r="H29" s="24">
        <f t="shared" si="1"/>
        <v>1.9609132452352138E-4</v>
      </c>
      <c r="I29" s="29">
        <f t="shared" si="8"/>
        <v>1.9609132452352138E-4</v>
      </c>
      <c r="J29" s="28">
        <f t="shared" si="9"/>
        <v>1</v>
      </c>
      <c r="K29" s="15">
        <f t="shared" si="30"/>
        <v>0.04</v>
      </c>
      <c r="L29" s="34" t="str">
        <f t="shared" si="10"/>
        <v>Chinook4-H-emar3</v>
      </c>
      <c r="M29" s="36">
        <f t="shared" si="35"/>
        <v>1.6667762584499316E-4</v>
      </c>
      <c r="N29" s="50">
        <f t="shared" si="11"/>
        <v>1.6667762584499316E-4</v>
      </c>
      <c r="O29" s="39">
        <f t="shared" si="36"/>
        <v>1.3609169732882611E-2</v>
      </c>
      <c r="P29" s="39">
        <f t="shared" si="37"/>
        <v>3.6036036036036015E-2</v>
      </c>
      <c r="Q29" s="2">
        <f t="shared" si="31"/>
        <v>0.4526854219948846</v>
      </c>
    </row>
    <row r="30" spans="1:17" x14ac:dyDescent="0.35">
      <c r="A30" s="2">
        <f>'Biomass from Ecopath'!A29</f>
        <v>24</v>
      </c>
      <c r="B30" t="str">
        <f>'Biomass from Ecopath'!B29</f>
        <v>Chinook5-H-mat</v>
      </c>
      <c r="C30">
        <f>'Biomass from Ecopath'!C29</f>
        <v>0.37759749999999997</v>
      </c>
      <c r="D30" s="2">
        <v>0</v>
      </c>
      <c r="E30" s="2">
        <v>1</v>
      </c>
      <c r="F30" s="17">
        <f t="shared" si="0"/>
        <v>1.0127948843733166E-3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30"/>
        <v>0</v>
      </c>
      <c r="L30" s="34" t="str">
        <f t="shared" si="10"/>
        <v>Chinook5-H-mat</v>
      </c>
      <c r="M30" s="36">
        <f t="shared" si="35"/>
        <v>0</v>
      </c>
      <c r="N30" s="50">
        <f t="shared" si="11"/>
        <v>0</v>
      </c>
      <c r="O30" s="39">
        <f t="shared" si="36"/>
        <v>0</v>
      </c>
      <c r="P30" s="39">
        <f t="shared" si="37"/>
        <v>0</v>
      </c>
      <c r="Q30" s="2">
        <f t="shared" si="31"/>
        <v>-1</v>
      </c>
    </row>
    <row r="31" spans="1:17" x14ac:dyDescent="0.35">
      <c r="A31" s="2">
        <f>'Biomass from Ecopath'!A30</f>
        <v>25</v>
      </c>
      <c r="B31" t="str">
        <f>'Biomass from Ecopath'!B30</f>
        <v>Chinook6-H-spwn</v>
      </c>
      <c r="C31">
        <f>'Biomass from Ecopath'!C30</f>
        <v>0.47319359999999999</v>
      </c>
      <c r="D31" s="2">
        <v>0</v>
      </c>
      <c r="E31" s="2">
        <v>1</v>
      </c>
      <c r="F31" s="17">
        <f t="shared" si="0"/>
        <v>1.2692034703571751E-3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30"/>
        <v>0</v>
      </c>
      <c r="L31" s="34" t="str">
        <f t="shared" si="10"/>
        <v>Chinook6-H-spwn</v>
      </c>
      <c r="M31" s="36">
        <f t="shared" si="35"/>
        <v>0</v>
      </c>
      <c r="N31" s="50">
        <f t="shared" si="11"/>
        <v>0</v>
      </c>
      <c r="O31" s="39">
        <f t="shared" si="36"/>
        <v>0</v>
      </c>
      <c r="P31" s="39">
        <f t="shared" si="37"/>
        <v>0</v>
      </c>
      <c r="Q31" s="2">
        <f t="shared" si="31"/>
        <v>-1</v>
      </c>
    </row>
    <row r="32" spans="1:17" s="8" customFormat="1" x14ac:dyDescent="0.35">
      <c r="A32" s="9">
        <f>'Biomass from Ecopath'!A31</f>
        <v>0</v>
      </c>
      <c r="B32" s="8" t="str">
        <f>'Biomass from Ecopath'!B31</f>
        <v>CHINOOK-WO</v>
      </c>
      <c r="C32" s="8">
        <f>'Biomass from Ecopath'!C31</f>
        <v>0</v>
      </c>
      <c r="E32" s="9"/>
      <c r="F32" s="18">
        <f t="shared" si="0"/>
        <v>0</v>
      </c>
      <c r="G32" s="22">
        <f t="shared" si="7"/>
        <v>0</v>
      </c>
      <c r="H32" s="25">
        <f t="shared" si="1"/>
        <v>0</v>
      </c>
      <c r="I32" s="30">
        <f t="shared" si="8"/>
        <v>0</v>
      </c>
      <c r="J32" s="31">
        <f t="shared" si="9"/>
        <v>0</v>
      </c>
      <c r="K32" s="45">
        <f t="shared" si="30"/>
        <v>0</v>
      </c>
      <c r="L32" s="35" t="str">
        <f t="shared" si="10"/>
        <v>CHINOOK-WO</v>
      </c>
      <c r="M32" s="37"/>
      <c r="N32" s="48"/>
      <c r="O32" s="41"/>
      <c r="P32" s="41"/>
      <c r="Q32" s="9">
        <f t="shared" si="31"/>
        <v>-1</v>
      </c>
    </row>
    <row r="33" spans="1:17" x14ac:dyDescent="0.35">
      <c r="A33" s="2">
        <f>'Biomass from Ecopath'!A32</f>
        <v>26</v>
      </c>
      <c r="B33" t="str">
        <f>'Biomass from Ecopath'!B32</f>
        <v>Chinook1-WO-frsh</v>
      </c>
      <c r="C33">
        <f>'Biomass from Ecopath'!C32</f>
        <v>6.2706469999999998E-5</v>
      </c>
      <c r="D33" s="2">
        <v>0</v>
      </c>
      <c r="E33" s="2">
        <v>1</v>
      </c>
      <c r="F33" s="17">
        <f t="shared" si="0"/>
        <v>1.6819177042514541E-7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30"/>
        <v>0</v>
      </c>
      <c r="L33" s="34" t="str">
        <f t="shared" si="10"/>
        <v>Chinook1-WO-frsh</v>
      </c>
      <c r="M33" s="36">
        <f t="shared" ref="M33:M39" si="38">I33*(1-$F$2)</f>
        <v>0</v>
      </c>
      <c r="N33" s="12">
        <f t="shared" si="11"/>
        <v>0</v>
      </c>
      <c r="O33" s="39">
        <f t="shared" ref="O33:O39" si="39">M33/F33/$C$88</f>
        <v>0</v>
      </c>
      <c r="P33" s="39">
        <f t="shared" ref="P33:P39" si="40">O33/$O$87</f>
        <v>0</v>
      </c>
      <c r="Q33" s="2">
        <f t="shared" si="31"/>
        <v>-1</v>
      </c>
    </row>
    <row r="34" spans="1:17" x14ac:dyDescent="0.35">
      <c r="A34" s="2">
        <f>'Biomass from Ecopath'!A33</f>
        <v>27</v>
      </c>
      <c r="B34" t="str">
        <f>'Biomass from Ecopath'!B33</f>
        <v>Chinook2-WO-emar1</v>
      </c>
      <c r="C34">
        <f>'Biomass from Ecopath'!C33</f>
        <v>1.6000000000000001E-3</v>
      </c>
      <c r="D34" s="2">
        <v>1</v>
      </c>
      <c r="E34" s="2">
        <v>1</v>
      </c>
      <c r="F34" s="17">
        <f t="shared" si="0"/>
        <v>4.2915321605606673E-6</v>
      </c>
      <c r="G34" s="14">
        <f t="shared" si="7"/>
        <v>1.6000000000000001E-3</v>
      </c>
      <c r="H34" s="24">
        <f t="shared" si="1"/>
        <v>2.5617260673661393E-5</v>
      </c>
      <c r="I34" s="29">
        <f t="shared" si="8"/>
        <v>2.5617260673661393E-5</v>
      </c>
      <c r="J34" s="28">
        <f t="shared" si="9"/>
        <v>1</v>
      </c>
      <c r="K34" s="15">
        <f t="shared" si="30"/>
        <v>0.04</v>
      </c>
      <c r="L34" s="34" t="str">
        <f t="shared" si="10"/>
        <v>Chinook2-WO-emar1</v>
      </c>
      <c r="M34" s="36">
        <f t="shared" si="38"/>
        <v>2.1774671572612183E-5</v>
      </c>
      <c r="N34" s="12">
        <f t="shared" si="11"/>
        <v>2.1774671572612183E-5</v>
      </c>
      <c r="O34" s="39">
        <f t="shared" si="39"/>
        <v>1.3609169732882613E-2</v>
      </c>
      <c r="P34" s="39">
        <f t="shared" si="40"/>
        <v>3.6036036036036022E-2</v>
      </c>
      <c r="Q34" s="2">
        <f t="shared" si="31"/>
        <v>0.45268542199488471</v>
      </c>
    </row>
    <row r="35" spans="1:17" x14ac:dyDescent="0.35">
      <c r="A35" s="2">
        <f>'Biomass from Ecopath'!A34</f>
        <v>28</v>
      </c>
      <c r="B35" t="str">
        <f>'Biomass from Ecopath'!B34</f>
        <v>Chinook3-WO-emar2</v>
      </c>
      <c r="C35">
        <f>'Biomass from Ecopath'!C34</f>
        <v>2.5090990000000001E-2</v>
      </c>
      <c r="D35" s="2">
        <v>1</v>
      </c>
      <c r="E35" s="2">
        <v>1</v>
      </c>
      <c r="F35" s="17">
        <f t="shared" si="0"/>
        <v>6.7299244078316309E-5</v>
      </c>
      <c r="G35" s="14">
        <f t="shared" si="7"/>
        <v>2.5090990000000001E-2</v>
      </c>
      <c r="H35" s="24">
        <f t="shared" si="1"/>
        <v>4.0172651961889455E-4</v>
      </c>
      <c r="I35" s="29">
        <f t="shared" si="8"/>
        <v>4.0172651961889455E-4</v>
      </c>
      <c r="J35" s="28">
        <f t="shared" si="9"/>
        <v>1</v>
      </c>
      <c r="K35" s="15">
        <f t="shared" si="30"/>
        <v>0.04</v>
      </c>
      <c r="L35" s="34" t="str">
        <f t="shared" si="10"/>
        <v>Chinook3-WO-emar2</v>
      </c>
      <c r="M35" s="36">
        <f t="shared" si="38"/>
        <v>3.4146754167606037E-4</v>
      </c>
      <c r="N35" s="12">
        <f t="shared" si="11"/>
        <v>3.4146754167606037E-4</v>
      </c>
      <c r="O35" s="39">
        <f t="shared" si="39"/>
        <v>1.3609169732882617E-2</v>
      </c>
      <c r="P35" s="39">
        <f t="shared" si="40"/>
        <v>3.6036036036036029E-2</v>
      </c>
      <c r="Q35" s="2">
        <f t="shared" si="31"/>
        <v>0.45268542199488476</v>
      </c>
    </row>
    <row r="36" spans="1:17" x14ac:dyDescent="0.35">
      <c r="A36" s="2">
        <f>'Biomass from Ecopath'!A35</f>
        <v>29</v>
      </c>
      <c r="B36" t="str">
        <f>'Biomass from Ecopath'!B35</f>
        <v>Chinook4-WO-emar3</v>
      </c>
      <c r="C36">
        <f>'Biomass from Ecopath'!C35</f>
        <v>5.9076469999999999E-2</v>
      </c>
      <c r="D36" s="2">
        <v>1</v>
      </c>
      <c r="E36" s="2">
        <v>1</v>
      </c>
      <c r="F36" s="17">
        <f t="shared" si="0"/>
        <v>1.584553568358734E-4</v>
      </c>
      <c r="G36" s="14">
        <f t="shared" si="7"/>
        <v>5.9076469999999999E-2</v>
      </c>
      <c r="H36" s="24">
        <f t="shared" si="1"/>
        <v>9.4586083229358559E-4</v>
      </c>
      <c r="I36" s="29">
        <f t="shared" si="8"/>
        <v>9.4586083229358559E-4</v>
      </c>
      <c r="J36" s="28">
        <f t="shared" si="9"/>
        <v>1</v>
      </c>
      <c r="K36" s="15">
        <f t="shared" si="30"/>
        <v>0.04</v>
      </c>
      <c r="L36" s="34" t="str">
        <f t="shared" si="10"/>
        <v>Chinook4-WO-emar3</v>
      </c>
      <c r="M36" s="36">
        <f t="shared" si="38"/>
        <v>8.0398170744954778E-4</v>
      </c>
      <c r="N36" s="12">
        <f t="shared" si="11"/>
        <v>8.0398170744954778E-4</v>
      </c>
      <c r="O36" s="39">
        <f t="shared" si="39"/>
        <v>1.3609169732882613E-2</v>
      </c>
      <c r="P36" s="39">
        <f t="shared" si="40"/>
        <v>3.6036036036036022E-2</v>
      </c>
      <c r="Q36" s="2">
        <f t="shared" si="31"/>
        <v>0.45268542199488471</v>
      </c>
    </row>
    <row r="37" spans="1:17" x14ac:dyDescent="0.35">
      <c r="A37" s="2">
        <f>'Biomass from Ecopath'!A36</f>
        <v>30</v>
      </c>
      <c r="B37" t="str">
        <f>'Biomass from Ecopath'!B36</f>
        <v>Chinook5-WO-mat</v>
      </c>
      <c r="C37">
        <f>'Biomass from Ecopath'!C36</f>
        <v>1.821369</v>
      </c>
      <c r="D37" s="2">
        <v>0</v>
      </c>
      <c r="E37" s="2">
        <v>1</v>
      </c>
      <c r="F37" s="17">
        <f t="shared" si="0"/>
        <v>4.885289774842639E-3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30"/>
        <v>0</v>
      </c>
      <c r="L37" s="34" t="str">
        <f t="shared" si="10"/>
        <v>Chinook5-WO-mat</v>
      </c>
      <c r="M37" s="36">
        <f t="shared" si="38"/>
        <v>0</v>
      </c>
      <c r="N37" s="12">
        <f t="shared" si="11"/>
        <v>0</v>
      </c>
      <c r="O37" s="39">
        <f t="shared" si="39"/>
        <v>0</v>
      </c>
      <c r="P37" s="39">
        <f t="shared" si="40"/>
        <v>0</v>
      </c>
      <c r="Q37" s="2">
        <f t="shared" si="31"/>
        <v>-1</v>
      </c>
    </row>
    <row r="38" spans="1:17" x14ac:dyDescent="0.35">
      <c r="A38" s="2">
        <f>'Biomass from Ecopath'!A37</f>
        <v>31</v>
      </c>
      <c r="B38" t="str">
        <f>'Biomass from Ecopath'!B37</f>
        <v>Chinook6-WO-spwn</v>
      </c>
      <c r="C38">
        <f>'Biomass from Ecopath'!C37</f>
        <v>0.96071110000000004</v>
      </c>
      <c r="D38" s="2">
        <v>0</v>
      </c>
      <c r="E38" s="2">
        <v>1</v>
      </c>
      <c r="F38" s="17">
        <f t="shared" si="0"/>
        <v>2.5768266141610098E-3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30"/>
        <v>0</v>
      </c>
      <c r="L38" s="34" t="str">
        <f t="shared" si="10"/>
        <v>Chinook6-WO-spwn</v>
      </c>
      <c r="M38" s="36">
        <f t="shared" si="38"/>
        <v>0</v>
      </c>
      <c r="N38" s="12">
        <f t="shared" si="11"/>
        <v>0</v>
      </c>
      <c r="O38" s="39">
        <f t="shared" si="39"/>
        <v>0</v>
      </c>
      <c r="P38" s="39">
        <f t="shared" si="40"/>
        <v>0</v>
      </c>
      <c r="Q38" s="2">
        <f t="shared" si="31"/>
        <v>-1</v>
      </c>
    </row>
    <row r="39" spans="1:17" x14ac:dyDescent="0.35">
      <c r="A39" s="2">
        <f>'Biomass from Ecopath'!A38</f>
        <v>32</v>
      </c>
      <c r="B39" t="str">
        <f>'Biomass from Ecopath'!B38</f>
        <v>Chinook7-WO-mori</v>
      </c>
      <c r="C39">
        <f>'Biomass from Ecopath'!C38</f>
        <v>1.0170699999999999</v>
      </c>
      <c r="D39" s="2">
        <v>0</v>
      </c>
      <c r="E39" s="2">
        <v>1</v>
      </c>
      <c r="F39" s="17">
        <f t="shared" si="0"/>
        <v>2.7279928840883982E-3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30"/>
        <v>0</v>
      </c>
      <c r="L39" s="34" t="str">
        <f t="shared" si="10"/>
        <v>Chinook7-WO-mori</v>
      </c>
      <c r="M39" s="36">
        <f t="shared" si="38"/>
        <v>0</v>
      </c>
      <c r="N39" s="12">
        <f t="shared" si="11"/>
        <v>0</v>
      </c>
      <c r="O39" s="39">
        <f t="shared" si="39"/>
        <v>0</v>
      </c>
      <c r="P39" s="39">
        <f t="shared" si="40"/>
        <v>0</v>
      </c>
      <c r="Q39" s="2">
        <f t="shared" si="31"/>
        <v>-1</v>
      </c>
    </row>
    <row r="40" spans="1:17" s="8" customFormat="1" x14ac:dyDescent="0.35">
      <c r="A40" s="9">
        <f>'Biomass from Ecopath'!A39</f>
        <v>0</v>
      </c>
      <c r="B40" s="8" t="str">
        <f>'Biomass from Ecopath'!B39</f>
        <v>CHINOOK-WS</v>
      </c>
      <c r="C40" s="8">
        <f>'Biomass from Ecopath'!C39</f>
        <v>0</v>
      </c>
      <c r="E40" s="9"/>
      <c r="F40" s="18">
        <f t="shared" ref="F40:F71" si="41">C40/$C$88</f>
        <v>0</v>
      </c>
      <c r="G40" s="22">
        <f t="shared" si="7"/>
        <v>0</v>
      </c>
      <c r="H40" s="25">
        <f t="shared" ref="H40:H71" si="42">G40/$G$88</f>
        <v>0</v>
      </c>
      <c r="I40" s="30">
        <f t="shared" si="8"/>
        <v>0</v>
      </c>
      <c r="J40" s="31">
        <f t="shared" si="9"/>
        <v>0</v>
      </c>
      <c r="K40" s="45">
        <f t="shared" si="30"/>
        <v>0</v>
      </c>
      <c r="L40" s="35" t="str">
        <f t="shared" si="10"/>
        <v>CHINOOK-WS</v>
      </c>
      <c r="M40" s="37"/>
      <c r="N40" s="48"/>
      <c r="O40" s="41"/>
      <c r="P40" s="41"/>
      <c r="Q40" s="9">
        <f t="shared" si="31"/>
        <v>-1</v>
      </c>
    </row>
    <row r="41" spans="1:17" x14ac:dyDescent="0.35">
      <c r="A41" s="2">
        <f>'Biomass from Ecopath'!A40</f>
        <v>33</v>
      </c>
      <c r="B41" t="str">
        <f>'Biomass from Ecopath'!B40</f>
        <v>Chinook1-WS-frsh</v>
      </c>
      <c r="C41">
        <f>'Biomass from Ecopath'!C40</f>
        <v>1.3737350000000001E-2</v>
      </c>
      <c r="D41" s="2">
        <v>0</v>
      </c>
      <c r="E41" s="2">
        <v>1</v>
      </c>
      <c r="F41" s="17">
        <f t="shared" si="41"/>
        <v>3.6846424578673806E-5</v>
      </c>
      <c r="G41" s="14">
        <f t="shared" si="7"/>
        <v>0</v>
      </c>
      <c r="H41" s="24">
        <f t="shared" si="42"/>
        <v>0</v>
      </c>
      <c r="I41" s="29">
        <f t="shared" si="8"/>
        <v>0</v>
      </c>
      <c r="J41" s="28">
        <f t="shared" si="9"/>
        <v>0</v>
      </c>
      <c r="K41" s="15">
        <f t="shared" si="30"/>
        <v>0</v>
      </c>
      <c r="L41" s="34" t="str">
        <f t="shared" si="10"/>
        <v>Chinook1-WS-frsh</v>
      </c>
      <c r="M41" s="36">
        <f>I41*(1-$F$2)</f>
        <v>0</v>
      </c>
      <c r="N41" s="12">
        <f t="shared" si="11"/>
        <v>0</v>
      </c>
      <c r="O41" s="39">
        <f>M41/F41/$C$88</f>
        <v>0</v>
      </c>
      <c r="P41" s="39">
        <f>O41/$O$87</f>
        <v>0</v>
      </c>
      <c r="Q41" s="2">
        <f t="shared" si="31"/>
        <v>-1</v>
      </c>
    </row>
    <row r="42" spans="1:17" x14ac:dyDescent="0.35">
      <c r="A42" s="2">
        <f>'Biomass from Ecopath'!A41</f>
        <v>34</v>
      </c>
      <c r="B42" t="str">
        <f>'Biomass from Ecopath'!B41</f>
        <v>Chinook2-WS-emar</v>
      </c>
      <c r="C42">
        <f>'Biomass from Ecopath'!C41</f>
        <v>2.8000000000000001E-2</v>
      </c>
      <c r="D42" s="2">
        <v>1</v>
      </c>
      <c r="E42" s="2">
        <v>1</v>
      </c>
      <c r="F42" s="17">
        <f t="shared" si="41"/>
        <v>7.5101812809811683E-5</v>
      </c>
      <c r="G42" s="14">
        <f t="shared" si="7"/>
        <v>2.8000000000000001E-2</v>
      </c>
      <c r="H42" s="24">
        <f t="shared" si="42"/>
        <v>4.4830206178907438E-4</v>
      </c>
      <c r="I42" s="29">
        <f t="shared" si="8"/>
        <v>4.4830206178907438E-4</v>
      </c>
      <c r="J42" s="28">
        <f t="shared" si="9"/>
        <v>1</v>
      </c>
      <c r="K42" s="15">
        <f t="shared" si="30"/>
        <v>0.04</v>
      </c>
      <c r="L42" s="34" t="str">
        <f t="shared" si="10"/>
        <v>Chinook2-WS-emar</v>
      </c>
      <c r="M42" s="36">
        <f>I42*(1-$F$2)</f>
        <v>3.8105675252071323E-4</v>
      </c>
      <c r="N42" s="12">
        <f t="shared" si="11"/>
        <v>3.8105675252071323E-4</v>
      </c>
      <c r="O42" s="39">
        <f>M42/F42/$C$88</f>
        <v>1.3609169732882613E-2</v>
      </c>
      <c r="P42" s="39">
        <f>O42/$O$87</f>
        <v>3.6036036036036022E-2</v>
      </c>
      <c r="Q42" s="2">
        <f t="shared" si="31"/>
        <v>0.45268542199488471</v>
      </c>
    </row>
    <row r="43" spans="1:17" x14ac:dyDescent="0.35">
      <c r="A43" s="2">
        <f>'Biomass from Ecopath'!A42</f>
        <v>35</v>
      </c>
      <c r="B43" t="str">
        <f>'Biomass from Ecopath'!B42</f>
        <v>Chinook3-WS-mar</v>
      </c>
      <c r="C43">
        <f>'Biomass from Ecopath'!C42</f>
        <v>3.8598059999999997E-2</v>
      </c>
      <c r="D43" s="2">
        <v>0</v>
      </c>
      <c r="E43" s="2">
        <v>1</v>
      </c>
      <c r="F43" s="17">
        <f t="shared" si="41"/>
        <v>1.0352800989078141E-4</v>
      </c>
      <c r="G43" s="14">
        <f t="shared" si="7"/>
        <v>0</v>
      </c>
      <c r="H43" s="24">
        <f t="shared" si="42"/>
        <v>0</v>
      </c>
      <c r="I43" s="29">
        <f t="shared" si="8"/>
        <v>0</v>
      </c>
      <c r="J43" s="28">
        <f t="shared" si="9"/>
        <v>0</v>
      </c>
      <c r="K43" s="15">
        <f t="shared" si="30"/>
        <v>0</v>
      </c>
      <c r="L43" s="34" t="str">
        <f t="shared" si="10"/>
        <v>Chinook3-WS-mar</v>
      </c>
      <c r="M43" s="36">
        <f>I43*(1-$F$2)</f>
        <v>0</v>
      </c>
      <c r="N43" s="12">
        <f t="shared" si="11"/>
        <v>0</v>
      </c>
      <c r="O43" s="39">
        <f>M43/F43/$C$88</f>
        <v>0</v>
      </c>
      <c r="P43" s="39">
        <f>O43/$O$87</f>
        <v>0</v>
      </c>
      <c r="Q43" s="2">
        <f t="shared" si="31"/>
        <v>-1</v>
      </c>
    </row>
    <row r="44" spans="1:17" x14ac:dyDescent="0.35">
      <c r="A44" s="2">
        <f>'Biomass from Ecopath'!A43</f>
        <v>36</v>
      </c>
      <c r="B44" t="str">
        <f>'Biomass from Ecopath'!B43</f>
        <v>Chinook4-WS-spwn</v>
      </c>
      <c r="C44">
        <f>'Biomass from Ecopath'!C43</f>
        <v>1.5634260000000001E-2</v>
      </c>
      <c r="D44" s="2">
        <v>0</v>
      </c>
      <c r="E44" s="2">
        <v>1</v>
      </c>
      <c r="F44" s="17">
        <f t="shared" si="41"/>
        <v>4.1934330997854514E-5</v>
      </c>
      <c r="G44" s="14">
        <f t="shared" si="7"/>
        <v>0</v>
      </c>
      <c r="H44" s="24">
        <f t="shared" si="42"/>
        <v>0</v>
      </c>
      <c r="I44" s="29">
        <f t="shared" si="8"/>
        <v>0</v>
      </c>
      <c r="J44" s="28">
        <f t="shared" si="9"/>
        <v>0</v>
      </c>
      <c r="K44" s="15">
        <f t="shared" si="30"/>
        <v>0</v>
      </c>
      <c r="L44" s="34" t="str">
        <f t="shared" si="10"/>
        <v>Chinook4-WS-spwn</v>
      </c>
      <c r="M44" s="36">
        <f>I44*(1-$F$2)</f>
        <v>0</v>
      </c>
      <c r="N44" s="12">
        <f t="shared" si="11"/>
        <v>0</v>
      </c>
      <c r="O44" s="39">
        <f>M44/F44/$C$88</f>
        <v>0</v>
      </c>
      <c r="P44" s="39">
        <f>O44/$O$87</f>
        <v>0</v>
      </c>
      <c r="Q44" s="2">
        <f t="shared" si="31"/>
        <v>-1</v>
      </c>
    </row>
    <row r="45" spans="1:17" x14ac:dyDescent="0.35">
      <c r="A45" s="2">
        <f>'Biomass from Ecopath'!A44</f>
        <v>37</v>
      </c>
      <c r="B45" t="str">
        <f>'Biomass from Ecopath'!B44</f>
        <v>Chinook5-WS-mori</v>
      </c>
      <c r="C45">
        <f>'Biomass from Ecopath'!C44</f>
        <v>1.2040210000000001E-2</v>
      </c>
      <c r="D45" s="2">
        <v>0</v>
      </c>
      <c r="E45" s="2">
        <v>1</v>
      </c>
      <c r="F45" s="17">
        <f t="shared" si="41"/>
        <v>3.2294342771815095E-5</v>
      </c>
      <c r="G45" s="14">
        <f t="shared" si="7"/>
        <v>0</v>
      </c>
      <c r="H45" s="24">
        <f t="shared" si="42"/>
        <v>0</v>
      </c>
      <c r="I45" s="29">
        <f t="shared" si="8"/>
        <v>0</v>
      </c>
      <c r="J45" s="28">
        <f t="shared" si="9"/>
        <v>0</v>
      </c>
      <c r="K45" s="15">
        <f t="shared" si="30"/>
        <v>0</v>
      </c>
      <c r="L45" s="34" t="str">
        <f t="shared" si="10"/>
        <v>Chinook5-WS-mori</v>
      </c>
      <c r="M45" s="36">
        <f>I45*(1-$F$2)</f>
        <v>0</v>
      </c>
      <c r="N45" s="12">
        <f t="shared" si="11"/>
        <v>0</v>
      </c>
      <c r="O45" s="39">
        <f>M45/F45/$C$88</f>
        <v>0</v>
      </c>
      <c r="P45" s="39">
        <f>O45/$O$87</f>
        <v>0</v>
      </c>
      <c r="Q45" s="2">
        <f t="shared" si="31"/>
        <v>-1</v>
      </c>
    </row>
    <row r="46" spans="1:17" s="8" customFormat="1" x14ac:dyDescent="0.35">
      <c r="A46" s="9">
        <f>'Biomass from Ecopath'!A45</f>
        <v>0</v>
      </c>
      <c r="B46" s="8" t="str">
        <f>'Biomass from Ecopath'!B45</f>
        <v>COHO-H</v>
      </c>
      <c r="C46" s="8">
        <f>'Biomass from Ecopath'!C45</f>
        <v>0</v>
      </c>
      <c r="E46" s="9"/>
      <c r="F46" s="18">
        <f t="shared" si="41"/>
        <v>0</v>
      </c>
      <c r="G46" s="22">
        <f t="shared" si="7"/>
        <v>0</v>
      </c>
      <c r="H46" s="25">
        <f t="shared" si="42"/>
        <v>0</v>
      </c>
      <c r="I46" s="30">
        <f t="shared" si="8"/>
        <v>0</v>
      </c>
      <c r="J46" s="31">
        <f t="shared" si="9"/>
        <v>0</v>
      </c>
      <c r="K46" s="45">
        <f t="shared" ref="K46:K77" si="43">J46/$J$88</f>
        <v>0</v>
      </c>
      <c r="L46" s="35" t="str">
        <f t="shared" si="10"/>
        <v>COHO-H</v>
      </c>
      <c r="M46" s="37"/>
      <c r="N46" s="48"/>
      <c r="O46" s="41"/>
      <c r="P46" s="41"/>
      <c r="Q46" s="9">
        <f t="shared" ref="Q46:Q77" si="44">($A$83*P46-1)/(($A$83-2)*P46+1)</f>
        <v>-1</v>
      </c>
    </row>
    <row r="47" spans="1:17" x14ac:dyDescent="0.35">
      <c r="A47" s="2">
        <f>'Biomass from Ecopath'!A46</f>
        <v>38</v>
      </c>
      <c r="B47" t="str">
        <f>'Biomass from Ecopath'!B46</f>
        <v>Coho1-H-frsh</v>
      </c>
      <c r="C47">
        <f>'Biomass from Ecopath'!C46</f>
        <v>1.0999999999999999E-2</v>
      </c>
      <c r="D47" s="2">
        <v>0</v>
      </c>
      <c r="E47" s="2">
        <v>1</v>
      </c>
      <c r="F47" s="17">
        <f t="shared" si="41"/>
        <v>2.9504283603854587E-5</v>
      </c>
      <c r="G47" s="14">
        <f t="shared" si="7"/>
        <v>0</v>
      </c>
      <c r="H47" s="24">
        <f t="shared" si="42"/>
        <v>0</v>
      </c>
      <c r="I47" s="29">
        <f t="shared" si="8"/>
        <v>0</v>
      </c>
      <c r="J47" s="28">
        <f t="shared" si="9"/>
        <v>0</v>
      </c>
      <c r="K47" s="15">
        <f t="shared" si="43"/>
        <v>0</v>
      </c>
      <c r="L47" s="34" t="str">
        <f t="shared" si="10"/>
        <v>Coho1-H-frsh</v>
      </c>
      <c r="M47" s="36">
        <f>I47*(1-$F$2)</f>
        <v>0</v>
      </c>
      <c r="N47" s="49">
        <f t="shared" si="11"/>
        <v>0</v>
      </c>
      <c r="O47" s="39">
        <f>M47/F47/$C$88</f>
        <v>0</v>
      </c>
      <c r="P47" s="39">
        <f>O47/$O$87</f>
        <v>0</v>
      </c>
      <c r="Q47" s="2">
        <f t="shared" si="44"/>
        <v>-1</v>
      </c>
    </row>
    <row r="48" spans="1:17" x14ac:dyDescent="0.35">
      <c r="A48" s="2">
        <f>'Biomass from Ecopath'!A47</f>
        <v>39</v>
      </c>
      <c r="B48" t="str">
        <f>'Biomass from Ecopath'!B47</f>
        <v>Coho2-H-emar</v>
      </c>
      <c r="C48">
        <f>'Biomass from Ecopath'!C47</f>
        <v>1.69588E-2</v>
      </c>
      <c r="D48" s="2">
        <v>1</v>
      </c>
      <c r="E48" s="2">
        <v>1</v>
      </c>
      <c r="F48" s="17">
        <f t="shared" si="41"/>
        <v>4.5487022252822652E-5</v>
      </c>
      <c r="G48" s="14">
        <f t="shared" si="7"/>
        <v>1.69588E-2</v>
      </c>
      <c r="H48" s="24">
        <f t="shared" si="42"/>
        <v>2.7152375019530548E-4</v>
      </c>
      <c r="I48" s="29">
        <f t="shared" si="8"/>
        <v>2.7152375019530548E-4</v>
      </c>
      <c r="J48" s="28">
        <f t="shared" si="9"/>
        <v>1</v>
      </c>
      <c r="K48" s="15">
        <f t="shared" si="43"/>
        <v>0.04</v>
      </c>
      <c r="L48" s="34" t="str">
        <f t="shared" si="10"/>
        <v>Coho2-H-emar</v>
      </c>
      <c r="M48" s="36">
        <f>I48*(1-$F$2)</f>
        <v>2.3079518766600966E-4</v>
      </c>
      <c r="N48" s="49">
        <f t="shared" si="11"/>
        <v>2.3079518766600966E-4</v>
      </c>
      <c r="O48" s="39">
        <f>M48/F48/$C$88</f>
        <v>1.3609169732882613E-2</v>
      </c>
      <c r="P48" s="39">
        <f>O48/$O$87</f>
        <v>3.6036036036036022E-2</v>
      </c>
      <c r="Q48" s="2">
        <f t="shared" si="44"/>
        <v>0.45268542199488471</v>
      </c>
    </row>
    <row r="49" spans="1:17" x14ac:dyDescent="0.35">
      <c r="A49" s="2">
        <f>'Biomass from Ecopath'!A48</f>
        <v>40</v>
      </c>
      <c r="B49" t="str">
        <f>'Biomass from Ecopath'!B48</f>
        <v>Coho3-H-mar</v>
      </c>
      <c r="C49">
        <f>'Biomass from Ecopath'!C48</f>
        <v>1.6910120000000001E-2</v>
      </c>
      <c r="D49" s="2">
        <v>1</v>
      </c>
      <c r="E49" s="2">
        <v>1</v>
      </c>
      <c r="F49" s="17">
        <f t="shared" si="41"/>
        <v>4.5356452386837596E-5</v>
      </c>
      <c r="G49" s="14">
        <f t="shared" si="7"/>
        <v>1.6910120000000001E-2</v>
      </c>
      <c r="H49" s="24">
        <f t="shared" si="42"/>
        <v>2.7074434503930936E-4</v>
      </c>
      <c r="I49" s="29">
        <f t="shared" si="8"/>
        <v>2.7074434503930936E-4</v>
      </c>
      <c r="J49" s="28">
        <f t="shared" si="9"/>
        <v>1</v>
      </c>
      <c r="K49" s="15">
        <f t="shared" si="43"/>
        <v>0.04</v>
      </c>
      <c r="L49" s="34" t="str">
        <f t="shared" si="10"/>
        <v>Coho3-H-mar</v>
      </c>
      <c r="M49" s="36">
        <f>I49*(1-$F$2)</f>
        <v>2.3013269328341296E-4</v>
      </c>
      <c r="N49" s="49">
        <f t="shared" si="11"/>
        <v>2.3013269328341296E-4</v>
      </c>
      <c r="O49" s="39">
        <f>M49/F49/$C$88</f>
        <v>1.3609169732882613E-2</v>
      </c>
      <c r="P49" s="39">
        <f>O49/$O$87</f>
        <v>3.6036036036036022E-2</v>
      </c>
      <c r="Q49" s="2">
        <f t="shared" si="44"/>
        <v>0.45268542199488471</v>
      </c>
    </row>
    <row r="50" spans="1:17" x14ac:dyDescent="0.35">
      <c r="A50" s="2">
        <f>'Biomass from Ecopath'!A49</f>
        <v>41</v>
      </c>
      <c r="B50" t="str">
        <f>'Biomass from Ecopath'!B49</f>
        <v>Coho4-H-spwn</v>
      </c>
      <c r="C50">
        <f>'Biomass from Ecopath'!C49</f>
        <v>3.3720119999999999E-2</v>
      </c>
      <c r="D50" s="2">
        <v>0</v>
      </c>
      <c r="E50" s="2">
        <v>1</v>
      </c>
      <c r="F50" s="17">
        <f t="shared" si="41"/>
        <v>9.0444362148728096E-5</v>
      </c>
      <c r="G50" s="14">
        <f t="shared" si="7"/>
        <v>0</v>
      </c>
      <c r="H50" s="24">
        <f t="shared" si="42"/>
        <v>0</v>
      </c>
      <c r="I50" s="29">
        <f t="shared" si="8"/>
        <v>0</v>
      </c>
      <c r="J50" s="28">
        <f t="shared" si="9"/>
        <v>0</v>
      </c>
      <c r="K50" s="15">
        <f t="shared" si="43"/>
        <v>0</v>
      </c>
      <c r="L50" s="34" t="str">
        <f t="shared" si="10"/>
        <v>Coho4-H-spwn</v>
      </c>
      <c r="M50" s="36">
        <f>I50*(1-$F$2)</f>
        <v>0</v>
      </c>
      <c r="N50" s="49">
        <f t="shared" si="11"/>
        <v>0</v>
      </c>
      <c r="O50" s="39">
        <f>M50/F50/$C$88</f>
        <v>0</v>
      </c>
      <c r="P50" s="39">
        <f>O50/$O$87</f>
        <v>0</v>
      </c>
      <c r="Q50" s="2">
        <f t="shared" si="44"/>
        <v>-1</v>
      </c>
    </row>
    <row r="51" spans="1:17" s="8" customFormat="1" x14ac:dyDescent="0.35">
      <c r="A51" s="9">
        <f>'Biomass from Ecopath'!A50</f>
        <v>0</v>
      </c>
      <c r="B51" s="8" t="str">
        <f>'Biomass from Ecopath'!B50</f>
        <v>COHO-W</v>
      </c>
      <c r="C51" s="8">
        <f>'Biomass from Ecopath'!C50</f>
        <v>0</v>
      </c>
      <c r="E51" s="9"/>
      <c r="F51" s="18">
        <f t="shared" si="41"/>
        <v>0</v>
      </c>
      <c r="G51" s="22">
        <f t="shared" si="7"/>
        <v>0</v>
      </c>
      <c r="H51" s="25">
        <f t="shared" si="42"/>
        <v>0</v>
      </c>
      <c r="I51" s="30">
        <f t="shared" si="8"/>
        <v>0</v>
      </c>
      <c r="J51" s="31">
        <f t="shared" si="9"/>
        <v>0</v>
      </c>
      <c r="K51" s="45">
        <f t="shared" si="43"/>
        <v>0</v>
      </c>
      <c r="L51" s="35" t="str">
        <f t="shared" si="10"/>
        <v>COHO-W</v>
      </c>
      <c r="M51" s="37"/>
      <c r="N51" s="48"/>
      <c r="O51" s="41"/>
      <c r="P51" s="41"/>
      <c r="Q51" s="9">
        <f t="shared" si="44"/>
        <v>-1</v>
      </c>
    </row>
    <row r="52" spans="1:17" x14ac:dyDescent="0.35">
      <c r="A52" s="2">
        <f>'Biomass from Ecopath'!A51</f>
        <v>42</v>
      </c>
      <c r="B52" t="str">
        <f>'Biomass from Ecopath'!B51</f>
        <v>Coho1-W-frsh</v>
      </c>
      <c r="C52">
        <f>'Biomass from Ecopath'!C51</f>
        <v>5.5133630000000003E-2</v>
      </c>
      <c r="D52" s="2">
        <v>0</v>
      </c>
      <c r="E52" s="2">
        <v>1</v>
      </c>
      <c r="F52" s="17">
        <f t="shared" si="41"/>
        <v>1.4787984142090776E-4</v>
      </c>
      <c r="G52" s="14">
        <f t="shared" si="7"/>
        <v>0</v>
      </c>
      <c r="H52" s="24">
        <f t="shared" si="42"/>
        <v>0</v>
      </c>
      <c r="I52" s="29">
        <f t="shared" si="8"/>
        <v>0</v>
      </c>
      <c r="J52" s="28">
        <f t="shared" si="9"/>
        <v>0</v>
      </c>
      <c r="K52" s="15">
        <f t="shared" si="43"/>
        <v>0</v>
      </c>
      <c r="L52" s="34" t="str">
        <f t="shared" si="10"/>
        <v>Coho1-W-frsh</v>
      </c>
      <c r="M52" s="36">
        <f>I52*(1-$F$2)</f>
        <v>0</v>
      </c>
      <c r="N52" s="13">
        <f t="shared" si="11"/>
        <v>0</v>
      </c>
      <c r="O52" s="39">
        <f>M52/F52/$C$88</f>
        <v>0</v>
      </c>
      <c r="P52" s="39">
        <f>O52/$O$87</f>
        <v>0</v>
      </c>
      <c r="Q52" s="2">
        <f t="shared" si="44"/>
        <v>-1</v>
      </c>
    </row>
    <row r="53" spans="1:17" x14ac:dyDescent="0.35">
      <c r="A53" s="2">
        <f>'Biomass from Ecopath'!A52</f>
        <v>43</v>
      </c>
      <c r="B53" t="str">
        <f>'Biomass from Ecopath'!B52</f>
        <v>Coho2-W-emar</v>
      </c>
      <c r="C53">
        <f>'Biomass from Ecopath'!C52</f>
        <v>8.5000000000000006E-2</v>
      </c>
      <c r="D53" s="2">
        <v>1</v>
      </c>
      <c r="E53" s="2">
        <v>1</v>
      </c>
      <c r="F53" s="17">
        <f t="shared" si="41"/>
        <v>2.2798764602978546E-4</v>
      </c>
      <c r="G53" s="14">
        <f t="shared" si="7"/>
        <v>8.5000000000000006E-2</v>
      </c>
      <c r="H53" s="24">
        <f t="shared" si="42"/>
        <v>1.3609169732882616E-3</v>
      </c>
      <c r="I53" s="29">
        <f t="shared" si="8"/>
        <v>1.3609169732882616E-3</v>
      </c>
      <c r="J53" s="28">
        <f t="shared" si="9"/>
        <v>1</v>
      </c>
      <c r="K53" s="15">
        <f t="shared" si="43"/>
        <v>0.04</v>
      </c>
      <c r="L53" s="34" t="str">
        <f t="shared" si="10"/>
        <v>Coho2-W-emar</v>
      </c>
      <c r="M53" s="36">
        <f>I53*(1-$F$2)</f>
        <v>1.1567794272950224E-3</v>
      </c>
      <c r="N53" s="13">
        <f t="shared" si="11"/>
        <v>1.1567794272950224E-3</v>
      </c>
      <c r="O53" s="39">
        <f>M53/F53/$C$88</f>
        <v>1.3609169732882617E-2</v>
      </c>
      <c r="P53" s="39">
        <f>O53/$O$87</f>
        <v>3.6036036036036029E-2</v>
      </c>
      <c r="Q53" s="2">
        <f t="shared" si="44"/>
        <v>0.45268542199488476</v>
      </c>
    </row>
    <row r="54" spans="1:17" x14ac:dyDescent="0.35">
      <c r="A54" s="2">
        <f>'Biomass from Ecopath'!A53</f>
        <v>44</v>
      </c>
      <c r="B54" t="str">
        <f>'Biomass from Ecopath'!B53</f>
        <v>Coho3-W-mar</v>
      </c>
      <c r="C54">
        <f>'Biomass from Ecopath'!C53</f>
        <v>8.4755999999999998E-2</v>
      </c>
      <c r="D54" s="2">
        <v>1</v>
      </c>
      <c r="E54" s="2">
        <v>1</v>
      </c>
      <c r="F54" s="17">
        <f t="shared" si="41"/>
        <v>2.2733318737529993E-4</v>
      </c>
      <c r="G54" s="14">
        <f t="shared" si="7"/>
        <v>8.4755999999999998E-2</v>
      </c>
      <c r="H54" s="24">
        <f t="shared" si="42"/>
        <v>1.357010341035528E-3</v>
      </c>
      <c r="I54" s="29">
        <f t="shared" si="8"/>
        <v>1.357010341035528E-3</v>
      </c>
      <c r="J54" s="28">
        <f t="shared" si="9"/>
        <v>1</v>
      </c>
      <c r="K54" s="15">
        <f t="shared" si="43"/>
        <v>0.04</v>
      </c>
      <c r="L54" s="34" t="str">
        <f t="shared" si="10"/>
        <v>Coho3-W-mar</v>
      </c>
      <c r="M54" s="36">
        <f>I54*(1-$F$2)</f>
        <v>1.1534587898801988E-3</v>
      </c>
      <c r="N54" s="13">
        <f t="shared" si="11"/>
        <v>1.1534587898801988E-3</v>
      </c>
      <c r="O54" s="39">
        <f>M54/F54/$C$88</f>
        <v>1.3609169732882617E-2</v>
      </c>
      <c r="P54" s="39">
        <f>O54/$O$87</f>
        <v>3.6036036036036029E-2</v>
      </c>
      <c r="Q54" s="2">
        <f t="shared" si="44"/>
        <v>0.45268542199488476</v>
      </c>
    </row>
    <row r="55" spans="1:17" x14ac:dyDescent="0.35">
      <c r="A55" s="2">
        <f>'Biomass from Ecopath'!A54</f>
        <v>45</v>
      </c>
      <c r="B55" t="str">
        <f>'Biomass from Ecopath'!B54</f>
        <v>Coho4-W-spwn</v>
      </c>
      <c r="C55">
        <f>'Biomass from Ecopath'!C54</f>
        <v>3.896119E-2</v>
      </c>
      <c r="D55" s="2">
        <v>0</v>
      </c>
      <c r="E55" s="2">
        <v>1</v>
      </c>
      <c r="F55" s="17">
        <f t="shared" si="41"/>
        <v>1.0450199993669666E-4</v>
      </c>
      <c r="G55" s="14">
        <f t="shared" si="7"/>
        <v>0</v>
      </c>
      <c r="H55" s="24">
        <f t="shared" si="42"/>
        <v>0</v>
      </c>
      <c r="I55" s="29">
        <f t="shared" si="8"/>
        <v>0</v>
      </c>
      <c r="J55" s="28">
        <f t="shared" si="9"/>
        <v>0</v>
      </c>
      <c r="K55" s="15">
        <f t="shared" si="43"/>
        <v>0</v>
      </c>
      <c r="L55" s="34" t="str">
        <f t="shared" si="10"/>
        <v>Coho4-W-spwn</v>
      </c>
      <c r="M55" s="36">
        <f>I55*(1-$F$2)</f>
        <v>0</v>
      </c>
      <c r="N55" s="13">
        <f t="shared" si="11"/>
        <v>0</v>
      </c>
      <c r="O55" s="39">
        <f>M55/F55/$C$88</f>
        <v>0</v>
      </c>
      <c r="P55" s="39">
        <f>O55/$O$87</f>
        <v>0</v>
      </c>
      <c r="Q55" s="2">
        <f t="shared" si="44"/>
        <v>-1</v>
      </c>
    </row>
    <row r="56" spans="1:17" x14ac:dyDescent="0.35">
      <c r="A56" s="2">
        <f>'Biomass from Ecopath'!A55</f>
        <v>46</v>
      </c>
      <c r="B56" t="str">
        <f>'Biomass from Ecopath'!B55</f>
        <v>Coho5-W-mori</v>
      </c>
      <c r="C56">
        <f>'Biomass from Ecopath'!C55</f>
        <v>7.0549639999999997E-2</v>
      </c>
      <c r="D56" s="2">
        <v>0</v>
      </c>
      <c r="E56" s="2">
        <v>1</v>
      </c>
      <c r="F56" s="17">
        <f t="shared" si="41"/>
        <v>1.8922878060998577E-4</v>
      </c>
      <c r="G56" s="14">
        <f t="shared" si="7"/>
        <v>0</v>
      </c>
      <c r="H56" s="24">
        <f t="shared" si="42"/>
        <v>0</v>
      </c>
      <c r="I56" s="29">
        <f t="shared" si="8"/>
        <v>0</v>
      </c>
      <c r="J56" s="28">
        <f t="shared" si="9"/>
        <v>0</v>
      </c>
      <c r="K56" s="15">
        <f t="shared" si="43"/>
        <v>0</v>
      </c>
      <c r="L56" s="34" t="str">
        <f t="shared" si="10"/>
        <v>Coho5-W-mori</v>
      </c>
      <c r="M56" s="36">
        <f>I56*(1-$F$2)</f>
        <v>0</v>
      </c>
      <c r="N56" s="13">
        <f t="shared" si="11"/>
        <v>0</v>
      </c>
      <c r="O56" s="39">
        <f>M56/F56/$C$88</f>
        <v>0</v>
      </c>
      <c r="P56" s="39">
        <f>O56/$O$87</f>
        <v>0</v>
      </c>
      <c r="Q56" s="2">
        <f t="shared" si="44"/>
        <v>-1</v>
      </c>
    </row>
    <row r="57" spans="1:17" s="8" customFormat="1" x14ac:dyDescent="0.35">
      <c r="A57" s="9">
        <f>'Biomass from Ecopath'!A56</f>
        <v>0</v>
      </c>
      <c r="B57" s="8" t="str">
        <f>'Biomass from Ecopath'!B56</f>
        <v>HERRING</v>
      </c>
      <c r="C57" s="8">
        <f>'Biomass from Ecopath'!C56</f>
        <v>0</v>
      </c>
      <c r="E57" s="9"/>
      <c r="F57" s="18">
        <f t="shared" si="41"/>
        <v>0</v>
      </c>
      <c r="G57" s="22">
        <f t="shared" si="7"/>
        <v>0</v>
      </c>
      <c r="H57" s="25">
        <f t="shared" si="42"/>
        <v>0</v>
      </c>
      <c r="I57" s="30">
        <f t="shared" si="8"/>
        <v>0</v>
      </c>
      <c r="J57" s="31">
        <f t="shared" si="9"/>
        <v>0</v>
      </c>
      <c r="K57" s="45">
        <f t="shared" si="43"/>
        <v>0</v>
      </c>
      <c r="L57" s="35" t="str">
        <f t="shared" si="10"/>
        <v>HERRING</v>
      </c>
      <c r="M57" s="37"/>
      <c r="N57" s="48"/>
      <c r="O57" s="41"/>
      <c r="P57" s="41"/>
      <c r="Q57" s="9">
        <f t="shared" si="44"/>
        <v>-1</v>
      </c>
    </row>
    <row r="58" spans="1:17" x14ac:dyDescent="0.35">
      <c r="A58" s="2">
        <f>'Biomass from Ecopath'!A57</f>
        <v>47</v>
      </c>
      <c r="B58" t="str">
        <f>'Biomass from Ecopath'!B57</f>
        <v>Herring1-age0</v>
      </c>
      <c r="C58">
        <f>'Biomass from Ecopath'!C57</f>
        <v>0.62606680000000003</v>
      </c>
      <c r="D58" s="2">
        <v>1</v>
      </c>
      <c r="E58" s="2">
        <v>3</v>
      </c>
      <c r="F58" s="17">
        <f t="shared" si="41"/>
        <v>1.6792411292870645E-3</v>
      </c>
      <c r="G58" s="14">
        <f t="shared" si="7"/>
        <v>1.8782004000000001</v>
      </c>
      <c r="H58" s="24">
        <f t="shared" si="42"/>
        <v>3.0071468277609436E-2</v>
      </c>
      <c r="I58" s="29">
        <f t="shared" si="8"/>
        <v>3.0071468277609436E-2</v>
      </c>
      <c r="J58" s="28">
        <f t="shared" si="9"/>
        <v>1</v>
      </c>
      <c r="K58" s="15">
        <f t="shared" si="43"/>
        <v>0.04</v>
      </c>
      <c r="L58" s="34" t="str">
        <f t="shared" si="10"/>
        <v>Herring1-age0</v>
      </c>
      <c r="M58" s="36">
        <f t="shared" ref="M58:M72" si="45">I58*(1-$F$2)</f>
        <v>2.5560748035968021E-2</v>
      </c>
      <c r="N58" s="13">
        <f t="shared" si="11"/>
        <v>2.5560748035968021E-2</v>
      </c>
      <c r="O58" s="39">
        <f t="shared" ref="O58:O72" si="46">M58/F58/$C$88</f>
        <v>4.0827509198647846E-2</v>
      </c>
      <c r="P58" s="39">
        <f t="shared" ref="P58:P72" si="47">O58/$O$87</f>
        <v>0.10810810810810809</v>
      </c>
      <c r="Q58" s="2">
        <f t="shared" si="44"/>
        <v>0.79179810725552058</v>
      </c>
    </row>
    <row r="59" spans="1:17" x14ac:dyDescent="0.35">
      <c r="A59" s="2">
        <f>'Biomass from Ecopath'!A58</f>
        <v>48</v>
      </c>
      <c r="B59" t="str">
        <f>'Biomass from Ecopath'!B58</f>
        <v>Herring2-juve</v>
      </c>
      <c r="C59">
        <f>'Biomass from Ecopath'!C58</f>
        <v>6.3545759999999998</v>
      </c>
      <c r="D59" s="2">
        <v>1</v>
      </c>
      <c r="E59" s="2">
        <v>0.7</v>
      </c>
      <c r="F59" s="17">
        <f t="shared" si="41"/>
        <v>1.7044292044204351E-2</v>
      </c>
      <c r="G59" s="14">
        <f t="shared" si="7"/>
        <v>4.4482031999999991</v>
      </c>
      <c r="H59" s="24">
        <f t="shared" si="42"/>
        <v>7.1219238064884213E-2</v>
      </c>
      <c r="I59" s="29">
        <f t="shared" si="8"/>
        <v>7.1219238064884213E-2</v>
      </c>
      <c r="J59" s="28">
        <f t="shared" si="9"/>
        <v>1</v>
      </c>
      <c r="K59" s="15">
        <f t="shared" si="43"/>
        <v>0.04</v>
      </c>
      <c r="L59" s="34" t="str">
        <f t="shared" si="10"/>
        <v>Herring2-juve</v>
      </c>
      <c r="M59" s="36">
        <f t="shared" si="45"/>
        <v>6.0536352355151576E-2</v>
      </c>
      <c r="N59" s="13">
        <f t="shared" si="11"/>
        <v>6.0536352355151576E-2</v>
      </c>
      <c r="O59" s="39">
        <f t="shared" si="46"/>
        <v>9.5264188130178284E-3</v>
      </c>
      <c r="P59" s="39">
        <f t="shared" si="47"/>
        <v>2.5225225225225214E-2</v>
      </c>
      <c r="Q59" s="2">
        <f t="shared" si="44"/>
        <v>0.29511400651465775</v>
      </c>
    </row>
    <row r="60" spans="1:17" x14ac:dyDescent="0.35">
      <c r="A60" s="2">
        <f>'Biomass from Ecopath'!A59</f>
        <v>49</v>
      </c>
      <c r="B60" t="str">
        <f>'Biomass from Ecopath'!B59</f>
        <v>Herring3-mat</v>
      </c>
      <c r="C60">
        <f>'Biomass from Ecopath'!C59</f>
        <v>12</v>
      </c>
      <c r="D60" s="2">
        <v>1</v>
      </c>
      <c r="E60" s="2">
        <v>0.7</v>
      </c>
      <c r="F60" s="17">
        <f t="shared" si="41"/>
        <v>3.2186491204205005E-2</v>
      </c>
      <c r="G60" s="14">
        <f t="shared" si="7"/>
        <v>8.3999999999999986</v>
      </c>
      <c r="H60" s="24">
        <f t="shared" si="42"/>
        <v>0.13449061853672228</v>
      </c>
      <c r="I60" s="29">
        <f t="shared" si="8"/>
        <v>0.13449061853672228</v>
      </c>
      <c r="J60" s="28">
        <f t="shared" si="9"/>
        <v>1</v>
      </c>
      <c r="K60" s="15">
        <f t="shared" si="43"/>
        <v>0.04</v>
      </c>
      <c r="L60" s="34" t="str">
        <f t="shared" si="10"/>
        <v>Herring3-mat</v>
      </c>
      <c r="M60" s="36">
        <f t="shared" si="45"/>
        <v>0.11431702575621394</v>
      </c>
      <c r="N60" s="13">
        <f t="shared" si="11"/>
        <v>0.11431702575621394</v>
      </c>
      <c r="O60" s="39">
        <f t="shared" si="46"/>
        <v>9.5264188130178284E-3</v>
      </c>
      <c r="P60" s="39">
        <f t="shared" si="47"/>
        <v>2.5225225225225214E-2</v>
      </c>
      <c r="Q60" s="2">
        <f t="shared" si="44"/>
        <v>0.29511400651465775</v>
      </c>
    </row>
    <row r="61" spans="1:17" x14ac:dyDescent="0.35">
      <c r="A61" s="2">
        <f>'Biomass from Ecopath'!A60</f>
        <v>50</v>
      </c>
      <c r="B61" t="str">
        <f>'Biomass from Ecopath'!B60</f>
        <v>Offshore_prey</v>
      </c>
      <c r="C61">
        <f>'Biomass from Ecopath'!C60</f>
        <v>26</v>
      </c>
      <c r="D61" s="2">
        <v>0</v>
      </c>
      <c r="E61" s="2">
        <v>0.65</v>
      </c>
      <c r="F61" s="17">
        <f t="shared" si="41"/>
        <v>6.9737397609110838E-2</v>
      </c>
      <c r="G61" s="14">
        <f t="shared" si="7"/>
        <v>0</v>
      </c>
      <c r="H61" s="24">
        <f t="shared" si="42"/>
        <v>0</v>
      </c>
      <c r="I61" s="29">
        <f t="shared" si="8"/>
        <v>0</v>
      </c>
      <c r="J61" s="28">
        <f t="shared" si="9"/>
        <v>0</v>
      </c>
      <c r="K61" s="15">
        <f t="shared" si="43"/>
        <v>0</v>
      </c>
      <c r="L61" s="34" t="str">
        <f t="shared" si="10"/>
        <v>Offshore_prey</v>
      </c>
      <c r="M61" s="36">
        <f t="shared" si="45"/>
        <v>0</v>
      </c>
      <c r="N61" s="13">
        <f t="shared" si="11"/>
        <v>0</v>
      </c>
      <c r="O61" s="39">
        <f t="shared" si="46"/>
        <v>0</v>
      </c>
      <c r="P61" s="39">
        <f t="shared" si="47"/>
        <v>0</v>
      </c>
      <c r="Q61" s="2">
        <f t="shared" si="44"/>
        <v>-1</v>
      </c>
    </row>
    <row r="62" spans="1:17" x14ac:dyDescent="0.35">
      <c r="A62" s="2">
        <f>'Biomass from Ecopath'!A61</f>
        <v>51</v>
      </c>
      <c r="B62" t="str">
        <f>'Biomass from Ecopath'!B61</f>
        <v>Small_Forage_Fish</v>
      </c>
      <c r="C62">
        <f>'Biomass from Ecopath'!C61</f>
        <v>17.5</v>
      </c>
      <c r="D62" s="2">
        <v>1</v>
      </c>
      <c r="E62" s="2">
        <v>1.3</v>
      </c>
      <c r="F62" s="17">
        <f t="shared" si="41"/>
        <v>4.6938633006132296E-2</v>
      </c>
      <c r="G62" s="14">
        <f t="shared" si="7"/>
        <v>22.75</v>
      </c>
      <c r="H62" s="24">
        <f t="shared" si="42"/>
        <v>0.36424542520362291</v>
      </c>
      <c r="I62" s="29">
        <f t="shared" si="8"/>
        <v>0.36424542520362291</v>
      </c>
      <c r="J62" s="28">
        <f t="shared" si="9"/>
        <v>1</v>
      </c>
      <c r="K62" s="15">
        <f t="shared" si="43"/>
        <v>0.04</v>
      </c>
      <c r="L62" s="34" t="str">
        <f t="shared" si="10"/>
        <v>Small_Forage_Fish</v>
      </c>
      <c r="M62" s="36">
        <f t="shared" si="45"/>
        <v>0.30960861142307944</v>
      </c>
      <c r="N62" s="13">
        <f t="shared" si="11"/>
        <v>0.30960861142307944</v>
      </c>
      <c r="O62" s="39">
        <f t="shared" si="46"/>
        <v>1.7691920652747398E-2</v>
      </c>
      <c r="P62" s="39">
        <f t="shared" si="47"/>
        <v>4.6846846846846833E-2</v>
      </c>
      <c r="Q62" s="2">
        <f t="shared" si="44"/>
        <v>0.55452631578947364</v>
      </c>
    </row>
    <row r="63" spans="1:17" x14ac:dyDescent="0.35">
      <c r="A63" s="2">
        <f>'Biomass from Ecopath'!A62</f>
        <v>52</v>
      </c>
      <c r="B63" t="str">
        <f>'Biomass from Ecopath'!B62</f>
        <v>ZF1-ICT</v>
      </c>
      <c r="C63">
        <f>'Biomass from Ecopath'!C62</f>
        <v>1.3</v>
      </c>
      <c r="D63" s="2">
        <v>1</v>
      </c>
      <c r="E63" s="2">
        <v>1</v>
      </c>
      <c r="F63" s="17">
        <f t="shared" si="41"/>
        <v>3.4868698804555423E-3</v>
      </c>
      <c r="G63" s="14">
        <f t="shared" si="7"/>
        <v>1.3</v>
      </c>
      <c r="H63" s="24">
        <f t="shared" si="42"/>
        <v>2.0814024297349881E-2</v>
      </c>
      <c r="I63" s="29">
        <f t="shared" si="8"/>
        <v>2.0814024297349881E-2</v>
      </c>
      <c r="J63" s="28">
        <f t="shared" si="9"/>
        <v>1</v>
      </c>
      <c r="K63" s="15">
        <f t="shared" si="43"/>
        <v>0.04</v>
      </c>
      <c r="L63" s="34" t="str">
        <f t="shared" si="10"/>
        <v>ZF1-ICT</v>
      </c>
      <c r="M63" s="36">
        <f t="shared" si="45"/>
        <v>1.7691920652747398E-2</v>
      </c>
      <c r="N63" s="13">
        <f t="shared" si="11"/>
        <v>1.7691920652747398E-2</v>
      </c>
      <c r="O63" s="39">
        <f t="shared" si="46"/>
        <v>1.3609169732882613E-2</v>
      </c>
      <c r="P63" s="39">
        <f t="shared" si="47"/>
        <v>3.6036036036036022E-2</v>
      </c>
      <c r="Q63" s="2">
        <f t="shared" si="44"/>
        <v>0.45268542199488471</v>
      </c>
    </row>
    <row r="64" spans="1:17" x14ac:dyDescent="0.35">
      <c r="A64" s="2">
        <f>'Biomass from Ecopath'!A63</f>
        <v>53</v>
      </c>
      <c r="B64" t="str">
        <f>'Biomass from Ecopath'!B63</f>
        <v>ZC1-EUP</v>
      </c>
      <c r="C64">
        <f>'Biomass from Ecopath'!C63</f>
        <v>11.7</v>
      </c>
      <c r="D64" s="2">
        <v>1</v>
      </c>
      <c r="E64" s="2">
        <v>0.5</v>
      </c>
      <c r="F64" s="17">
        <f t="shared" si="41"/>
        <v>3.138182892409988E-2</v>
      </c>
      <c r="G64" s="14">
        <f t="shared" si="7"/>
        <v>5.85</v>
      </c>
      <c r="H64" s="24">
        <f t="shared" si="42"/>
        <v>9.3663109338074452E-2</v>
      </c>
      <c r="I64" s="29">
        <f t="shared" si="8"/>
        <v>9.3663109338074452E-2</v>
      </c>
      <c r="J64" s="28">
        <f t="shared" si="9"/>
        <v>1</v>
      </c>
      <c r="K64" s="15">
        <f t="shared" si="43"/>
        <v>0.04</v>
      </c>
      <c r="L64" s="34" t="str">
        <f t="shared" si="10"/>
        <v>ZC1-EUP</v>
      </c>
      <c r="M64" s="36">
        <f t="shared" si="45"/>
        <v>7.9613642937363283E-2</v>
      </c>
      <c r="N64" s="13">
        <f t="shared" si="11"/>
        <v>7.9613642937363283E-2</v>
      </c>
      <c r="O64" s="39">
        <f t="shared" si="46"/>
        <v>6.8045848664413057E-3</v>
      </c>
      <c r="P64" s="39">
        <f t="shared" si="47"/>
        <v>1.8018018018018007E-2</v>
      </c>
      <c r="Q64" s="2">
        <f t="shared" si="44"/>
        <v>0.13147410358565703</v>
      </c>
    </row>
    <row r="65" spans="1:17" x14ac:dyDescent="0.35">
      <c r="A65" s="2">
        <f>'Biomass from Ecopath'!A64</f>
        <v>54</v>
      </c>
      <c r="B65" t="str">
        <f>'Biomass from Ecopath'!B64</f>
        <v>ZC2-AMP</v>
      </c>
      <c r="C65">
        <f>'Biomass from Ecopath'!C64</f>
        <v>4.8</v>
      </c>
      <c r="D65" s="2">
        <v>1</v>
      </c>
      <c r="E65" s="2">
        <v>0.1</v>
      </c>
      <c r="F65" s="17">
        <f t="shared" si="41"/>
        <v>1.2874596481682002E-2</v>
      </c>
      <c r="G65" s="14">
        <f t="shared" si="7"/>
        <v>0.48</v>
      </c>
      <c r="H65" s="24">
        <f t="shared" si="42"/>
        <v>7.685178202098417E-3</v>
      </c>
      <c r="I65" s="29">
        <f t="shared" si="8"/>
        <v>7.685178202098417E-3</v>
      </c>
      <c r="J65" s="28">
        <f t="shared" si="9"/>
        <v>1</v>
      </c>
      <c r="K65" s="15">
        <f t="shared" si="43"/>
        <v>0.04</v>
      </c>
      <c r="L65" s="34" t="str">
        <f t="shared" si="10"/>
        <v>ZC2-AMP</v>
      </c>
      <c r="M65" s="36">
        <f t="shared" si="45"/>
        <v>6.532401471783654E-3</v>
      </c>
      <c r="N65" s="13">
        <f t="shared" si="11"/>
        <v>6.532401471783654E-3</v>
      </c>
      <c r="O65" s="39">
        <f t="shared" si="46"/>
        <v>1.3609169732882612E-3</v>
      </c>
      <c r="P65" s="39">
        <f t="shared" si="47"/>
        <v>3.6036036036036019E-3</v>
      </c>
      <c r="Q65" s="2">
        <f t="shared" si="44"/>
        <v>-0.59136690647482026</v>
      </c>
    </row>
    <row r="66" spans="1:17" x14ac:dyDescent="0.35">
      <c r="A66" s="2">
        <f>'Biomass from Ecopath'!A65</f>
        <v>55</v>
      </c>
      <c r="B66" t="str">
        <f>'Biomass from Ecopath'!B65</f>
        <v>ZC3-DEC</v>
      </c>
      <c r="C66">
        <f>'Biomass from Ecopath'!C65</f>
        <v>2.6</v>
      </c>
      <c r="D66" s="2">
        <v>1</v>
      </c>
      <c r="E66" s="2">
        <v>0.1</v>
      </c>
      <c r="F66" s="17">
        <f t="shared" si="41"/>
        <v>6.9737397609110846E-3</v>
      </c>
      <c r="G66" s="14">
        <f t="shared" si="7"/>
        <v>0.26</v>
      </c>
      <c r="H66" s="24">
        <f t="shared" si="42"/>
        <v>4.1628048594699761E-3</v>
      </c>
      <c r="I66" s="29">
        <f t="shared" si="8"/>
        <v>4.1628048594699761E-3</v>
      </c>
      <c r="J66" s="28">
        <f t="shared" si="9"/>
        <v>1</v>
      </c>
      <c r="K66" s="15">
        <f t="shared" si="43"/>
        <v>0.04</v>
      </c>
      <c r="L66" s="34" t="str">
        <f t="shared" si="10"/>
        <v>ZC3-DEC</v>
      </c>
      <c r="M66" s="36">
        <f t="shared" si="45"/>
        <v>3.5383841305494795E-3</v>
      </c>
      <c r="N66" s="13">
        <f t="shared" si="11"/>
        <v>3.5383841305494795E-3</v>
      </c>
      <c r="O66" s="39">
        <f t="shared" si="46"/>
        <v>1.3609169732882612E-3</v>
      </c>
      <c r="P66" s="39">
        <f t="shared" si="47"/>
        <v>3.6036036036036019E-3</v>
      </c>
      <c r="Q66" s="2">
        <f t="shared" si="44"/>
        <v>-0.59136690647482026</v>
      </c>
    </row>
    <row r="67" spans="1:17" x14ac:dyDescent="0.35">
      <c r="A67" s="2">
        <f>'Biomass from Ecopath'!A66</f>
        <v>56</v>
      </c>
      <c r="B67" t="str">
        <f>'Biomass from Ecopath'!B66</f>
        <v>ZC4-CLG</v>
      </c>
      <c r="C67">
        <f>'Biomass from Ecopath'!C66</f>
        <v>8</v>
      </c>
      <c r="D67" s="2">
        <v>1</v>
      </c>
      <c r="E67" s="2">
        <v>0.1</v>
      </c>
      <c r="F67" s="17">
        <f t="shared" si="41"/>
        <v>2.1457660802803338E-2</v>
      </c>
      <c r="G67" s="14">
        <f t="shared" si="7"/>
        <v>0.8</v>
      </c>
      <c r="H67" s="24">
        <f t="shared" si="42"/>
        <v>1.2808630336830697E-2</v>
      </c>
      <c r="I67" s="29">
        <f t="shared" si="8"/>
        <v>1.2808630336830697E-2</v>
      </c>
      <c r="J67" s="28">
        <f t="shared" si="9"/>
        <v>1</v>
      </c>
      <c r="K67" s="15">
        <f t="shared" si="43"/>
        <v>0.04</v>
      </c>
      <c r="L67" s="34" t="str">
        <f t="shared" si="10"/>
        <v>ZC4-CLG</v>
      </c>
      <c r="M67" s="36">
        <f t="shared" si="45"/>
        <v>1.0887335786306091E-2</v>
      </c>
      <c r="N67" s="13">
        <f t="shared" si="11"/>
        <v>1.0887335786306091E-2</v>
      </c>
      <c r="O67" s="39">
        <f t="shared" si="46"/>
        <v>1.3609169732882612E-3</v>
      </c>
      <c r="P67" s="39">
        <f t="shared" si="47"/>
        <v>3.6036036036036019E-3</v>
      </c>
      <c r="Q67" s="2">
        <f t="shared" si="44"/>
        <v>-0.59136690647482026</v>
      </c>
    </row>
    <row r="68" spans="1:17" x14ac:dyDescent="0.35">
      <c r="A68" s="2">
        <f>'Biomass from Ecopath'!A67</f>
        <v>57</v>
      </c>
      <c r="B68" t="str">
        <f>'Biomass from Ecopath'!B67</f>
        <v>ZC5-CSM</v>
      </c>
      <c r="C68">
        <f>'Biomass from Ecopath'!C67</f>
        <v>12.1</v>
      </c>
      <c r="D68" s="2">
        <v>0</v>
      </c>
      <c r="E68" s="2">
        <v>0.1</v>
      </c>
      <c r="F68" s="17">
        <f t="shared" si="41"/>
        <v>3.2454711964240046E-2</v>
      </c>
      <c r="G68" s="14">
        <f t="shared" si="7"/>
        <v>0</v>
      </c>
      <c r="H68" s="24">
        <f t="shared" si="42"/>
        <v>0</v>
      </c>
      <c r="I68" s="29">
        <f t="shared" si="8"/>
        <v>0</v>
      </c>
      <c r="J68" s="28">
        <f t="shared" si="9"/>
        <v>0</v>
      </c>
      <c r="K68" s="15">
        <f t="shared" si="43"/>
        <v>0</v>
      </c>
      <c r="L68" s="34" t="str">
        <f t="shared" si="10"/>
        <v>ZC5-CSM</v>
      </c>
      <c r="M68" s="36">
        <f t="shared" si="45"/>
        <v>0</v>
      </c>
      <c r="N68" s="13">
        <f t="shared" si="11"/>
        <v>0</v>
      </c>
      <c r="O68" s="39">
        <f t="shared" si="46"/>
        <v>0</v>
      </c>
      <c r="P68" s="39">
        <f t="shared" si="47"/>
        <v>0</v>
      </c>
      <c r="Q68" s="2">
        <f t="shared" si="44"/>
        <v>-1</v>
      </c>
    </row>
    <row r="69" spans="1:17" x14ac:dyDescent="0.35">
      <c r="A69" s="2">
        <f>'Biomass from Ecopath'!A68</f>
        <v>58</v>
      </c>
      <c r="B69" t="str">
        <f>'Biomass from Ecopath'!B68</f>
        <v>ZS1-JEL</v>
      </c>
      <c r="C69">
        <f>'Biomass from Ecopath'!C68</f>
        <v>3</v>
      </c>
      <c r="D69" s="2">
        <v>0</v>
      </c>
      <c r="E69" s="2">
        <v>1</v>
      </c>
      <c r="F69" s="17">
        <f t="shared" si="41"/>
        <v>8.0466228010512512E-3</v>
      </c>
      <c r="G69" s="14">
        <f t="shared" si="7"/>
        <v>0</v>
      </c>
      <c r="H69" s="24">
        <f t="shared" si="42"/>
        <v>0</v>
      </c>
      <c r="I69" s="29">
        <f t="shared" si="8"/>
        <v>0</v>
      </c>
      <c r="J69" s="28">
        <f t="shared" si="9"/>
        <v>0</v>
      </c>
      <c r="K69" s="15">
        <f t="shared" si="43"/>
        <v>0</v>
      </c>
      <c r="L69" s="34" t="str">
        <f t="shared" si="10"/>
        <v>ZS1-JEL</v>
      </c>
      <c r="M69" s="36">
        <f t="shared" si="45"/>
        <v>0</v>
      </c>
      <c r="N69" s="13">
        <f t="shared" si="11"/>
        <v>0</v>
      </c>
      <c r="O69" s="39">
        <f t="shared" si="46"/>
        <v>0</v>
      </c>
      <c r="P69" s="39">
        <f t="shared" si="47"/>
        <v>0</v>
      </c>
      <c r="Q69" s="2">
        <f t="shared" si="44"/>
        <v>-1</v>
      </c>
    </row>
    <row r="70" spans="1:17" x14ac:dyDescent="0.35">
      <c r="A70" s="2">
        <f>'Biomass from Ecopath'!A69</f>
        <v>59</v>
      </c>
      <c r="B70" t="str">
        <f>'Biomass from Ecopath'!B69</f>
        <v>ZS2-CTH</v>
      </c>
      <c r="C70">
        <f>'Biomass from Ecopath'!C69</f>
        <v>9.8000000000000007</v>
      </c>
      <c r="D70" s="2">
        <v>0</v>
      </c>
      <c r="E70" s="2">
        <v>1</v>
      </c>
      <c r="F70" s="17">
        <f t="shared" si="41"/>
        <v>2.628563448343409E-2</v>
      </c>
      <c r="G70" s="14">
        <f t="shared" si="7"/>
        <v>0</v>
      </c>
      <c r="H70" s="24">
        <f t="shared" si="42"/>
        <v>0</v>
      </c>
      <c r="I70" s="29">
        <f t="shared" si="8"/>
        <v>0</v>
      </c>
      <c r="J70" s="28">
        <f t="shared" si="9"/>
        <v>0</v>
      </c>
      <c r="K70" s="15">
        <f t="shared" si="43"/>
        <v>0</v>
      </c>
      <c r="L70" s="34" t="str">
        <f t="shared" si="10"/>
        <v>ZS2-CTH</v>
      </c>
      <c r="M70" s="36">
        <f t="shared" si="45"/>
        <v>0</v>
      </c>
      <c r="N70" s="13">
        <f t="shared" si="11"/>
        <v>0</v>
      </c>
      <c r="O70" s="39">
        <f t="shared" si="46"/>
        <v>0</v>
      </c>
      <c r="P70" s="39">
        <f t="shared" si="47"/>
        <v>0</v>
      </c>
      <c r="Q70" s="2">
        <f t="shared" si="44"/>
        <v>-1</v>
      </c>
    </row>
    <row r="71" spans="1:17" x14ac:dyDescent="0.35">
      <c r="A71" s="2">
        <f>'Biomass from Ecopath'!A70</f>
        <v>60</v>
      </c>
      <c r="B71" t="str">
        <f>'Biomass from Ecopath'!B70</f>
        <v>ZS3-CHA</v>
      </c>
      <c r="C71">
        <f>'Biomass from Ecopath'!C70</f>
        <v>6.8</v>
      </c>
      <c r="D71" s="2">
        <v>0</v>
      </c>
      <c r="E71" s="2">
        <v>1</v>
      </c>
      <c r="F71" s="17">
        <f t="shared" si="41"/>
        <v>1.8239011682382834E-2</v>
      </c>
      <c r="G71" s="14">
        <f t="shared" si="7"/>
        <v>0</v>
      </c>
      <c r="H71" s="24">
        <f t="shared" si="42"/>
        <v>0</v>
      </c>
      <c r="I71" s="29">
        <f t="shared" si="8"/>
        <v>0</v>
      </c>
      <c r="J71" s="28">
        <f t="shared" si="9"/>
        <v>0</v>
      </c>
      <c r="K71" s="15">
        <f t="shared" si="43"/>
        <v>0</v>
      </c>
      <c r="L71" s="34" t="str">
        <f t="shared" si="10"/>
        <v>ZS3-CHA</v>
      </c>
      <c r="M71" s="36">
        <f t="shared" si="45"/>
        <v>0</v>
      </c>
      <c r="N71" s="13">
        <f t="shared" si="11"/>
        <v>0</v>
      </c>
      <c r="O71" s="39">
        <f t="shared" si="46"/>
        <v>0</v>
      </c>
      <c r="P71" s="39">
        <f t="shared" si="47"/>
        <v>0</v>
      </c>
      <c r="Q71" s="2">
        <f t="shared" si="44"/>
        <v>-1</v>
      </c>
    </row>
    <row r="72" spans="1:17" x14ac:dyDescent="0.35">
      <c r="A72" s="2">
        <f>'Biomass from Ecopath'!A71</f>
        <v>61</v>
      </c>
      <c r="B72" t="str">
        <f>'Biomass from Ecopath'!B71</f>
        <v>ZS4-LAR</v>
      </c>
      <c r="C72">
        <f>'Biomass from Ecopath'!C71</f>
        <v>3.3</v>
      </c>
      <c r="D72" s="2">
        <v>0</v>
      </c>
      <c r="E72" s="2">
        <v>1</v>
      </c>
      <c r="F72" s="17">
        <f t="shared" ref="F72:F83" si="48">C72/$C$88</f>
        <v>8.8512850811563754E-3</v>
      </c>
      <c r="G72" s="14">
        <f t="shared" si="7"/>
        <v>0</v>
      </c>
      <c r="H72" s="24">
        <f t="shared" ref="H72:H83" si="49">G72/$G$88</f>
        <v>0</v>
      </c>
      <c r="I72" s="29">
        <f t="shared" si="8"/>
        <v>0</v>
      </c>
      <c r="J72" s="28">
        <f t="shared" si="9"/>
        <v>0</v>
      </c>
      <c r="K72" s="15">
        <f t="shared" si="43"/>
        <v>0</v>
      </c>
      <c r="L72" s="34" t="str">
        <f t="shared" si="10"/>
        <v>ZS4-LAR</v>
      </c>
      <c r="M72" s="36">
        <f t="shared" si="45"/>
        <v>0</v>
      </c>
      <c r="N72" s="13">
        <f t="shared" si="11"/>
        <v>0</v>
      </c>
      <c r="O72" s="39">
        <f t="shared" si="46"/>
        <v>0</v>
      </c>
      <c r="P72" s="39">
        <f t="shared" si="47"/>
        <v>0</v>
      </c>
      <c r="Q72" s="2">
        <f t="shared" si="44"/>
        <v>-1</v>
      </c>
    </row>
    <row r="73" spans="1:17" x14ac:dyDescent="0.35">
      <c r="A73" s="2">
        <f>'Biomass from Ecopath'!A72</f>
        <v>62</v>
      </c>
      <c r="B73" t="str">
        <f>'Biomass from Ecopath'!B72</f>
        <v>PZ1-CIL</v>
      </c>
      <c r="C73">
        <f>'Biomass from Ecopath'!C72</f>
        <v>9</v>
      </c>
      <c r="D73" s="2">
        <v>0</v>
      </c>
      <c r="E73" s="2">
        <v>1</v>
      </c>
      <c r="F73" s="17">
        <f t="shared" si="48"/>
        <v>2.4139868403153752E-2</v>
      </c>
      <c r="G73" s="14">
        <f t="shared" ref="G73:G83" si="50">C73*D73*E73</f>
        <v>0</v>
      </c>
      <c r="H73" s="24">
        <f t="shared" si="49"/>
        <v>0</v>
      </c>
      <c r="I73" s="29">
        <f t="shared" ref="I73:I83" si="51">H73</f>
        <v>0</v>
      </c>
      <c r="J73" s="28">
        <f t="shared" ref="J73:J83" si="52">IF(G73=0,0,H73/I73)</f>
        <v>0</v>
      </c>
      <c r="K73" s="15">
        <f t="shared" ref="K73:K83" si="53">J73/$J$88</f>
        <v>0</v>
      </c>
      <c r="L73" s="34" t="str">
        <f t="shared" ref="L73:L83" si="54">B73</f>
        <v>PZ1-CIL</v>
      </c>
      <c r="M73" s="36">
        <f t="shared" ref="M73:M83" si="55">I73*(1-$F$2)</f>
        <v>0</v>
      </c>
      <c r="N73" s="13">
        <f t="shared" ref="N73:N83" si="56">M73</f>
        <v>0</v>
      </c>
      <c r="O73" s="39">
        <f t="shared" ref="O73:O83" si="57">M73/F73/$C$88</f>
        <v>0</v>
      </c>
      <c r="P73" s="39">
        <f t="shared" ref="P73:P83" si="58">O73/$O$87</f>
        <v>0</v>
      </c>
      <c r="Q73" s="2">
        <f t="shared" ref="Q73:Q83" si="59">($A$83*P73-1)/(($A$83-2)*P73+1)</f>
        <v>-1</v>
      </c>
    </row>
    <row r="74" spans="1:17" x14ac:dyDescent="0.35">
      <c r="A74" s="2">
        <f>'Biomass from Ecopath'!A73</f>
        <v>63</v>
      </c>
      <c r="B74" t="str">
        <f>'Biomass from Ecopath'!B73</f>
        <v>PZ2-DIN</v>
      </c>
      <c r="C74">
        <f>'Biomass from Ecopath'!C73</f>
        <v>10</v>
      </c>
      <c r="D74" s="2">
        <v>0</v>
      </c>
      <c r="E74" s="2">
        <v>1</v>
      </c>
      <c r="F74" s="17">
        <f t="shared" si="48"/>
        <v>2.6822076003504169E-2</v>
      </c>
      <c r="G74" s="14">
        <f t="shared" si="50"/>
        <v>0</v>
      </c>
      <c r="H74" s="24">
        <f t="shared" si="49"/>
        <v>0</v>
      </c>
      <c r="I74" s="29">
        <f t="shared" si="51"/>
        <v>0</v>
      </c>
      <c r="J74" s="28">
        <f t="shared" si="52"/>
        <v>0</v>
      </c>
      <c r="K74" s="15">
        <f t="shared" si="53"/>
        <v>0</v>
      </c>
      <c r="L74" s="34" t="str">
        <f t="shared" si="54"/>
        <v>PZ2-DIN</v>
      </c>
      <c r="M74" s="36">
        <f t="shared" si="55"/>
        <v>0</v>
      </c>
      <c r="N74" s="13">
        <f t="shared" si="56"/>
        <v>0</v>
      </c>
      <c r="O74" s="39">
        <f t="shared" si="57"/>
        <v>0</v>
      </c>
      <c r="P74" s="39">
        <f t="shared" si="58"/>
        <v>0</v>
      </c>
      <c r="Q74" s="2">
        <f t="shared" si="59"/>
        <v>-1</v>
      </c>
    </row>
    <row r="75" spans="1:17" x14ac:dyDescent="0.35">
      <c r="A75" s="2">
        <f>'Biomass from Ecopath'!A74</f>
        <v>64</v>
      </c>
      <c r="B75" t="str">
        <f>'Biomass from Ecopath'!B74</f>
        <v>PZ3-HNF</v>
      </c>
      <c r="C75">
        <f>'Biomass from Ecopath'!C74</f>
        <v>5</v>
      </c>
      <c r="D75" s="2">
        <v>0</v>
      </c>
      <c r="E75" s="2">
        <v>1</v>
      </c>
      <c r="F75" s="17">
        <f t="shared" si="48"/>
        <v>1.3411038001752085E-2</v>
      </c>
      <c r="G75" s="14">
        <f t="shared" si="50"/>
        <v>0</v>
      </c>
      <c r="H75" s="24">
        <f t="shared" si="49"/>
        <v>0</v>
      </c>
      <c r="I75" s="29">
        <f t="shared" si="51"/>
        <v>0</v>
      </c>
      <c r="J75" s="28">
        <f t="shared" si="52"/>
        <v>0</v>
      </c>
      <c r="K75" s="15">
        <f t="shared" si="53"/>
        <v>0</v>
      </c>
      <c r="L75" s="34" t="str">
        <f t="shared" si="54"/>
        <v>PZ3-HNF</v>
      </c>
      <c r="M75" s="36">
        <f t="shared" si="55"/>
        <v>0</v>
      </c>
      <c r="N75" s="13">
        <f t="shared" si="56"/>
        <v>0</v>
      </c>
      <c r="O75" s="39">
        <f t="shared" si="57"/>
        <v>0</v>
      </c>
      <c r="P75" s="39">
        <f t="shared" si="58"/>
        <v>0</v>
      </c>
      <c r="Q75" s="2">
        <f t="shared" si="59"/>
        <v>-1</v>
      </c>
    </row>
    <row r="76" spans="1:17" x14ac:dyDescent="0.35">
      <c r="A76" s="2">
        <f>'Biomass from Ecopath'!A75</f>
        <v>65</v>
      </c>
      <c r="B76" t="str">
        <f>'Biomass from Ecopath'!B75</f>
        <v>Insects</v>
      </c>
      <c r="C76">
        <f>'Biomass from Ecopath'!C75</f>
        <v>2.1</v>
      </c>
      <c r="D76" s="2">
        <v>0</v>
      </c>
      <c r="E76" s="2">
        <v>1</v>
      </c>
      <c r="F76" s="17">
        <f t="shared" si="48"/>
        <v>5.6326359607358758E-3</v>
      </c>
      <c r="G76" s="14">
        <f t="shared" si="50"/>
        <v>0</v>
      </c>
      <c r="H76" s="24">
        <f t="shared" si="49"/>
        <v>0</v>
      </c>
      <c r="I76" s="29">
        <f t="shared" si="51"/>
        <v>0</v>
      </c>
      <c r="J76" s="28">
        <f t="shared" si="52"/>
        <v>0</v>
      </c>
      <c r="K76" s="15">
        <f t="shared" si="53"/>
        <v>0</v>
      </c>
      <c r="L76" s="34" t="str">
        <f t="shared" si="54"/>
        <v>Insects</v>
      </c>
      <c r="M76" s="36">
        <f t="shared" si="55"/>
        <v>0</v>
      </c>
      <c r="N76" s="13">
        <f t="shared" si="56"/>
        <v>0</v>
      </c>
      <c r="O76" s="39">
        <f t="shared" si="57"/>
        <v>0</v>
      </c>
      <c r="P76" s="39">
        <f t="shared" si="58"/>
        <v>0</v>
      </c>
      <c r="Q76" s="2">
        <f t="shared" si="59"/>
        <v>-1</v>
      </c>
    </row>
    <row r="77" spans="1:17" x14ac:dyDescent="0.35">
      <c r="A77" s="2">
        <f>'Biomass from Ecopath'!A76</f>
        <v>66</v>
      </c>
      <c r="B77" t="str">
        <f>'Biomass from Ecopath'!B76</f>
        <v>Freshwater_prey</v>
      </c>
      <c r="C77">
        <f>'Biomass from Ecopath'!C76</f>
        <v>10</v>
      </c>
      <c r="D77" s="2">
        <v>0</v>
      </c>
      <c r="E77" s="2">
        <v>1</v>
      </c>
      <c r="F77" s="17">
        <f t="shared" si="48"/>
        <v>2.6822076003504169E-2</v>
      </c>
      <c r="G77" s="14">
        <f t="shared" si="50"/>
        <v>0</v>
      </c>
      <c r="H77" s="24">
        <f t="shared" si="49"/>
        <v>0</v>
      </c>
      <c r="I77" s="29">
        <f t="shared" si="51"/>
        <v>0</v>
      </c>
      <c r="J77" s="28">
        <f t="shared" si="52"/>
        <v>0</v>
      </c>
      <c r="K77" s="15">
        <f t="shared" si="53"/>
        <v>0</v>
      </c>
      <c r="L77" s="34" t="str">
        <f t="shared" si="54"/>
        <v>Freshwater_prey</v>
      </c>
      <c r="M77" s="36">
        <f t="shared" si="55"/>
        <v>0</v>
      </c>
      <c r="N77" s="13">
        <f t="shared" si="56"/>
        <v>0</v>
      </c>
      <c r="O77" s="39">
        <f t="shared" si="57"/>
        <v>0</v>
      </c>
      <c r="P77" s="39">
        <f t="shared" si="58"/>
        <v>0</v>
      </c>
      <c r="Q77" s="2">
        <f t="shared" si="59"/>
        <v>-1</v>
      </c>
    </row>
    <row r="78" spans="1:17" x14ac:dyDescent="0.35">
      <c r="A78" s="2">
        <f>'Biomass from Ecopath'!A77</f>
        <v>67</v>
      </c>
      <c r="B78" t="str">
        <f>'Biomass from Ecopath'!B77</f>
        <v>PP1-DIA</v>
      </c>
      <c r="C78">
        <f>'Biomass from Ecopath'!C77</f>
        <v>53</v>
      </c>
      <c r="D78" s="2">
        <v>0</v>
      </c>
      <c r="E78" s="2">
        <v>1</v>
      </c>
      <c r="F78" s="17">
        <f t="shared" si="48"/>
        <v>0.1421570028185721</v>
      </c>
      <c r="G78" s="14">
        <f t="shared" si="50"/>
        <v>0</v>
      </c>
      <c r="H78" s="24">
        <f t="shared" si="49"/>
        <v>0</v>
      </c>
      <c r="I78" s="29">
        <f t="shared" si="51"/>
        <v>0</v>
      </c>
      <c r="J78" s="28">
        <f t="shared" si="52"/>
        <v>0</v>
      </c>
      <c r="K78" s="15">
        <f t="shared" si="53"/>
        <v>0</v>
      </c>
      <c r="L78" s="34" t="str">
        <f t="shared" si="54"/>
        <v>PP1-DIA</v>
      </c>
      <c r="M78" s="36">
        <f t="shared" si="55"/>
        <v>0</v>
      </c>
      <c r="N78" s="13">
        <f t="shared" si="56"/>
        <v>0</v>
      </c>
      <c r="O78" s="39">
        <f t="shared" si="57"/>
        <v>0</v>
      </c>
      <c r="P78" s="39">
        <f t="shared" si="58"/>
        <v>0</v>
      </c>
      <c r="Q78" s="2">
        <f t="shared" si="59"/>
        <v>-1</v>
      </c>
    </row>
    <row r="79" spans="1:17" x14ac:dyDescent="0.35">
      <c r="A79" s="2">
        <f>'Biomass from Ecopath'!A78</f>
        <v>68</v>
      </c>
      <c r="B79" t="str">
        <f>'Biomass from Ecopath'!B78</f>
        <v>PP2-NAN</v>
      </c>
      <c r="C79">
        <f>'Biomass from Ecopath'!C78</f>
        <v>11</v>
      </c>
      <c r="D79" s="2">
        <v>0</v>
      </c>
      <c r="E79" s="2">
        <v>1</v>
      </c>
      <c r="F79" s="17">
        <f t="shared" si="48"/>
        <v>2.9504283603854587E-2</v>
      </c>
      <c r="G79" s="14">
        <f t="shared" si="50"/>
        <v>0</v>
      </c>
      <c r="H79" s="24">
        <f t="shared" si="49"/>
        <v>0</v>
      </c>
      <c r="I79" s="29">
        <f t="shared" si="51"/>
        <v>0</v>
      </c>
      <c r="J79" s="28">
        <f t="shared" si="52"/>
        <v>0</v>
      </c>
      <c r="K79" s="15">
        <f t="shared" si="53"/>
        <v>0</v>
      </c>
      <c r="L79" s="34" t="str">
        <f t="shared" si="54"/>
        <v>PP2-NAN</v>
      </c>
      <c r="M79" s="36">
        <f t="shared" si="55"/>
        <v>0</v>
      </c>
      <c r="N79" s="13">
        <f t="shared" si="56"/>
        <v>0</v>
      </c>
      <c r="O79" s="39">
        <f t="shared" si="57"/>
        <v>0</v>
      </c>
      <c r="P79" s="39">
        <f t="shared" si="58"/>
        <v>0</v>
      </c>
      <c r="Q79" s="2">
        <f t="shared" si="59"/>
        <v>-1</v>
      </c>
    </row>
    <row r="80" spans="1:17" x14ac:dyDescent="0.35">
      <c r="A80" s="2">
        <f>'Biomass from Ecopath'!A79</f>
        <v>69</v>
      </c>
      <c r="B80" t="str">
        <f>'Biomass from Ecopath'!B79</f>
        <v>PP3-PIC</v>
      </c>
      <c r="C80">
        <f>'Biomass from Ecopath'!C79</f>
        <v>2.2999999999999998</v>
      </c>
      <c r="D80" s="2">
        <v>0</v>
      </c>
      <c r="E80" s="2">
        <v>1</v>
      </c>
      <c r="F80" s="17">
        <f t="shared" si="48"/>
        <v>6.1690774808059587E-3</v>
      </c>
      <c r="G80" s="14">
        <f t="shared" si="50"/>
        <v>0</v>
      </c>
      <c r="H80" s="24">
        <f t="shared" si="49"/>
        <v>0</v>
      </c>
      <c r="I80" s="29">
        <f t="shared" si="51"/>
        <v>0</v>
      </c>
      <c r="J80" s="28">
        <f t="shared" si="52"/>
        <v>0</v>
      </c>
      <c r="K80" s="15">
        <f t="shared" si="53"/>
        <v>0</v>
      </c>
      <c r="L80" s="34" t="str">
        <f t="shared" si="54"/>
        <v>PP3-PIC</v>
      </c>
      <c r="M80" s="36">
        <f t="shared" si="55"/>
        <v>0</v>
      </c>
      <c r="N80" s="13">
        <f t="shared" si="56"/>
        <v>0</v>
      </c>
      <c r="O80" s="39">
        <f t="shared" si="57"/>
        <v>0</v>
      </c>
      <c r="P80" s="39">
        <f t="shared" si="58"/>
        <v>0</v>
      </c>
      <c r="Q80" s="2">
        <f t="shared" si="59"/>
        <v>-1</v>
      </c>
    </row>
    <row r="81" spans="1:17" x14ac:dyDescent="0.35">
      <c r="A81" s="2">
        <f>'Biomass from Ecopath'!A80</f>
        <v>70</v>
      </c>
      <c r="B81" t="str">
        <f>'Biomass from Ecopath'!B80</f>
        <v>BA1-BAC</v>
      </c>
      <c r="C81">
        <f>'Biomass from Ecopath'!C80</f>
        <v>4</v>
      </c>
      <c r="D81" s="2">
        <v>0</v>
      </c>
      <c r="E81" s="2">
        <v>1</v>
      </c>
      <c r="F81" s="17">
        <f t="shared" si="48"/>
        <v>1.0728830401401669E-2</v>
      </c>
      <c r="G81" s="14">
        <f t="shared" si="50"/>
        <v>0</v>
      </c>
      <c r="H81" s="24">
        <f t="shared" si="49"/>
        <v>0</v>
      </c>
      <c r="I81" s="29">
        <f t="shared" si="51"/>
        <v>0</v>
      </c>
      <c r="J81" s="28">
        <f t="shared" si="52"/>
        <v>0</v>
      </c>
      <c r="K81" s="15">
        <f t="shared" si="53"/>
        <v>0</v>
      </c>
      <c r="L81" s="34" t="str">
        <f t="shared" si="54"/>
        <v>BA1-BAC</v>
      </c>
      <c r="M81" s="36">
        <f t="shared" si="55"/>
        <v>0</v>
      </c>
      <c r="N81" s="13">
        <f t="shared" si="56"/>
        <v>0</v>
      </c>
      <c r="O81" s="39">
        <f t="shared" si="57"/>
        <v>0</v>
      </c>
      <c r="P81" s="39">
        <f t="shared" si="58"/>
        <v>0</v>
      </c>
      <c r="Q81" s="2">
        <f t="shared" si="59"/>
        <v>-1</v>
      </c>
    </row>
    <row r="82" spans="1:17" x14ac:dyDescent="0.35">
      <c r="A82" s="2">
        <f>'Biomass from Ecopath'!A81</f>
        <v>71</v>
      </c>
      <c r="B82" t="str">
        <f>'Biomass from Ecopath'!B81</f>
        <v>DET_Close</v>
      </c>
      <c r="C82">
        <f>'Biomass from Ecopath'!C81</f>
        <v>60</v>
      </c>
      <c r="D82" s="2">
        <v>0</v>
      </c>
      <c r="E82" s="2">
        <v>1</v>
      </c>
      <c r="F82" s="17">
        <f t="shared" si="48"/>
        <v>0.16093245602102502</v>
      </c>
      <c r="G82" s="14">
        <f t="shared" si="50"/>
        <v>0</v>
      </c>
      <c r="H82" s="24">
        <f t="shared" si="49"/>
        <v>0</v>
      </c>
      <c r="I82" s="29">
        <f t="shared" si="51"/>
        <v>0</v>
      </c>
      <c r="J82" s="28">
        <f t="shared" si="52"/>
        <v>0</v>
      </c>
      <c r="K82" s="15">
        <f t="shared" si="53"/>
        <v>0</v>
      </c>
      <c r="L82" s="34" t="str">
        <f t="shared" si="54"/>
        <v>DET_Close</v>
      </c>
      <c r="M82" s="36">
        <f t="shared" si="55"/>
        <v>0</v>
      </c>
      <c r="N82" s="13">
        <f t="shared" si="56"/>
        <v>0</v>
      </c>
      <c r="O82" s="39">
        <f t="shared" si="57"/>
        <v>0</v>
      </c>
      <c r="P82" s="39">
        <f t="shared" si="58"/>
        <v>0</v>
      </c>
      <c r="Q82" s="2">
        <f t="shared" si="59"/>
        <v>-1</v>
      </c>
    </row>
    <row r="83" spans="1:17" s="11" customFormat="1" x14ac:dyDescent="0.35">
      <c r="A83" s="10">
        <f>'Biomass from Ecopath'!A82</f>
        <v>72</v>
      </c>
      <c r="B83" s="11" t="str">
        <f>'Biomass from Ecopath'!B82</f>
        <v>DET_Real</v>
      </c>
      <c r="C83" s="11">
        <f>'Biomass from Ecopath'!C82</f>
        <v>60</v>
      </c>
      <c r="D83" s="10">
        <v>1</v>
      </c>
      <c r="E83" s="10">
        <v>0.25</v>
      </c>
      <c r="F83" s="19">
        <f t="shared" si="48"/>
        <v>0.16093245602102502</v>
      </c>
      <c r="G83" s="21">
        <f t="shared" si="50"/>
        <v>15</v>
      </c>
      <c r="H83" s="26">
        <f t="shared" si="49"/>
        <v>0.24016181881557555</v>
      </c>
      <c r="I83" s="32">
        <f t="shared" si="51"/>
        <v>0.24016181881557555</v>
      </c>
      <c r="J83" s="33">
        <f t="shared" si="52"/>
        <v>1</v>
      </c>
      <c r="K83" s="46">
        <f t="shared" si="53"/>
        <v>0.04</v>
      </c>
      <c r="L83" s="51" t="str">
        <f t="shared" si="54"/>
        <v>DET_Real</v>
      </c>
      <c r="M83" s="36">
        <f t="shared" si="55"/>
        <v>0.20413754599323922</v>
      </c>
      <c r="N83" s="52">
        <f t="shared" si="56"/>
        <v>0.20413754599323922</v>
      </c>
      <c r="O83" s="43">
        <f t="shared" si="57"/>
        <v>3.4022924332206541E-3</v>
      </c>
      <c r="P83" s="43">
        <f t="shared" si="58"/>
        <v>9.0090090090090072E-3</v>
      </c>
      <c r="Q83" s="10">
        <f t="shared" si="59"/>
        <v>-0.21546961325966865</v>
      </c>
    </row>
    <row r="84" spans="1:17" s="1" customFormat="1" x14ac:dyDescent="0.35">
      <c r="A84" s="3"/>
      <c r="I84" s="3"/>
      <c r="J84" s="3"/>
      <c r="O84" s="42"/>
      <c r="P84" s="42"/>
    </row>
    <row r="86" spans="1:17" x14ac:dyDescent="0.35">
      <c r="O86" s="42" t="s">
        <v>126</v>
      </c>
      <c r="P86" s="42"/>
    </row>
    <row r="87" spans="1:17" x14ac:dyDescent="0.35">
      <c r="B87" s="1"/>
      <c r="C87" s="4" t="s">
        <v>109</v>
      </c>
      <c r="D87" s="4" t="s">
        <v>112</v>
      </c>
      <c r="E87" s="4"/>
      <c r="F87" s="4" t="s">
        <v>111</v>
      </c>
      <c r="G87" s="4" t="s">
        <v>108</v>
      </c>
      <c r="H87" s="5" t="s">
        <v>110</v>
      </c>
      <c r="J87" s="4" t="s">
        <v>120</v>
      </c>
      <c r="M87" t="s">
        <v>107</v>
      </c>
      <c r="O87" s="39">
        <f>SUM(O5:O83)</f>
        <v>0.37765446008749265</v>
      </c>
    </row>
    <row r="88" spans="1:17" x14ac:dyDescent="0.35">
      <c r="B88" s="6" t="s">
        <v>107</v>
      </c>
      <c r="C88" s="16">
        <f>SUM(C5:C83)</f>
        <v>372.82721884367004</v>
      </c>
      <c r="D88" s="3">
        <f>SUM(D5:D83)</f>
        <v>25</v>
      </c>
      <c r="E88" s="3"/>
      <c r="F88" s="27">
        <f>SUM(F5:F83)</f>
        <v>0.99999999999999989</v>
      </c>
      <c r="G88" s="23">
        <f>SUM(G5:G83)</f>
        <v>62.457888077199989</v>
      </c>
      <c r="H88" s="27">
        <f>SUM(H5:H83)</f>
        <v>1.0000000000000002</v>
      </c>
      <c r="I88" s="27"/>
      <c r="J88" s="27">
        <f t="shared" ref="J88:M88" si="60">SUM(J5:J83)</f>
        <v>25</v>
      </c>
      <c r="K88" s="27"/>
      <c r="L88" s="27"/>
      <c r="M88" s="27">
        <f t="shared" si="60"/>
        <v>0.85000000000000009</v>
      </c>
      <c r="N88" s="44">
        <f>SUM(N5:N83)</f>
        <v>0.85000000000000009</v>
      </c>
    </row>
  </sheetData>
  <conditionalFormatting sqref="M5:M8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3CDA-4407-4EF9-9C81-49B21215F241}">
  <dimension ref="A2:Q90"/>
  <sheetViews>
    <sheetView tabSelected="1" topLeftCell="A62" workbookViewId="0">
      <selection activeCell="G92" sqref="G92"/>
    </sheetView>
  </sheetViews>
  <sheetFormatPr defaultRowHeight="14.5" x14ac:dyDescent="0.35"/>
  <cols>
    <col min="1" max="1" width="15" style="2" customWidth="1"/>
    <col min="2" max="2" width="21.81640625" customWidth="1"/>
    <col min="3" max="3" width="12.90625" customWidth="1"/>
    <col min="4" max="4" width="12.36328125" customWidth="1"/>
    <col min="5" max="5" width="17.81640625" style="2" customWidth="1"/>
    <col min="6" max="6" width="17.36328125" style="2" customWidth="1"/>
    <col min="7" max="7" width="16.7265625" style="2" customWidth="1"/>
    <col min="8" max="8" width="14.1796875" customWidth="1"/>
    <col min="9" max="9" width="18.54296875" style="2" customWidth="1"/>
    <col min="10" max="10" width="12.7265625" style="2" customWidth="1"/>
    <col min="11" max="11" width="14.26953125" customWidth="1"/>
    <col min="12" max="12" width="21.36328125" customWidth="1"/>
    <col min="13" max="13" width="14.54296875" customWidth="1"/>
    <col min="14" max="14" width="18" customWidth="1"/>
    <col min="15" max="16" width="15.7265625" style="39" customWidth="1"/>
    <col min="17" max="17" width="22.54296875" customWidth="1"/>
  </cols>
  <sheetData>
    <row r="2" spans="1:17" x14ac:dyDescent="0.35">
      <c r="A2" s="55" t="s">
        <v>134</v>
      </c>
      <c r="B2" s="56" t="s">
        <v>135</v>
      </c>
    </row>
    <row r="4" spans="1:17" x14ac:dyDescent="0.35">
      <c r="E4" s="3" t="s">
        <v>96</v>
      </c>
      <c r="F4" s="3">
        <v>0</v>
      </c>
    </row>
    <row r="5" spans="1:17" x14ac:dyDescent="0.35">
      <c r="I5" s="3" t="s">
        <v>113</v>
      </c>
      <c r="O5" s="42" t="s">
        <v>122</v>
      </c>
    </row>
    <row r="6" spans="1:17" ht="58" x14ac:dyDescent="0.35">
      <c r="A6" s="4" t="s">
        <v>95</v>
      </c>
      <c r="B6" s="5" t="s">
        <v>91</v>
      </c>
      <c r="C6" s="7" t="s">
        <v>98</v>
      </c>
      <c r="D6" s="4" t="s">
        <v>97</v>
      </c>
      <c r="E6" s="7" t="s">
        <v>99</v>
      </c>
      <c r="F6" s="7" t="s">
        <v>100</v>
      </c>
      <c r="G6" s="7" t="s">
        <v>101</v>
      </c>
      <c r="H6" s="7" t="s">
        <v>102</v>
      </c>
      <c r="I6" s="7" t="s">
        <v>121</v>
      </c>
      <c r="J6" s="7" t="s">
        <v>114</v>
      </c>
      <c r="K6" s="7" t="s">
        <v>103</v>
      </c>
      <c r="L6" s="7" t="s">
        <v>125</v>
      </c>
      <c r="M6" s="7" t="s">
        <v>104</v>
      </c>
      <c r="N6" s="38" t="s">
        <v>123</v>
      </c>
      <c r="O6" s="40" t="s">
        <v>127</v>
      </c>
      <c r="P6" s="47" t="s">
        <v>128</v>
      </c>
      <c r="Q6" s="38" t="s">
        <v>129</v>
      </c>
    </row>
    <row r="7" spans="1:17" x14ac:dyDescent="0.35">
      <c r="A7" s="2">
        <f>'Biomass from Ecopath'!A4</f>
        <v>1</v>
      </c>
      <c r="B7" t="str">
        <f>'Biomass from Ecopath'!B4</f>
        <v>Orca-WCT</v>
      </c>
      <c r="C7">
        <f>'Biomass from Ecopath'!C4</f>
        <v>2.5999999999999998E-4</v>
      </c>
      <c r="D7" s="2">
        <v>0</v>
      </c>
      <c r="E7" s="2">
        <v>1</v>
      </c>
      <c r="F7" s="17">
        <f t="shared" ref="F7:F70" si="0">C7/$C$90</f>
        <v>6.9737397609110837E-7</v>
      </c>
      <c r="G7" s="14">
        <f>C7*D7*E7</f>
        <v>0</v>
      </c>
      <c r="H7" s="24">
        <f t="shared" ref="H7:H70" si="1">G7/$G$90</f>
        <v>0</v>
      </c>
      <c r="I7" s="29">
        <f>H7</f>
        <v>0</v>
      </c>
      <c r="J7" s="28">
        <f>IF(G7=0,0,H7/I7)</f>
        <v>0</v>
      </c>
      <c r="K7" s="15">
        <f t="shared" ref="K7:K70" si="2">J7/$J$90</f>
        <v>0</v>
      </c>
      <c r="L7" s="34" t="str">
        <f>B7</f>
        <v>Orca-WCT</v>
      </c>
      <c r="M7" s="36">
        <f t="shared" ref="M7:M15" si="3">I7*(1-$F$4)</f>
        <v>0</v>
      </c>
      <c r="N7" s="13">
        <f>M7</f>
        <v>0</v>
      </c>
      <c r="O7" s="39">
        <f t="shared" ref="O7:O15" si="4">M7/F7/$C$90</f>
        <v>0</v>
      </c>
      <c r="P7" s="39">
        <f t="shared" ref="P7:P15" si="5">O7/$O$89</f>
        <v>0</v>
      </c>
      <c r="Q7" s="2">
        <f t="shared" ref="Q7:Q70" si="6">($A$85*P7-1)/(($A$85-2)*P7+1)</f>
        <v>-1</v>
      </c>
    </row>
    <row r="8" spans="1:17" x14ac:dyDescent="0.35">
      <c r="A8" s="2">
        <f>'Biomass from Ecopath'!A5</f>
        <v>2</v>
      </c>
      <c r="B8" t="str">
        <f>'Biomass from Ecopath'!B5</f>
        <v>Orca-Resident</v>
      </c>
      <c r="C8">
        <f>'Biomass from Ecopath'!C5</f>
        <v>3.5000000000000001E-3</v>
      </c>
      <c r="D8" s="2">
        <v>0</v>
      </c>
      <c r="E8" s="2">
        <v>1</v>
      </c>
      <c r="F8" s="17">
        <f t="shared" si="0"/>
        <v>9.3877266012264604E-6</v>
      </c>
      <c r="G8" s="14">
        <f t="shared" ref="G8:G74" si="7">C8*D8*E8</f>
        <v>0</v>
      </c>
      <c r="H8" s="24">
        <f t="shared" si="1"/>
        <v>0</v>
      </c>
      <c r="I8" s="29">
        <f t="shared" ref="I8:I74" si="8">H8</f>
        <v>0</v>
      </c>
      <c r="J8" s="28">
        <f t="shared" ref="J8:J74" si="9">IF(G8=0,0,H8/I8)</f>
        <v>0</v>
      </c>
      <c r="K8" s="15">
        <f t="shared" si="2"/>
        <v>0</v>
      </c>
      <c r="L8" s="34" t="str">
        <f t="shared" ref="L8:L74" si="10">B8</f>
        <v>Orca-Resident</v>
      </c>
      <c r="M8" s="36">
        <f t="shared" si="3"/>
        <v>0</v>
      </c>
      <c r="N8" s="13">
        <f t="shared" ref="N8:N74" si="11">M8</f>
        <v>0</v>
      </c>
      <c r="O8" s="39">
        <f t="shared" si="4"/>
        <v>0</v>
      </c>
      <c r="P8" s="39">
        <f t="shared" si="5"/>
        <v>0</v>
      </c>
      <c r="Q8" s="2">
        <f t="shared" si="6"/>
        <v>-1</v>
      </c>
    </row>
    <row r="9" spans="1:17" x14ac:dyDescent="0.35">
      <c r="A9" s="2">
        <f>'Biomass from Ecopath'!A6</f>
        <v>3</v>
      </c>
      <c r="B9" t="str">
        <f>'Biomass from Ecopath'!B6</f>
        <v>Humpback</v>
      </c>
      <c r="C9">
        <f>'Biomass from Ecopath'!C6</f>
        <v>8.8000000000000005E-3</v>
      </c>
      <c r="D9" s="2">
        <v>0</v>
      </c>
      <c r="E9" s="2">
        <v>1</v>
      </c>
      <c r="F9" s="17">
        <f t="shared" si="0"/>
        <v>2.3603426883083672E-5</v>
      </c>
      <c r="G9" s="14">
        <f t="shared" si="7"/>
        <v>0</v>
      </c>
      <c r="H9" s="24">
        <f t="shared" si="1"/>
        <v>0</v>
      </c>
      <c r="I9" s="29">
        <f t="shared" si="8"/>
        <v>0</v>
      </c>
      <c r="J9" s="28">
        <f t="shared" si="9"/>
        <v>0</v>
      </c>
      <c r="K9" s="15">
        <f t="shared" si="2"/>
        <v>0</v>
      </c>
      <c r="L9" s="34" t="str">
        <f t="shared" si="10"/>
        <v>Humpback</v>
      </c>
      <c r="M9" s="36">
        <f t="shared" si="3"/>
        <v>0</v>
      </c>
      <c r="N9" s="13">
        <f t="shared" si="11"/>
        <v>0</v>
      </c>
      <c r="O9" s="39">
        <f t="shared" si="4"/>
        <v>0</v>
      </c>
      <c r="P9" s="39">
        <f t="shared" si="5"/>
        <v>0</v>
      </c>
      <c r="Q9" s="2">
        <f t="shared" si="6"/>
        <v>-1</v>
      </c>
    </row>
    <row r="10" spans="1:17" x14ac:dyDescent="0.35">
      <c r="A10" s="2">
        <f>'Biomass from Ecopath'!A7</f>
        <v>4</v>
      </c>
      <c r="B10" t="str">
        <f>'Biomass from Ecopath'!B7</f>
        <v>Odontoceti</v>
      </c>
      <c r="C10">
        <f>'Biomass from Ecopath'!C7</f>
        <v>0.08</v>
      </c>
      <c r="D10" s="2">
        <v>0</v>
      </c>
      <c r="E10" s="2">
        <v>1</v>
      </c>
      <c r="F10" s="17">
        <f t="shared" si="0"/>
        <v>2.1457660802803337E-4</v>
      </c>
      <c r="G10" s="14">
        <f t="shared" si="7"/>
        <v>0</v>
      </c>
      <c r="H10" s="24">
        <f t="shared" si="1"/>
        <v>0</v>
      </c>
      <c r="I10" s="29">
        <f t="shared" si="8"/>
        <v>0</v>
      </c>
      <c r="J10" s="28">
        <f t="shared" si="9"/>
        <v>0</v>
      </c>
      <c r="K10" s="15">
        <f t="shared" si="2"/>
        <v>0</v>
      </c>
      <c r="L10" s="34" t="str">
        <f t="shared" si="10"/>
        <v>Odontoceti</v>
      </c>
      <c r="M10" s="36">
        <f t="shared" si="3"/>
        <v>0</v>
      </c>
      <c r="N10" s="13">
        <f t="shared" si="11"/>
        <v>0</v>
      </c>
      <c r="O10" s="39">
        <f t="shared" si="4"/>
        <v>0</v>
      </c>
      <c r="P10" s="39">
        <f t="shared" si="5"/>
        <v>0</v>
      </c>
      <c r="Q10" s="2">
        <f t="shared" si="6"/>
        <v>-1</v>
      </c>
    </row>
    <row r="11" spans="1:17" x14ac:dyDescent="0.35">
      <c r="A11" s="2">
        <f>'Biomass from Ecopath'!A8</f>
        <v>5</v>
      </c>
      <c r="B11" t="str">
        <f>'Biomass from Ecopath'!B8</f>
        <v>Sea</v>
      </c>
      <c r="C11">
        <f>'Biomass from Ecopath'!C8</f>
        <v>4.3999999999999997E-2</v>
      </c>
      <c r="D11" s="2">
        <v>0</v>
      </c>
      <c r="E11" s="2">
        <v>1</v>
      </c>
      <c r="F11" s="17">
        <f t="shared" si="0"/>
        <v>1.1801713441541835E-4</v>
      </c>
      <c r="G11" s="14">
        <f t="shared" si="7"/>
        <v>0</v>
      </c>
      <c r="H11" s="24">
        <f t="shared" si="1"/>
        <v>0</v>
      </c>
      <c r="I11" s="29">
        <f t="shared" si="8"/>
        <v>0</v>
      </c>
      <c r="J11" s="28">
        <f t="shared" si="9"/>
        <v>0</v>
      </c>
      <c r="K11" s="15">
        <f t="shared" si="2"/>
        <v>0</v>
      </c>
      <c r="L11" s="34" t="str">
        <f t="shared" si="10"/>
        <v>Sea</v>
      </c>
      <c r="M11" s="36">
        <f t="shared" si="3"/>
        <v>0</v>
      </c>
      <c r="N11" s="13">
        <f t="shared" si="11"/>
        <v>0</v>
      </c>
      <c r="O11" s="39">
        <f t="shared" si="4"/>
        <v>0</v>
      </c>
      <c r="P11" s="39">
        <f t="shared" si="5"/>
        <v>0</v>
      </c>
      <c r="Q11" s="2">
        <f t="shared" si="6"/>
        <v>-1</v>
      </c>
    </row>
    <row r="12" spans="1:17" x14ac:dyDescent="0.35">
      <c r="A12" s="2">
        <f>'Biomass from Ecopath'!A9</f>
        <v>6</v>
      </c>
      <c r="B12" t="str">
        <f>'Biomass from Ecopath'!B9</f>
        <v>Harbour</v>
      </c>
      <c r="C12">
        <f>'Biomass from Ecopath'!C9</f>
        <v>0.16</v>
      </c>
      <c r="D12" s="2">
        <v>0</v>
      </c>
      <c r="E12" s="2">
        <v>1</v>
      </c>
      <c r="F12" s="17">
        <f t="shared" si="0"/>
        <v>4.2915321605606674E-4</v>
      </c>
      <c r="G12" s="14">
        <f t="shared" si="7"/>
        <v>0</v>
      </c>
      <c r="H12" s="24">
        <f t="shared" si="1"/>
        <v>0</v>
      </c>
      <c r="I12" s="29">
        <f t="shared" si="8"/>
        <v>0</v>
      </c>
      <c r="J12" s="28">
        <f t="shared" si="9"/>
        <v>0</v>
      </c>
      <c r="K12" s="15">
        <f t="shared" si="2"/>
        <v>0</v>
      </c>
      <c r="L12" s="34" t="str">
        <f t="shared" si="10"/>
        <v>Harbour</v>
      </c>
      <c r="M12" s="36">
        <f t="shared" si="3"/>
        <v>0</v>
      </c>
      <c r="N12" s="13">
        <f t="shared" si="11"/>
        <v>0</v>
      </c>
      <c r="O12" s="39">
        <f t="shared" si="4"/>
        <v>0</v>
      </c>
      <c r="P12" s="39">
        <f t="shared" si="5"/>
        <v>0</v>
      </c>
      <c r="Q12" s="2">
        <f t="shared" si="6"/>
        <v>-1</v>
      </c>
    </row>
    <row r="13" spans="1:17" x14ac:dyDescent="0.35">
      <c r="A13" s="2">
        <f>'Biomass from Ecopath'!A10</f>
        <v>7</v>
      </c>
      <c r="B13" t="str">
        <f>'Biomass from Ecopath'!B10</f>
        <v>Avian</v>
      </c>
      <c r="C13">
        <f>'Biomass from Ecopath'!C10</f>
        <v>3.5999999999999997E-2</v>
      </c>
      <c r="D13" s="2">
        <v>0</v>
      </c>
      <c r="E13" s="2">
        <v>1</v>
      </c>
      <c r="F13" s="17">
        <f t="shared" si="0"/>
        <v>9.6559473612615009E-5</v>
      </c>
      <c r="G13" s="14">
        <f t="shared" si="7"/>
        <v>0</v>
      </c>
      <c r="H13" s="24">
        <f t="shared" si="1"/>
        <v>0</v>
      </c>
      <c r="I13" s="29">
        <f t="shared" si="8"/>
        <v>0</v>
      </c>
      <c r="J13" s="28">
        <f t="shared" si="9"/>
        <v>0</v>
      </c>
      <c r="K13" s="15">
        <f t="shared" si="2"/>
        <v>0</v>
      </c>
      <c r="L13" s="34" t="str">
        <f t="shared" si="10"/>
        <v>Avian</v>
      </c>
      <c r="M13" s="36">
        <f t="shared" si="3"/>
        <v>0</v>
      </c>
      <c r="N13" s="13">
        <f t="shared" si="11"/>
        <v>0</v>
      </c>
      <c r="O13" s="39">
        <f t="shared" si="4"/>
        <v>0</v>
      </c>
      <c r="P13" s="39">
        <f t="shared" si="5"/>
        <v>0</v>
      </c>
      <c r="Q13" s="2">
        <f t="shared" si="6"/>
        <v>-1</v>
      </c>
    </row>
    <row r="14" spans="1:17" x14ac:dyDescent="0.35">
      <c r="A14" s="2">
        <f>'Biomass from Ecopath'!A11</f>
        <v>8</v>
      </c>
      <c r="B14" t="str">
        <f>'Biomass from Ecopath'!B11</f>
        <v>Lingcod</v>
      </c>
      <c r="C14">
        <f>'Biomass from Ecopath'!C11</f>
        <v>1</v>
      </c>
      <c r="D14" s="2">
        <v>0</v>
      </c>
      <c r="E14" s="2">
        <v>1</v>
      </c>
      <c r="F14" s="17">
        <f t="shared" si="0"/>
        <v>2.6822076003504172E-3</v>
      </c>
      <c r="G14" s="14">
        <f t="shared" si="7"/>
        <v>0</v>
      </c>
      <c r="H14" s="24">
        <f t="shared" si="1"/>
        <v>0</v>
      </c>
      <c r="I14" s="29">
        <f t="shared" si="8"/>
        <v>0</v>
      </c>
      <c r="J14" s="28">
        <f t="shared" si="9"/>
        <v>0</v>
      </c>
      <c r="K14" s="15">
        <f t="shared" si="2"/>
        <v>0</v>
      </c>
      <c r="L14" s="34" t="str">
        <f t="shared" si="10"/>
        <v>Lingcod</v>
      </c>
      <c r="M14" s="36">
        <f t="shared" si="3"/>
        <v>0</v>
      </c>
      <c r="N14" s="13">
        <f t="shared" si="11"/>
        <v>0</v>
      </c>
      <c r="O14" s="39">
        <f t="shared" si="4"/>
        <v>0</v>
      </c>
      <c r="P14" s="39">
        <f t="shared" si="5"/>
        <v>0</v>
      </c>
      <c r="Q14" s="2">
        <f t="shared" si="6"/>
        <v>-1</v>
      </c>
    </row>
    <row r="15" spans="1:17" x14ac:dyDescent="0.35">
      <c r="A15" s="2">
        <f>'Biomass from Ecopath'!A12</f>
        <v>9</v>
      </c>
      <c r="B15" t="str">
        <f>'Biomass from Ecopath'!B12</f>
        <v>Dogfish</v>
      </c>
      <c r="C15">
        <f>'Biomass from Ecopath'!C12</f>
        <v>4.5</v>
      </c>
      <c r="D15" s="2">
        <v>0</v>
      </c>
      <c r="E15" s="2">
        <v>1</v>
      </c>
      <c r="F15" s="17">
        <f t="shared" si="0"/>
        <v>1.2069934201576876E-2</v>
      </c>
      <c r="G15" s="14">
        <f t="shared" si="7"/>
        <v>0</v>
      </c>
      <c r="H15" s="24">
        <f t="shared" si="1"/>
        <v>0</v>
      </c>
      <c r="I15" s="29">
        <f t="shared" si="8"/>
        <v>0</v>
      </c>
      <c r="J15" s="28">
        <f t="shared" si="9"/>
        <v>0</v>
      </c>
      <c r="K15" s="15">
        <f t="shared" si="2"/>
        <v>0</v>
      </c>
      <c r="L15" s="34" t="str">
        <f t="shared" si="10"/>
        <v>Dogfish</v>
      </c>
      <c r="M15" s="36">
        <f t="shared" si="3"/>
        <v>0</v>
      </c>
      <c r="N15" s="13">
        <f t="shared" si="11"/>
        <v>0</v>
      </c>
      <c r="O15" s="39">
        <f t="shared" si="4"/>
        <v>0</v>
      </c>
      <c r="P15" s="39">
        <f t="shared" si="5"/>
        <v>0</v>
      </c>
      <c r="Q15" s="2">
        <f t="shared" si="6"/>
        <v>-1</v>
      </c>
    </row>
    <row r="16" spans="1:17" x14ac:dyDescent="0.35">
      <c r="A16" s="9">
        <f>'Biomass from Ecopath'!A13</f>
        <v>0</v>
      </c>
      <c r="B16" s="8" t="str">
        <f>'Biomass from Ecopath'!B13</f>
        <v>HAKE</v>
      </c>
      <c r="C16" s="8">
        <f>'Biomass from Ecopath'!C13</f>
        <v>0</v>
      </c>
      <c r="D16" s="8">
        <v>0</v>
      </c>
      <c r="E16" s="9"/>
      <c r="F16" s="18">
        <f t="shared" si="0"/>
        <v>0</v>
      </c>
      <c r="G16" s="22">
        <f t="shared" si="7"/>
        <v>0</v>
      </c>
      <c r="H16" s="25">
        <f t="shared" si="1"/>
        <v>0</v>
      </c>
      <c r="I16" s="30">
        <f t="shared" si="8"/>
        <v>0</v>
      </c>
      <c r="J16" s="31">
        <f t="shared" si="9"/>
        <v>0</v>
      </c>
      <c r="K16" s="45">
        <f t="shared" si="2"/>
        <v>0</v>
      </c>
      <c r="L16" s="35" t="str">
        <f t="shared" si="10"/>
        <v>HAKE</v>
      </c>
      <c r="M16" s="37"/>
      <c r="N16" s="48"/>
      <c r="O16" s="41"/>
      <c r="P16" s="41"/>
      <c r="Q16" s="9">
        <f t="shared" si="6"/>
        <v>-1</v>
      </c>
    </row>
    <row r="17" spans="1:17" x14ac:dyDescent="0.35">
      <c r="A17" s="2">
        <f>'Biomass from Ecopath'!A14</f>
        <v>10</v>
      </c>
      <c r="B17" t="str">
        <f>'Biomass from Ecopath'!B14</f>
        <v>Hake1_0-11</v>
      </c>
      <c r="C17">
        <f>'Biomass from Ecopath'!C14</f>
        <v>0.30989040000000001</v>
      </c>
      <c r="D17" s="2">
        <v>1</v>
      </c>
      <c r="E17" s="2">
        <v>1</v>
      </c>
      <c r="F17" s="17">
        <f t="shared" si="0"/>
        <v>8.311903861556309E-4</v>
      </c>
      <c r="G17" s="14">
        <f t="shared" si="7"/>
        <v>0.30989040000000001</v>
      </c>
      <c r="H17" s="24">
        <f t="shared" si="1"/>
        <v>5.6099647878810411E-3</v>
      </c>
      <c r="I17" s="29">
        <f t="shared" si="8"/>
        <v>5.6099647878810411E-3</v>
      </c>
      <c r="J17" s="28">
        <f t="shared" si="9"/>
        <v>1</v>
      </c>
      <c r="K17" s="15">
        <f t="shared" si="2"/>
        <v>6.6666666666666666E-2</v>
      </c>
      <c r="L17" s="34" t="str">
        <f t="shared" si="10"/>
        <v>Hake1_0-11</v>
      </c>
      <c r="M17" s="36">
        <f t="shared" ref="M17:M26" si="12">I17*(1-$F$4)</f>
        <v>5.6099647878810411E-3</v>
      </c>
      <c r="N17" s="13">
        <f t="shared" si="11"/>
        <v>5.6099647878810411E-3</v>
      </c>
      <c r="O17" s="39">
        <f t="shared" ref="O17:O26" si="13">M17/F17/$C$90</f>
        <v>1.8103060914055554E-2</v>
      </c>
      <c r="P17" s="39">
        <f t="shared" ref="P17:P26" si="14">O17/$O$89</f>
        <v>6.369426751592358E-2</v>
      </c>
      <c r="Q17" s="2">
        <f t="shared" si="6"/>
        <v>0.6569428238039674</v>
      </c>
    </row>
    <row r="18" spans="1:17" x14ac:dyDescent="0.35">
      <c r="A18" s="2">
        <f>'Biomass from Ecopath'!A15</f>
        <v>11</v>
      </c>
      <c r="B18" t="str">
        <f>'Biomass from Ecopath'!B15</f>
        <v>Hake2_juve_12-35</v>
      </c>
      <c r="C18">
        <f>'Biomass from Ecopath'!C15</f>
        <v>2.2669760000000001</v>
      </c>
      <c r="D18" s="2">
        <v>0</v>
      </c>
      <c r="E18" s="2">
        <v>1</v>
      </c>
      <c r="F18" s="17">
        <f t="shared" si="0"/>
        <v>6.0805002570119872E-3</v>
      </c>
      <c r="G18" s="14">
        <f t="shared" si="7"/>
        <v>0</v>
      </c>
      <c r="H18" s="24">
        <f t="shared" si="1"/>
        <v>0</v>
      </c>
      <c r="I18" s="29">
        <f t="shared" si="8"/>
        <v>0</v>
      </c>
      <c r="J18" s="28">
        <f t="shared" si="9"/>
        <v>0</v>
      </c>
      <c r="K18" s="15">
        <f t="shared" si="2"/>
        <v>0</v>
      </c>
      <c r="L18" s="34" t="str">
        <f t="shared" si="10"/>
        <v>Hake2_juve_12-35</v>
      </c>
      <c r="M18" s="36">
        <f t="shared" si="12"/>
        <v>0</v>
      </c>
      <c r="N18" s="13">
        <f t="shared" si="11"/>
        <v>0</v>
      </c>
      <c r="O18" s="39">
        <f t="shared" si="13"/>
        <v>0</v>
      </c>
      <c r="P18" s="39">
        <f t="shared" si="14"/>
        <v>0</v>
      </c>
      <c r="Q18" s="2">
        <f t="shared" si="6"/>
        <v>-1</v>
      </c>
    </row>
    <row r="19" spans="1:17" x14ac:dyDescent="0.35">
      <c r="A19" s="2">
        <f>'Biomass from Ecopath'!A16</f>
        <v>12</v>
      </c>
      <c r="B19" t="str">
        <f>'Biomass from Ecopath'!B16</f>
        <v>Hake3_mat_36-59</v>
      </c>
      <c r="C19">
        <f>'Biomass from Ecopath'!C16</f>
        <v>1.9</v>
      </c>
      <c r="D19" s="2">
        <v>0</v>
      </c>
      <c r="E19" s="2">
        <v>1</v>
      </c>
      <c r="F19" s="17">
        <f t="shared" si="0"/>
        <v>5.0961944406657921E-3</v>
      </c>
      <c r="G19" s="14">
        <f t="shared" si="7"/>
        <v>0</v>
      </c>
      <c r="H19" s="24">
        <f t="shared" si="1"/>
        <v>0</v>
      </c>
      <c r="I19" s="29">
        <f t="shared" si="8"/>
        <v>0</v>
      </c>
      <c r="J19" s="28">
        <f t="shared" si="9"/>
        <v>0</v>
      </c>
      <c r="K19" s="15">
        <f t="shared" si="2"/>
        <v>0</v>
      </c>
      <c r="L19" s="34" t="str">
        <f t="shared" si="10"/>
        <v>Hake3_mat_36-59</v>
      </c>
      <c r="M19" s="36">
        <f t="shared" si="12"/>
        <v>0</v>
      </c>
      <c r="N19" s="13">
        <f t="shared" si="11"/>
        <v>0</v>
      </c>
      <c r="O19" s="39">
        <f t="shared" si="13"/>
        <v>0</v>
      </c>
      <c r="P19" s="39">
        <f t="shared" si="14"/>
        <v>0</v>
      </c>
      <c r="Q19" s="2">
        <f t="shared" si="6"/>
        <v>-1</v>
      </c>
    </row>
    <row r="20" spans="1:17" x14ac:dyDescent="0.35">
      <c r="A20" s="2">
        <f>'Biomass from Ecopath'!A17</f>
        <v>13</v>
      </c>
      <c r="B20" t="str">
        <f>'Biomass from Ecopath'!B17</f>
        <v>Hake4_old_60up</v>
      </c>
      <c r="C20">
        <f>'Biomass from Ecopath'!C17</f>
        <v>4.4492649999999996</v>
      </c>
      <c r="D20" s="2">
        <v>0</v>
      </c>
      <c r="E20" s="2">
        <v>1</v>
      </c>
      <c r="F20" s="17">
        <f t="shared" si="0"/>
        <v>1.1933852398973098E-2</v>
      </c>
      <c r="G20" s="14">
        <f t="shared" si="7"/>
        <v>0</v>
      </c>
      <c r="H20" s="24">
        <f t="shared" si="1"/>
        <v>0</v>
      </c>
      <c r="I20" s="29">
        <f t="shared" si="8"/>
        <v>0</v>
      </c>
      <c r="J20" s="28">
        <f t="shared" si="9"/>
        <v>0</v>
      </c>
      <c r="K20" s="15">
        <f t="shared" si="2"/>
        <v>0</v>
      </c>
      <c r="L20" s="34" t="str">
        <f t="shared" si="10"/>
        <v>Hake4_old_60up</v>
      </c>
      <c r="M20" s="36">
        <f t="shared" si="12"/>
        <v>0</v>
      </c>
      <c r="N20" s="13">
        <f t="shared" si="11"/>
        <v>0</v>
      </c>
      <c r="O20" s="39">
        <f t="shared" si="13"/>
        <v>0</v>
      </c>
      <c r="P20" s="39">
        <f t="shared" si="14"/>
        <v>0</v>
      </c>
      <c r="Q20" s="2">
        <f t="shared" si="6"/>
        <v>-1</v>
      </c>
    </row>
    <row r="21" spans="1:17" x14ac:dyDescent="0.35">
      <c r="A21" s="2">
        <f>'Biomass from Ecopath'!A18</f>
        <v>14</v>
      </c>
      <c r="B21" t="str">
        <f>'Biomass from Ecopath'!B18</f>
        <v>Pink-Juve</v>
      </c>
      <c r="C21">
        <f>'Biomass from Ecopath'!C18</f>
        <v>3.3999999999999998E-3</v>
      </c>
      <c r="D21" s="2">
        <v>1</v>
      </c>
      <c r="E21" s="2">
        <v>1</v>
      </c>
      <c r="F21" s="17">
        <f t="shared" si="0"/>
        <v>9.1195058411914167E-6</v>
      </c>
      <c r="G21" s="14">
        <f t="shared" si="7"/>
        <v>3.3999999999999998E-3</v>
      </c>
      <c r="H21" s="24">
        <f t="shared" si="1"/>
        <v>6.1550407107788878E-5</v>
      </c>
      <c r="I21" s="29">
        <f t="shared" si="8"/>
        <v>6.1550407107788878E-5</v>
      </c>
      <c r="J21" s="28">
        <f t="shared" si="9"/>
        <v>1</v>
      </c>
      <c r="K21" s="15">
        <f t="shared" si="2"/>
        <v>6.6666666666666666E-2</v>
      </c>
      <c r="L21" s="34" t="str">
        <f t="shared" si="10"/>
        <v>Pink-Juve</v>
      </c>
      <c r="M21" s="36">
        <f t="shared" si="12"/>
        <v>6.1550407107788878E-5</v>
      </c>
      <c r="N21" s="13">
        <f t="shared" si="11"/>
        <v>6.1550407107788878E-5</v>
      </c>
      <c r="O21" s="39">
        <f t="shared" si="13"/>
        <v>1.8103060914055554E-2</v>
      </c>
      <c r="P21" s="39">
        <f t="shared" si="14"/>
        <v>6.369426751592358E-2</v>
      </c>
      <c r="Q21" s="2">
        <f t="shared" si="6"/>
        <v>0.6569428238039674</v>
      </c>
    </row>
    <row r="22" spans="1:17" x14ac:dyDescent="0.35">
      <c r="A22" s="2">
        <f>'Biomass from Ecopath'!A19</f>
        <v>15</v>
      </c>
      <c r="B22" t="str">
        <f>'Biomass from Ecopath'!B19</f>
        <v>Pink-Adult</v>
      </c>
      <c r="C22">
        <f>'Biomass from Ecopath'!C19</f>
        <v>0.18</v>
      </c>
      <c r="D22" s="2">
        <v>0</v>
      </c>
      <c r="E22" s="2">
        <v>1</v>
      </c>
      <c r="F22" s="17">
        <f t="shared" si="0"/>
        <v>4.8279736806307506E-4</v>
      </c>
      <c r="G22" s="14">
        <f t="shared" si="7"/>
        <v>0</v>
      </c>
      <c r="H22" s="24">
        <f t="shared" si="1"/>
        <v>0</v>
      </c>
      <c r="I22" s="29">
        <f t="shared" si="8"/>
        <v>0</v>
      </c>
      <c r="J22" s="28">
        <f t="shared" si="9"/>
        <v>0</v>
      </c>
      <c r="K22" s="15">
        <f t="shared" si="2"/>
        <v>0</v>
      </c>
      <c r="L22" s="34" t="str">
        <f t="shared" si="10"/>
        <v>Pink-Adult</v>
      </c>
      <c r="M22" s="36">
        <f t="shared" si="12"/>
        <v>0</v>
      </c>
      <c r="N22" s="13">
        <f t="shared" si="11"/>
        <v>0</v>
      </c>
      <c r="O22" s="39">
        <f t="shared" si="13"/>
        <v>0</v>
      </c>
      <c r="P22" s="39">
        <f t="shared" si="14"/>
        <v>0</v>
      </c>
      <c r="Q22" s="2">
        <f t="shared" si="6"/>
        <v>-1</v>
      </c>
    </row>
    <row r="23" spans="1:17" x14ac:dyDescent="0.35">
      <c r="A23" s="2">
        <f>'Biomass from Ecopath'!A20</f>
        <v>16</v>
      </c>
      <c r="B23" t="str">
        <f>'Biomass from Ecopath'!B20</f>
        <v>Chum-Juve</v>
      </c>
      <c r="C23">
        <f>'Biomass from Ecopath'!C20</f>
        <v>3.32E-3</v>
      </c>
      <c r="D23" s="2">
        <v>1</v>
      </c>
      <c r="E23" s="2">
        <v>1</v>
      </c>
      <c r="F23" s="17">
        <f t="shared" si="0"/>
        <v>8.9049292331633839E-6</v>
      </c>
      <c r="G23" s="14">
        <f t="shared" si="7"/>
        <v>3.32E-3</v>
      </c>
      <c r="H23" s="24">
        <f t="shared" si="1"/>
        <v>6.0102162234664438E-5</v>
      </c>
      <c r="I23" s="29">
        <f t="shared" si="8"/>
        <v>6.0102162234664438E-5</v>
      </c>
      <c r="J23" s="28">
        <f t="shared" si="9"/>
        <v>1</v>
      </c>
      <c r="K23" s="15">
        <f t="shared" si="2"/>
        <v>6.6666666666666666E-2</v>
      </c>
      <c r="L23" s="34" t="str">
        <f t="shared" si="10"/>
        <v>Chum-Juve</v>
      </c>
      <c r="M23" s="36">
        <f t="shared" si="12"/>
        <v>6.0102162234664438E-5</v>
      </c>
      <c r="N23" s="13">
        <f t="shared" si="11"/>
        <v>6.0102162234664438E-5</v>
      </c>
      <c r="O23" s="39">
        <f t="shared" si="13"/>
        <v>1.8103060914055554E-2</v>
      </c>
      <c r="P23" s="39">
        <f t="shared" si="14"/>
        <v>6.369426751592358E-2</v>
      </c>
      <c r="Q23" s="2">
        <f t="shared" si="6"/>
        <v>0.6569428238039674</v>
      </c>
    </row>
    <row r="24" spans="1:17" x14ac:dyDescent="0.35">
      <c r="A24" s="2">
        <f>'Biomass from Ecopath'!A21</f>
        <v>17</v>
      </c>
      <c r="B24" t="str">
        <f>'Biomass from Ecopath'!B21</f>
        <v>Chum-Adult</v>
      </c>
      <c r="C24">
        <f>'Biomass from Ecopath'!C21</f>
        <v>0.14000000000000001</v>
      </c>
      <c r="D24" s="2">
        <v>0</v>
      </c>
      <c r="E24" s="2">
        <v>1</v>
      </c>
      <c r="F24" s="17">
        <f t="shared" si="0"/>
        <v>3.7550906404905843E-4</v>
      </c>
      <c r="G24" s="14">
        <f t="shared" si="7"/>
        <v>0</v>
      </c>
      <c r="H24" s="24">
        <f t="shared" si="1"/>
        <v>0</v>
      </c>
      <c r="I24" s="29">
        <f t="shared" si="8"/>
        <v>0</v>
      </c>
      <c r="J24" s="28">
        <f t="shared" si="9"/>
        <v>0</v>
      </c>
      <c r="K24" s="15">
        <f t="shared" si="2"/>
        <v>0</v>
      </c>
      <c r="L24" s="34" t="str">
        <f t="shared" si="10"/>
        <v>Chum-Adult</v>
      </c>
      <c r="M24" s="36">
        <f t="shared" si="12"/>
        <v>0</v>
      </c>
      <c r="N24" s="13">
        <f t="shared" si="11"/>
        <v>0</v>
      </c>
      <c r="O24" s="39">
        <f t="shared" si="13"/>
        <v>0</v>
      </c>
      <c r="P24" s="39">
        <f t="shared" si="14"/>
        <v>0</v>
      </c>
      <c r="Q24" s="2">
        <f t="shared" si="6"/>
        <v>-1</v>
      </c>
    </row>
    <row r="25" spans="1:17" x14ac:dyDescent="0.35">
      <c r="A25" s="2">
        <f>'Biomass from Ecopath'!A22</f>
        <v>18</v>
      </c>
      <c r="B25" t="str">
        <f>'Biomass from Ecopath'!B22</f>
        <v>Sockeye-Juve</v>
      </c>
      <c r="C25">
        <f>'Biomass from Ecopath'!C22</f>
        <v>6.6E-3</v>
      </c>
      <c r="D25" s="2">
        <v>1</v>
      </c>
      <c r="E25" s="2">
        <v>1</v>
      </c>
      <c r="F25" s="17">
        <f t="shared" si="0"/>
        <v>1.7702570162312753E-5</v>
      </c>
      <c r="G25" s="14">
        <f t="shared" si="7"/>
        <v>6.6E-3</v>
      </c>
      <c r="H25" s="24">
        <f t="shared" si="1"/>
        <v>1.1948020203276664E-4</v>
      </c>
      <c r="I25" s="29">
        <f t="shared" si="8"/>
        <v>1.1948020203276664E-4</v>
      </c>
      <c r="J25" s="28">
        <f t="shared" si="9"/>
        <v>1</v>
      </c>
      <c r="K25" s="15">
        <f t="shared" si="2"/>
        <v>6.6666666666666666E-2</v>
      </c>
      <c r="L25" s="34" t="str">
        <f t="shared" si="10"/>
        <v>Sockeye-Juve</v>
      </c>
      <c r="M25" s="36">
        <f t="shared" si="12"/>
        <v>1.1948020203276664E-4</v>
      </c>
      <c r="N25" s="13">
        <f t="shared" si="11"/>
        <v>1.1948020203276664E-4</v>
      </c>
      <c r="O25" s="39">
        <f t="shared" si="13"/>
        <v>1.8103060914055551E-2</v>
      </c>
      <c r="P25" s="39">
        <f t="shared" si="14"/>
        <v>6.3694267515923567E-2</v>
      </c>
      <c r="Q25" s="2">
        <f t="shared" si="6"/>
        <v>0.65694282380396729</v>
      </c>
    </row>
    <row r="26" spans="1:17" x14ac:dyDescent="0.35">
      <c r="A26" s="2">
        <f>'Biomass from Ecopath'!A23</f>
        <v>19</v>
      </c>
      <c r="B26" t="str">
        <f>'Biomass from Ecopath'!B23</f>
        <v>Sockeye-Adult</v>
      </c>
      <c r="C26">
        <f>'Biomass from Ecopath'!C23</f>
        <v>0.18</v>
      </c>
      <c r="D26" s="2">
        <v>0</v>
      </c>
      <c r="E26" s="2">
        <v>1</v>
      </c>
      <c r="F26" s="17">
        <f t="shared" si="0"/>
        <v>4.8279736806307506E-4</v>
      </c>
      <c r="G26" s="14">
        <f t="shared" si="7"/>
        <v>0</v>
      </c>
      <c r="H26" s="24">
        <f t="shared" si="1"/>
        <v>0</v>
      </c>
      <c r="I26" s="29">
        <f t="shared" si="8"/>
        <v>0</v>
      </c>
      <c r="J26" s="28">
        <f t="shared" si="9"/>
        <v>0</v>
      </c>
      <c r="K26" s="15">
        <f t="shared" si="2"/>
        <v>0</v>
      </c>
      <c r="L26" s="34" t="str">
        <f t="shared" si="10"/>
        <v>Sockeye-Adult</v>
      </c>
      <c r="M26" s="36">
        <f t="shared" si="12"/>
        <v>0</v>
      </c>
      <c r="N26" s="13">
        <f t="shared" si="11"/>
        <v>0</v>
      </c>
      <c r="O26" s="39">
        <f t="shared" si="13"/>
        <v>0</v>
      </c>
      <c r="P26" s="39">
        <f t="shared" si="14"/>
        <v>0</v>
      </c>
      <c r="Q26" s="2">
        <f t="shared" si="6"/>
        <v>-1</v>
      </c>
    </row>
    <row r="27" spans="1:17" x14ac:dyDescent="0.35">
      <c r="A27" s="9">
        <f>'Biomass from Ecopath'!A24</f>
        <v>0</v>
      </c>
      <c r="B27" s="8" t="str">
        <f>'Biomass from Ecopath'!B24</f>
        <v>CHINOOK-H</v>
      </c>
      <c r="C27" s="8">
        <f>'Biomass from Ecopath'!C24</f>
        <v>0</v>
      </c>
      <c r="D27" s="8">
        <v>0</v>
      </c>
      <c r="E27" s="9"/>
      <c r="F27" s="18">
        <f t="shared" si="0"/>
        <v>0</v>
      </c>
      <c r="G27" s="22">
        <f t="shared" si="7"/>
        <v>0</v>
      </c>
      <c r="H27" s="25">
        <f t="shared" si="1"/>
        <v>0</v>
      </c>
      <c r="I27" s="30">
        <f t="shared" si="8"/>
        <v>0</v>
      </c>
      <c r="J27" s="31">
        <f t="shared" si="9"/>
        <v>0</v>
      </c>
      <c r="K27" s="45">
        <f t="shared" si="2"/>
        <v>0</v>
      </c>
      <c r="L27" s="35" t="str">
        <f t="shared" si="10"/>
        <v>CHINOOK-H</v>
      </c>
      <c r="M27" s="37"/>
      <c r="N27" s="48"/>
      <c r="O27" s="41"/>
      <c r="P27" s="41"/>
      <c r="Q27" s="9">
        <f t="shared" si="6"/>
        <v>-1</v>
      </c>
    </row>
    <row r="28" spans="1:17" x14ac:dyDescent="0.35">
      <c r="A28" s="2">
        <f>'Biomass from Ecopath'!A25</f>
        <v>20</v>
      </c>
      <c r="B28" t="str">
        <f>'Biomass from Ecopath'!B25</f>
        <v>Chinook1-H-frsh</v>
      </c>
      <c r="C28">
        <f>'Biomass from Ecopath'!C25</f>
        <v>1.2999999999999999E-5</v>
      </c>
      <c r="D28" s="2">
        <v>0</v>
      </c>
      <c r="E28" s="2">
        <v>1</v>
      </c>
      <c r="F28" s="17">
        <f t="shared" si="0"/>
        <v>3.4868698804555419E-8</v>
      </c>
      <c r="G28" s="14">
        <f t="shared" si="7"/>
        <v>0</v>
      </c>
      <c r="H28" s="24">
        <f t="shared" si="1"/>
        <v>0</v>
      </c>
      <c r="I28" s="29">
        <f t="shared" si="8"/>
        <v>0</v>
      </c>
      <c r="J28" s="28">
        <f t="shared" si="9"/>
        <v>0</v>
      </c>
      <c r="K28" s="15">
        <f t="shared" si="2"/>
        <v>0</v>
      </c>
      <c r="L28" s="34" t="str">
        <f t="shared" si="10"/>
        <v>Chinook1-H-frsh</v>
      </c>
      <c r="M28" s="36">
        <f t="shared" ref="M28:M33" si="15">I28*(1-$F$4)</f>
        <v>0</v>
      </c>
      <c r="N28" s="13">
        <f t="shared" si="11"/>
        <v>0</v>
      </c>
      <c r="O28" s="39">
        <f t="shared" ref="O28:O33" si="16">M28/F28/$C$90</f>
        <v>0</v>
      </c>
      <c r="P28" s="39">
        <f t="shared" ref="P28:P33" si="17">O28/$O$89</f>
        <v>0</v>
      </c>
      <c r="Q28" s="2">
        <f t="shared" si="6"/>
        <v>-1</v>
      </c>
    </row>
    <row r="29" spans="1:17" x14ac:dyDescent="0.35">
      <c r="A29" s="2">
        <f>'Biomass from Ecopath'!A26</f>
        <v>21</v>
      </c>
      <c r="B29" t="str">
        <f>'Biomass from Ecopath'!B26</f>
        <v>Chinook2-H-emar1</v>
      </c>
      <c r="C29">
        <f>'Biomass from Ecopath'!C26</f>
        <v>3.3170420000000001E-4</v>
      </c>
      <c r="D29" s="2">
        <v>0</v>
      </c>
      <c r="E29" s="2">
        <v>1</v>
      </c>
      <c r="F29" s="17">
        <f t="shared" si="0"/>
        <v>8.8969952630815483E-7</v>
      </c>
      <c r="G29" s="14">
        <f t="shared" si="7"/>
        <v>0</v>
      </c>
      <c r="H29" s="24">
        <f t="shared" si="1"/>
        <v>0</v>
      </c>
      <c r="I29" s="29">
        <f t="shared" si="8"/>
        <v>0</v>
      </c>
      <c r="J29" s="28">
        <f t="shared" si="9"/>
        <v>0</v>
      </c>
      <c r="K29" s="15">
        <f t="shared" si="2"/>
        <v>0</v>
      </c>
      <c r="L29" s="34" t="str">
        <f t="shared" si="10"/>
        <v>Chinook2-H-emar1</v>
      </c>
      <c r="M29" s="36">
        <f t="shared" si="15"/>
        <v>0</v>
      </c>
      <c r="N29" s="12">
        <f t="shared" si="11"/>
        <v>0</v>
      </c>
      <c r="O29" s="39">
        <f t="shared" si="16"/>
        <v>0</v>
      </c>
      <c r="P29" s="39">
        <f t="shared" si="17"/>
        <v>0</v>
      </c>
      <c r="Q29" s="2">
        <f t="shared" si="6"/>
        <v>-1</v>
      </c>
    </row>
    <row r="30" spans="1:17" x14ac:dyDescent="0.35">
      <c r="A30" s="2">
        <f>'Biomass from Ecopath'!A27</f>
        <v>22</v>
      </c>
      <c r="B30" t="str">
        <f>'Biomass from Ecopath'!B27</f>
        <v>Chinook3-H-emar2</v>
      </c>
      <c r="C30">
        <f>'Biomass from Ecopath'!C27</f>
        <v>5.201743E-3</v>
      </c>
      <c r="D30" s="2">
        <v>0</v>
      </c>
      <c r="E30" s="2">
        <v>1</v>
      </c>
      <c r="F30" s="17">
        <f t="shared" si="0"/>
        <v>1.395215460966958E-5</v>
      </c>
      <c r="G30" s="14">
        <f t="shared" si="7"/>
        <v>0</v>
      </c>
      <c r="H30" s="24">
        <f t="shared" si="1"/>
        <v>0</v>
      </c>
      <c r="I30" s="29">
        <f t="shared" si="8"/>
        <v>0</v>
      </c>
      <c r="J30" s="28">
        <f t="shared" si="9"/>
        <v>0</v>
      </c>
      <c r="K30" s="15">
        <f t="shared" si="2"/>
        <v>0</v>
      </c>
      <c r="L30" s="34" t="str">
        <f t="shared" si="10"/>
        <v>Chinook3-H-emar2</v>
      </c>
      <c r="M30" s="36">
        <f t="shared" si="15"/>
        <v>0</v>
      </c>
      <c r="N30" s="12">
        <f t="shared" si="11"/>
        <v>0</v>
      </c>
      <c r="O30" s="39">
        <f t="shared" si="16"/>
        <v>0</v>
      </c>
      <c r="P30" s="39">
        <f t="shared" si="17"/>
        <v>0</v>
      </c>
      <c r="Q30" s="2">
        <f t="shared" si="6"/>
        <v>-1</v>
      </c>
    </row>
    <row r="31" spans="1:17" x14ac:dyDescent="0.35">
      <c r="A31" s="2">
        <f>'Biomass from Ecopath'!A28</f>
        <v>23</v>
      </c>
      <c r="B31" t="str">
        <f>'Biomass from Ecopath'!B28</f>
        <v>Chinook4-H-emar3</v>
      </c>
      <c r="C31">
        <f>'Biomass from Ecopath'!C28</f>
        <v>1.224745E-2</v>
      </c>
      <c r="D31" s="2">
        <v>0</v>
      </c>
      <c r="E31" s="2">
        <v>1</v>
      </c>
      <c r="F31" s="17">
        <f t="shared" si="0"/>
        <v>3.2850203474911716E-5</v>
      </c>
      <c r="G31" s="14">
        <f t="shared" si="7"/>
        <v>0</v>
      </c>
      <c r="H31" s="24">
        <f t="shared" si="1"/>
        <v>0</v>
      </c>
      <c r="I31" s="29">
        <f t="shared" si="8"/>
        <v>0</v>
      </c>
      <c r="J31" s="28">
        <f t="shared" si="9"/>
        <v>0</v>
      </c>
      <c r="K31" s="15">
        <f t="shared" si="2"/>
        <v>0</v>
      </c>
      <c r="L31" s="34" t="str">
        <f t="shared" si="10"/>
        <v>Chinook4-H-emar3</v>
      </c>
      <c r="M31" s="36">
        <f t="shared" si="15"/>
        <v>0</v>
      </c>
      <c r="N31" s="12">
        <f t="shared" si="11"/>
        <v>0</v>
      </c>
      <c r="O31" s="39">
        <f t="shared" si="16"/>
        <v>0</v>
      </c>
      <c r="P31" s="39">
        <f t="shared" si="17"/>
        <v>0</v>
      </c>
      <c r="Q31" s="2">
        <f t="shared" si="6"/>
        <v>-1</v>
      </c>
    </row>
    <row r="32" spans="1:17" x14ac:dyDescent="0.35">
      <c r="A32" s="2">
        <f>'Biomass from Ecopath'!A29</f>
        <v>24</v>
      </c>
      <c r="B32" t="str">
        <f>'Biomass from Ecopath'!B29</f>
        <v>Chinook5-H-mat</v>
      </c>
      <c r="C32">
        <f>'Biomass from Ecopath'!C29</f>
        <v>0.37759749999999997</v>
      </c>
      <c r="D32" s="2">
        <v>0</v>
      </c>
      <c r="E32" s="2">
        <v>1</v>
      </c>
      <c r="F32" s="17">
        <f t="shared" si="0"/>
        <v>1.0127948843733166E-3</v>
      </c>
      <c r="G32" s="14">
        <f t="shared" si="7"/>
        <v>0</v>
      </c>
      <c r="H32" s="24">
        <f t="shared" si="1"/>
        <v>0</v>
      </c>
      <c r="I32" s="29">
        <f t="shared" si="8"/>
        <v>0</v>
      </c>
      <c r="J32" s="28">
        <f t="shared" si="9"/>
        <v>0</v>
      </c>
      <c r="K32" s="15">
        <f t="shared" si="2"/>
        <v>0</v>
      </c>
      <c r="L32" s="34" t="str">
        <f t="shared" si="10"/>
        <v>Chinook5-H-mat</v>
      </c>
      <c r="M32" s="36">
        <f t="shared" si="15"/>
        <v>0</v>
      </c>
      <c r="N32" s="12">
        <f t="shared" si="11"/>
        <v>0</v>
      </c>
      <c r="O32" s="39">
        <f t="shared" si="16"/>
        <v>0</v>
      </c>
      <c r="P32" s="39">
        <f t="shared" si="17"/>
        <v>0</v>
      </c>
      <c r="Q32" s="2">
        <f t="shared" si="6"/>
        <v>-1</v>
      </c>
    </row>
    <row r="33" spans="1:17" x14ac:dyDescent="0.35">
      <c r="A33" s="2">
        <f>'Biomass from Ecopath'!A30</f>
        <v>25</v>
      </c>
      <c r="B33" t="str">
        <f>'Biomass from Ecopath'!B30</f>
        <v>Chinook6-H-spwn</v>
      </c>
      <c r="C33">
        <f>'Biomass from Ecopath'!C30</f>
        <v>0.47319359999999999</v>
      </c>
      <c r="D33" s="2">
        <v>0</v>
      </c>
      <c r="E33" s="2">
        <v>1</v>
      </c>
      <c r="F33" s="17">
        <f t="shared" si="0"/>
        <v>1.2692034703571751E-3</v>
      </c>
      <c r="G33" s="14">
        <f t="shared" si="7"/>
        <v>0</v>
      </c>
      <c r="H33" s="24">
        <f t="shared" si="1"/>
        <v>0</v>
      </c>
      <c r="I33" s="29">
        <f t="shared" si="8"/>
        <v>0</v>
      </c>
      <c r="J33" s="28">
        <f t="shared" si="9"/>
        <v>0</v>
      </c>
      <c r="K33" s="15">
        <f t="shared" si="2"/>
        <v>0</v>
      </c>
      <c r="L33" s="34" t="str">
        <f t="shared" si="10"/>
        <v>Chinook6-H-spwn</v>
      </c>
      <c r="M33" s="36">
        <f t="shared" si="15"/>
        <v>0</v>
      </c>
      <c r="N33" s="12">
        <f t="shared" si="11"/>
        <v>0</v>
      </c>
      <c r="O33" s="39">
        <f t="shared" si="16"/>
        <v>0</v>
      </c>
      <c r="P33" s="39">
        <f t="shared" si="17"/>
        <v>0</v>
      </c>
      <c r="Q33" s="2">
        <f t="shared" si="6"/>
        <v>-1</v>
      </c>
    </row>
    <row r="34" spans="1:17" x14ac:dyDescent="0.35">
      <c r="A34" s="9">
        <f>'Biomass from Ecopath'!A31</f>
        <v>0</v>
      </c>
      <c r="B34" s="8" t="str">
        <f>'Biomass from Ecopath'!B31</f>
        <v>CHINOOK-WO</v>
      </c>
      <c r="C34" s="8">
        <f>'Biomass from Ecopath'!C31</f>
        <v>0</v>
      </c>
      <c r="D34" s="8"/>
      <c r="E34" s="9"/>
      <c r="F34" s="18">
        <f t="shared" si="0"/>
        <v>0</v>
      </c>
      <c r="G34" s="22">
        <f t="shared" si="7"/>
        <v>0</v>
      </c>
      <c r="H34" s="25">
        <f t="shared" si="1"/>
        <v>0</v>
      </c>
      <c r="I34" s="30">
        <f t="shared" si="8"/>
        <v>0</v>
      </c>
      <c r="J34" s="31">
        <f t="shared" si="9"/>
        <v>0</v>
      </c>
      <c r="K34" s="45">
        <f t="shared" si="2"/>
        <v>0</v>
      </c>
      <c r="L34" s="35" t="str">
        <f t="shared" si="10"/>
        <v>CHINOOK-WO</v>
      </c>
      <c r="M34" s="37"/>
      <c r="N34" s="48"/>
      <c r="O34" s="41"/>
      <c r="P34" s="41"/>
      <c r="Q34" s="9">
        <f t="shared" si="6"/>
        <v>-1</v>
      </c>
    </row>
    <row r="35" spans="1:17" x14ac:dyDescent="0.35">
      <c r="A35" s="2">
        <f>'Biomass from Ecopath'!A32</f>
        <v>26</v>
      </c>
      <c r="B35" t="str">
        <f>'Biomass from Ecopath'!B32</f>
        <v>Chinook1-WO-frsh</v>
      </c>
      <c r="C35">
        <f>'Biomass from Ecopath'!C32</f>
        <v>6.2706469999999998E-5</v>
      </c>
      <c r="D35" s="2">
        <v>0</v>
      </c>
      <c r="E35" s="2">
        <v>1</v>
      </c>
      <c r="F35" s="17">
        <f t="shared" si="0"/>
        <v>1.6819177042514541E-7</v>
      </c>
      <c r="G35" s="14">
        <f t="shared" si="7"/>
        <v>0</v>
      </c>
      <c r="H35" s="24">
        <f t="shared" si="1"/>
        <v>0</v>
      </c>
      <c r="I35" s="29">
        <f t="shared" si="8"/>
        <v>0</v>
      </c>
      <c r="J35" s="28">
        <f t="shared" si="9"/>
        <v>0</v>
      </c>
      <c r="K35" s="15">
        <f t="shared" si="2"/>
        <v>0</v>
      </c>
      <c r="L35" s="34" t="str">
        <f t="shared" si="10"/>
        <v>Chinook1-WO-frsh</v>
      </c>
      <c r="M35" s="36">
        <f t="shared" ref="M35:M41" si="18">I35*(1-$F$4)</f>
        <v>0</v>
      </c>
      <c r="N35" s="13">
        <f t="shared" si="11"/>
        <v>0</v>
      </c>
      <c r="O35" s="39">
        <f t="shared" ref="O35:O41" si="19">M35/F35/$C$90</f>
        <v>0</v>
      </c>
      <c r="P35" s="39">
        <f t="shared" ref="P35:P41" si="20">O35/$O$89</f>
        <v>0</v>
      </c>
      <c r="Q35" s="2">
        <f t="shared" si="6"/>
        <v>-1</v>
      </c>
    </row>
    <row r="36" spans="1:17" x14ac:dyDescent="0.35">
      <c r="A36" s="2">
        <f>'Biomass from Ecopath'!A33</f>
        <v>27</v>
      </c>
      <c r="B36" t="str">
        <f>'Biomass from Ecopath'!B33</f>
        <v>Chinook2-WO-emar1</v>
      </c>
      <c r="C36">
        <f>'Biomass from Ecopath'!C33</f>
        <v>1.6000000000000001E-3</v>
      </c>
      <c r="D36" s="2">
        <v>0</v>
      </c>
      <c r="E36" s="2">
        <v>1</v>
      </c>
      <c r="F36" s="17">
        <f t="shared" si="0"/>
        <v>4.2915321605606673E-6</v>
      </c>
      <c r="G36" s="14">
        <f t="shared" si="7"/>
        <v>0</v>
      </c>
      <c r="H36" s="24">
        <f t="shared" si="1"/>
        <v>0</v>
      </c>
      <c r="I36" s="29">
        <f t="shared" si="8"/>
        <v>0</v>
      </c>
      <c r="J36" s="28">
        <f t="shared" si="9"/>
        <v>0</v>
      </c>
      <c r="K36" s="15">
        <f t="shared" si="2"/>
        <v>0</v>
      </c>
      <c r="L36" s="34" t="str">
        <f t="shared" si="10"/>
        <v>Chinook2-WO-emar1</v>
      </c>
      <c r="M36" s="36">
        <f t="shared" si="18"/>
        <v>0</v>
      </c>
      <c r="N36" s="13">
        <f t="shared" si="11"/>
        <v>0</v>
      </c>
      <c r="O36" s="39">
        <f t="shared" si="19"/>
        <v>0</v>
      </c>
      <c r="P36" s="39">
        <f t="shared" si="20"/>
        <v>0</v>
      </c>
      <c r="Q36" s="2">
        <f t="shared" si="6"/>
        <v>-1</v>
      </c>
    </row>
    <row r="37" spans="1:17" x14ac:dyDescent="0.35">
      <c r="A37" s="2">
        <f>'Biomass from Ecopath'!A34</f>
        <v>28</v>
      </c>
      <c r="B37" t="str">
        <f>'Biomass from Ecopath'!B34</f>
        <v>Chinook3-WO-emar2</v>
      </c>
      <c r="C37">
        <f>'Biomass from Ecopath'!C34</f>
        <v>2.5090990000000001E-2</v>
      </c>
      <c r="D37" s="2">
        <v>0</v>
      </c>
      <c r="E37" s="2">
        <v>1</v>
      </c>
      <c r="F37" s="17">
        <f t="shared" si="0"/>
        <v>6.7299244078316309E-5</v>
      </c>
      <c r="G37" s="14">
        <f t="shared" si="7"/>
        <v>0</v>
      </c>
      <c r="H37" s="24">
        <f t="shared" si="1"/>
        <v>0</v>
      </c>
      <c r="I37" s="29">
        <f t="shared" si="8"/>
        <v>0</v>
      </c>
      <c r="J37" s="28">
        <f t="shared" si="9"/>
        <v>0</v>
      </c>
      <c r="K37" s="15">
        <f t="shared" si="2"/>
        <v>0</v>
      </c>
      <c r="L37" s="34" t="str">
        <f t="shared" si="10"/>
        <v>Chinook3-WO-emar2</v>
      </c>
      <c r="M37" s="36">
        <f t="shared" si="18"/>
        <v>0</v>
      </c>
      <c r="N37" s="13">
        <f t="shared" si="11"/>
        <v>0</v>
      </c>
      <c r="O37" s="39">
        <f t="shared" si="19"/>
        <v>0</v>
      </c>
      <c r="P37" s="39">
        <f t="shared" si="20"/>
        <v>0</v>
      </c>
      <c r="Q37" s="2">
        <f t="shared" si="6"/>
        <v>-1</v>
      </c>
    </row>
    <row r="38" spans="1:17" x14ac:dyDescent="0.35">
      <c r="A38" s="2">
        <f>'Biomass from Ecopath'!A35</f>
        <v>29</v>
      </c>
      <c r="B38" t="str">
        <f>'Biomass from Ecopath'!B35</f>
        <v>Chinook4-WO-emar3</v>
      </c>
      <c r="C38">
        <f>'Biomass from Ecopath'!C35</f>
        <v>5.9076469999999999E-2</v>
      </c>
      <c r="D38" s="2">
        <v>0</v>
      </c>
      <c r="E38" s="2">
        <v>1</v>
      </c>
      <c r="F38" s="17">
        <f t="shared" si="0"/>
        <v>1.584553568358734E-4</v>
      </c>
      <c r="G38" s="14">
        <f t="shared" si="7"/>
        <v>0</v>
      </c>
      <c r="H38" s="24">
        <f t="shared" si="1"/>
        <v>0</v>
      </c>
      <c r="I38" s="29">
        <f t="shared" si="8"/>
        <v>0</v>
      </c>
      <c r="J38" s="28">
        <f t="shared" si="9"/>
        <v>0</v>
      </c>
      <c r="K38" s="15">
        <f t="shared" si="2"/>
        <v>0</v>
      </c>
      <c r="L38" s="34" t="str">
        <f t="shared" si="10"/>
        <v>Chinook4-WO-emar3</v>
      </c>
      <c r="M38" s="36">
        <f t="shared" si="18"/>
        <v>0</v>
      </c>
      <c r="N38" s="13">
        <f t="shared" si="11"/>
        <v>0</v>
      </c>
      <c r="O38" s="39">
        <f t="shared" si="19"/>
        <v>0</v>
      </c>
      <c r="P38" s="39">
        <f t="shared" si="20"/>
        <v>0</v>
      </c>
      <c r="Q38" s="2">
        <f t="shared" si="6"/>
        <v>-1</v>
      </c>
    </row>
    <row r="39" spans="1:17" x14ac:dyDescent="0.35">
      <c r="A39" s="2">
        <f>'Biomass from Ecopath'!A36</f>
        <v>30</v>
      </c>
      <c r="B39" t="str">
        <f>'Biomass from Ecopath'!B36</f>
        <v>Chinook5-WO-mat</v>
      </c>
      <c r="C39">
        <f>'Biomass from Ecopath'!C36</f>
        <v>1.821369</v>
      </c>
      <c r="D39" s="2">
        <v>0</v>
      </c>
      <c r="E39" s="2">
        <v>1</v>
      </c>
      <c r="F39" s="17">
        <f t="shared" si="0"/>
        <v>4.885289774842639E-3</v>
      </c>
      <c r="G39" s="14">
        <f t="shared" si="7"/>
        <v>0</v>
      </c>
      <c r="H39" s="24">
        <f t="shared" si="1"/>
        <v>0</v>
      </c>
      <c r="I39" s="29">
        <f t="shared" si="8"/>
        <v>0</v>
      </c>
      <c r="J39" s="28">
        <f t="shared" si="9"/>
        <v>0</v>
      </c>
      <c r="K39" s="15">
        <f t="shared" si="2"/>
        <v>0</v>
      </c>
      <c r="L39" s="34" t="str">
        <f t="shared" si="10"/>
        <v>Chinook5-WO-mat</v>
      </c>
      <c r="M39" s="36">
        <f t="shared" si="18"/>
        <v>0</v>
      </c>
      <c r="N39" s="13">
        <f t="shared" si="11"/>
        <v>0</v>
      </c>
      <c r="O39" s="39">
        <f t="shared" si="19"/>
        <v>0</v>
      </c>
      <c r="P39" s="39">
        <f t="shared" si="20"/>
        <v>0</v>
      </c>
      <c r="Q39" s="2">
        <f t="shared" si="6"/>
        <v>-1</v>
      </c>
    </row>
    <row r="40" spans="1:17" x14ac:dyDescent="0.35">
      <c r="A40" s="2">
        <f>'Biomass from Ecopath'!A37</f>
        <v>31</v>
      </c>
      <c r="B40" t="str">
        <f>'Biomass from Ecopath'!B37</f>
        <v>Chinook6-WO-spwn</v>
      </c>
      <c r="C40">
        <f>'Biomass from Ecopath'!C37</f>
        <v>0.96071110000000004</v>
      </c>
      <c r="D40" s="2">
        <v>0</v>
      </c>
      <c r="E40" s="2">
        <v>1</v>
      </c>
      <c r="F40" s="17">
        <f t="shared" si="0"/>
        <v>2.5768266141610098E-3</v>
      </c>
      <c r="G40" s="14">
        <f t="shared" si="7"/>
        <v>0</v>
      </c>
      <c r="H40" s="24">
        <f t="shared" si="1"/>
        <v>0</v>
      </c>
      <c r="I40" s="29">
        <f t="shared" si="8"/>
        <v>0</v>
      </c>
      <c r="J40" s="28">
        <f t="shared" si="9"/>
        <v>0</v>
      </c>
      <c r="K40" s="15">
        <f t="shared" si="2"/>
        <v>0</v>
      </c>
      <c r="L40" s="34" t="str">
        <f t="shared" si="10"/>
        <v>Chinook6-WO-spwn</v>
      </c>
      <c r="M40" s="36">
        <f t="shared" si="18"/>
        <v>0</v>
      </c>
      <c r="N40" s="13">
        <f t="shared" si="11"/>
        <v>0</v>
      </c>
      <c r="O40" s="39">
        <f t="shared" si="19"/>
        <v>0</v>
      </c>
      <c r="P40" s="39">
        <f t="shared" si="20"/>
        <v>0</v>
      </c>
      <c r="Q40" s="2">
        <f t="shared" si="6"/>
        <v>-1</v>
      </c>
    </row>
    <row r="41" spans="1:17" x14ac:dyDescent="0.35">
      <c r="A41" s="2">
        <f>'Biomass from Ecopath'!A38</f>
        <v>32</v>
      </c>
      <c r="B41" t="str">
        <f>'Biomass from Ecopath'!B38</f>
        <v>Chinook7-WO-mori</v>
      </c>
      <c r="C41">
        <f>'Biomass from Ecopath'!C38</f>
        <v>1.0170699999999999</v>
      </c>
      <c r="D41" s="2">
        <v>0</v>
      </c>
      <c r="E41" s="2">
        <v>1</v>
      </c>
      <c r="F41" s="17">
        <f t="shared" si="0"/>
        <v>2.7279928840883982E-3</v>
      </c>
      <c r="G41" s="14">
        <f t="shared" si="7"/>
        <v>0</v>
      </c>
      <c r="H41" s="24">
        <f t="shared" si="1"/>
        <v>0</v>
      </c>
      <c r="I41" s="29">
        <f t="shared" si="8"/>
        <v>0</v>
      </c>
      <c r="J41" s="28">
        <f t="shared" si="9"/>
        <v>0</v>
      </c>
      <c r="K41" s="15">
        <f t="shared" si="2"/>
        <v>0</v>
      </c>
      <c r="L41" s="34" t="str">
        <f t="shared" si="10"/>
        <v>Chinook7-WO-mori</v>
      </c>
      <c r="M41" s="36">
        <f t="shared" si="18"/>
        <v>0</v>
      </c>
      <c r="N41" s="13">
        <f t="shared" si="11"/>
        <v>0</v>
      </c>
      <c r="O41" s="39">
        <f t="shared" si="19"/>
        <v>0</v>
      </c>
      <c r="P41" s="39">
        <f t="shared" si="20"/>
        <v>0</v>
      </c>
      <c r="Q41" s="2">
        <f t="shared" si="6"/>
        <v>-1</v>
      </c>
    </row>
    <row r="42" spans="1:17" x14ac:dyDescent="0.35">
      <c r="A42" s="9">
        <f>'Biomass from Ecopath'!A39</f>
        <v>0</v>
      </c>
      <c r="B42" s="8" t="str">
        <f>'Biomass from Ecopath'!B39</f>
        <v>CHINOOK-WS</v>
      </c>
      <c r="C42" s="8">
        <f>'Biomass from Ecopath'!C39</f>
        <v>0</v>
      </c>
      <c r="D42" s="8"/>
      <c r="E42" s="9"/>
      <c r="F42" s="18">
        <f t="shared" si="0"/>
        <v>0</v>
      </c>
      <c r="G42" s="22">
        <f t="shared" si="7"/>
        <v>0</v>
      </c>
      <c r="H42" s="25">
        <f t="shared" si="1"/>
        <v>0</v>
      </c>
      <c r="I42" s="30">
        <f t="shared" si="8"/>
        <v>0</v>
      </c>
      <c r="J42" s="31">
        <f t="shared" si="9"/>
        <v>0</v>
      </c>
      <c r="K42" s="45">
        <f t="shared" si="2"/>
        <v>0</v>
      </c>
      <c r="L42" s="35" t="str">
        <f t="shared" si="10"/>
        <v>CHINOOK-WS</v>
      </c>
      <c r="M42" s="37"/>
      <c r="N42" s="48"/>
      <c r="O42" s="41"/>
      <c r="P42" s="41"/>
      <c r="Q42" s="9">
        <f t="shared" si="6"/>
        <v>-1</v>
      </c>
    </row>
    <row r="43" spans="1:17" x14ac:dyDescent="0.35">
      <c r="A43" s="2">
        <f>'Biomass from Ecopath'!A40</f>
        <v>33</v>
      </c>
      <c r="B43" t="str">
        <f>'Biomass from Ecopath'!B40</f>
        <v>Chinook1-WS-frsh</v>
      </c>
      <c r="C43">
        <f>'Biomass from Ecopath'!C40</f>
        <v>1.3737350000000001E-2</v>
      </c>
      <c r="D43" s="2">
        <v>0</v>
      </c>
      <c r="E43" s="2">
        <v>1</v>
      </c>
      <c r="F43" s="17">
        <f t="shared" si="0"/>
        <v>3.6846424578673806E-5</v>
      </c>
      <c r="G43" s="14">
        <f t="shared" si="7"/>
        <v>0</v>
      </c>
      <c r="H43" s="24">
        <f t="shared" si="1"/>
        <v>0</v>
      </c>
      <c r="I43" s="29">
        <f t="shared" si="8"/>
        <v>0</v>
      </c>
      <c r="J43" s="28">
        <f t="shared" si="9"/>
        <v>0</v>
      </c>
      <c r="K43" s="15">
        <f t="shared" si="2"/>
        <v>0</v>
      </c>
      <c r="L43" s="34" t="str">
        <f t="shared" si="10"/>
        <v>Chinook1-WS-frsh</v>
      </c>
      <c r="M43" s="36">
        <f>I43*(1-$F$4)</f>
        <v>0</v>
      </c>
      <c r="N43" s="13">
        <f t="shared" si="11"/>
        <v>0</v>
      </c>
      <c r="O43" s="39">
        <f>M43/F43/$C$90</f>
        <v>0</v>
      </c>
      <c r="P43" s="39">
        <f>O43/$O$89</f>
        <v>0</v>
      </c>
      <c r="Q43" s="2">
        <f t="shared" si="6"/>
        <v>-1</v>
      </c>
    </row>
    <row r="44" spans="1:17" x14ac:dyDescent="0.35">
      <c r="A44" s="2">
        <f>'Biomass from Ecopath'!A41</f>
        <v>34</v>
      </c>
      <c r="B44" t="str">
        <f>'Biomass from Ecopath'!B41</f>
        <v>Chinook2-WS-emar</v>
      </c>
      <c r="C44">
        <f>'Biomass from Ecopath'!C41</f>
        <v>2.8000000000000001E-2</v>
      </c>
      <c r="D44" s="2">
        <v>0</v>
      </c>
      <c r="E44" s="2">
        <v>1</v>
      </c>
      <c r="F44" s="17">
        <f t="shared" si="0"/>
        <v>7.5101812809811683E-5</v>
      </c>
      <c r="G44" s="14">
        <f t="shared" si="7"/>
        <v>0</v>
      </c>
      <c r="H44" s="24">
        <f t="shared" si="1"/>
        <v>0</v>
      </c>
      <c r="I44" s="29">
        <f t="shared" si="8"/>
        <v>0</v>
      </c>
      <c r="J44" s="28">
        <f t="shared" si="9"/>
        <v>0</v>
      </c>
      <c r="K44" s="15">
        <f t="shared" si="2"/>
        <v>0</v>
      </c>
      <c r="L44" s="34" t="str">
        <f t="shared" si="10"/>
        <v>Chinook2-WS-emar</v>
      </c>
      <c r="M44" s="36">
        <f>I44*(1-$F$4)</f>
        <v>0</v>
      </c>
      <c r="N44" s="13">
        <f t="shared" si="11"/>
        <v>0</v>
      </c>
      <c r="O44" s="39">
        <f>M44/F44/$C$90</f>
        <v>0</v>
      </c>
      <c r="P44" s="39">
        <f>O44/$O$89</f>
        <v>0</v>
      </c>
      <c r="Q44" s="2">
        <f t="shared" si="6"/>
        <v>-1</v>
      </c>
    </row>
    <row r="45" spans="1:17" x14ac:dyDescent="0.35">
      <c r="A45" s="2">
        <f>'Biomass from Ecopath'!A42</f>
        <v>35</v>
      </c>
      <c r="B45" t="str">
        <f>'Biomass from Ecopath'!B42</f>
        <v>Chinook3-WS-mar</v>
      </c>
      <c r="C45">
        <f>'Biomass from Ecopath'!C42</f>
        <v>3.8598059999999997E-2</v>
      </c>
      <c r="D45" s="2">
        <v>0</v>
      </c>
      <c r="E45" s="2">
        <v>1</v>
      </c>
      <c r="F45" s="17">
        <f t="shared" si="0"/>
        <v>1.0352800989078141E-4</v>
      </c>
      <c r="G45" s="14">
        <f t="shared" si="7"/>
        <v>0</v>
      </c>
      <c r="H45" s="24">
        <f t="shared" si="1"/>
        <v>0</v>
      </c>
      <c r="I45" s="29">
        <f t="shared" si="8"/>
        <v>0</v>
      </c>
      <c r="J45" s="28">
        <f t="shared" si="9"/>
        <v>0</v>
      </c>
      <c r="K45" s="15">
        <f t="shared" si="2"/>
        <v>0</v>
      </c>
      <c r="L45" s="34" t="str">
        <f t="shared" si="10"/>
        <v>Chinook3-WS-mar</v>
      </c>
      <c r="M45" s="36">
        <f>I45*(1-$F$4)</f>
        <v>0</v>
      </c>
      <c r="N45" s="13">
        <f t="shared" si="11"/>
        <v>0</v>
      </c>
      <c r="O45" s="39">
        <f>M45/F45/$C$90</f>
        <v>0</v>
      </c>
      <c r="P45" s="39">
        <f>O45/$O$89</f>
        <v>0</v>
      </c>
      <c r="Q45" s="2">
        <f t="shared" si="6"/>
        <v>-1</v>
      </c>
    </row>
    <row r="46" spans="1:17" x14ac:dyDescent="0.35">
      <c r="A46" s="2">
        <f>'Biomass from Ecopath'!A43</f>
        <v>36</v>
      </c>
      <c r="B46" t="str">
        <f>'Biomass from Ecopath'!B43</f>
        <v>Chinook4-WS-spwn</v>
      </c>
      <c r="C46">
        <f>'Biomass from Ecopath'!C43</f>
        <v>1.5634260000000001E-2</v>
      </c>
      <c r="D46" s="2">
        <v>0</v>
      </c>
      <c r="E46" s="2">
        <v>1</v>
      </c>
      <c r="F46" s="17">
        <f t="shared" si="0"/>
        <v>4.1934330997854514E-5</v>
      </c>
      <c r="G46" s="14">
        <f t="shared" si="7"/>
        <v>0</v>
      </c>
      <c r="H46" s="24">
        <f t="shared" si="1"/>
        <v>0</v>
      </c>
      <c r="I46" s="29">
        <f t="shared" si="8"/>
        <v>0</v>
      </c>
      <c r="J46" s="28">
        <f t="shared" si="9"/>
        <v>0</v>
      </c>
      <c r="K46" s="15">
        <f t="shared" si="2"/>
        <v>0</v>
      </c>
      <c r="L46" s="34" t="str">
        <f t="shared" si="10"/>
        <v>Chinook4-WS-spwn</v>
      </c>
      <c r="M46" s="36">
        <f>I46*(1-$F$4)</f>
        <v>0</v>
      </c>
      <c r="N46" s="13">
        <f t="shared" si="11"/>
        <v>0</v>
      </c>
      <c r="O46" s="39">
        <f>M46/F46/$C$90</f>
        <v>0</v>
      </c>
      <c r="P46" s="39">
        <f>O46/$O$89</f>
        <v>0</v>
      </c>
      <c r="Q46" s="2">
        <f t="shared" si="6"/>
        <v>-1</v>
      </c>
    </row>
    <row r="47" spans="1:17" x14ac:dyDescent="0.35">
      <c r="A47" s="2">
        <f>'Biomass from Ecopath'!A44</f>
        <v>37</v>
      </c>
      <c r="B47" t="str">
        <f>'Biomass from Ecopath'!B44</f>
        <v>Chinook5-WS-mori</v>
      </c>
      <c r="C47">
        <f>'Biomass from Ecopath'!C44</f>
        <v>1.2040210000000001E-2</v>
      </c>
      <c r="D47" s="2">
        <v>0</v>
      </c>
      <c r="E47" s="2">
        <v>1</v>
      </c>
      <c r="F47" s="17">
        <f t="shared" si="0"/>
        <v>3.2294342771815095E-5</v>
      </c>
      <c r="G47" s="14">
        <f t="shared" si="7"/>
        <v>0</v>
      </c>
      <c r="H47" s="24">
        <f t="shared" si="1"/>
        <v>0</v>
      </c>
      <c r="I47" s="29">
        <f t="shared" si="8"/>
        <v>0</v>
      </c>
      <c r="J47" s="28">
        <f t="shared" si="9"/>
        <v>0</v>
      </c>
      <c r="K47" s="15">
        <f t="shared" si="2"/>
        <v>0</v>
      </c>
      <c r="L47" s="34" t="str">
        <f t="shared" si="10"/>
        <v>Chinook5-WS-mori</v>
      </c>
      <c r="M47" s="36">
        <f>I47*(1-$F$4)</f>
        <v>0</v>
      </c>
      <c r="N47" s="13">
        <f t="shared" si="11"/>
        <v>0</v>
      </c>
      <c r="O47" s="39">
        <f>M47/F47/$C$90</f>
        <v>0</v>
      </c>
      <c r="P47" s="39">
        <f>O47/$O$89</f>
        <v>0</v>
      </c>
      <c r="Q47" s="2">
        <f t="shared" si="6"/>
        <v>-1</v>
      </c>
    </row>
    <row r="48" spans="1:17" x14ac:dyDescent="0.35">
      <c r="A48" s="9">
        <f>'Biomass from Ecopath'!A45</f>
        <v>0</v>
      </c>
      <c r="B48" s="8" t="str">
        <f>'Biomass from Ecopath'!B45</f>
        <v>COHO-H</v>
      </c>
      <c r="C48" s="8">
        <f>'Biomass from Ecopath'!C45</f>
        <v>0</v>
      </c>
      <c r="D48" s="8"/>
      <c r="E48" s="9"/>
      <c r="F48" s="18">
        <f t="shared" si="0"/>
        <v>0</v>
      </c>
      <c r="G48" s="22">
        <f t="shared" si="7"/>
        <v>0</v>
      </c>
      <c r="H48" s="25">
        <f t="shared" si="1"/>
        <v>0</v>
      </c>
      <c r="I48" s="30">
        <f t="shared" si="8"/>
        <v>0</v>
      </c>
      <c r="J48" s="31">
        <f t="shared" si="9"/>
        <v>0</v>
      </c>
      <c r="K48" s="45">
        <f t="shared" si="2"/>
        <v>0</v>
      </c>
      <c r="L48" s="35" t="str">
        <f t="shared" si="10"/>
        <v>COHO-H</v>
      </c>
      <c r="M48" s="37"/>
      <c r="N48" s="48"/>
      <c r="O48" s="41"/>
      <c r="P48" s="41"/>
      <c r="Q48" s="9">
        <f t="shared" si="6"/>
        <v>-1</v>
      </c>
    </row>
    <row r="49" spans="1:17" x14ac:dyDescent="0.35">
      <c r="A49" s="2">
        <f>'Biomass from Ecopath'!A46</f>
        <v>38</v>
      </c>
      <c r="B49" t="str">
        <f>'Biomass from Ecopath'!B46</f>
        <v>Coho1-H-frsh</v>
      </c>
      <c r="C49">
        <f>'Biomass from Ecopath'!C46</f>
        <v>1.0999999999999999E-2</v>
      </c>
      <c r="D49" s="2">
        <v>0</v>
      </c>
      <c r="E49" s="2">
        <v>1</v>
      </c>
      <c r="F49" s="17">
        <f t="shared" si="0"/>
        <v>2.9504283603854587E-5</v>
      </c>
      <c r="G49" s="14">
        <f t="shared" si="7"/>
        <v>0</v>
      </c>
      <c r="H49" s="24">
        <f t="shared" si="1"/>
        <v>0</v>
      </c>
      <c r="I49" s="29">
        <f t="shared" si="8"/>
        <v>0</v>
      </c>
      <c r="J49" s="28">
        <f t="shared" si="9"/>
        <v>0</v>
      </c>
      <c r="K49" s="15">
        <f t="shared" si="2"/>
        <v>0</v>
      </c>
      <c r="L49" s="34" t="str">
        <f t="shared" si="10"/>
        <v>Coho1-H-frsh</v>
      </c>
      <c r="M49" s="36">
        <f>I49*(1-$F$4)</f>
        <v>0</v>
      </c>
      <c r="N49" s="49">
        <f t="shared" si="11"/>
        <v>0</v>
      </c>
      <c r="O49" s="39">
        <f>M49/F49/$C$90</f>
        <v>0</v>
      </c>
      <c r="P49" s="39">
        <f>O49/$O$89</f>
        <v>0</v>
      </c>
      <c r="Q49" s="2">
        <f t="shared" si="6"/>
        <v>-1</v>
      </c>
    </row>
    <row r="50" spans="1:17" x14ac:dyDescent="0.35">
      <c r="A50" s="2">
        <f>'Biomass from Ecopath'!A47</f>
        <v>39</v>
      </c>
      <c r="B50" t="str">
        <f>'Biomass from Ecopath'!B47</f>
        <v>Coho2-H-emar</v>
      </c>
      <c r="C50">
        <f>'Biomass from Ecopath'!C47</f>
        <v>1.69588E-2</v>
      </c>
      <c r="D50" s="2">
        <v>0</v>
      </c>
      <c r="E50" s="2">
        <v>1</v>
      </c>
      <c r="F50" s="17">
        <f t="shared" si="0"/>
        <v>4.5487022252822652E-5</v>
      </c>
      <c r="G50" s="14">
        <f t="shared" si="7"/>
        <v>0</v>
      </c>
      <c r="H50" s="24">
        <f t="shared" si="1"/>
        <v>0</v>
      </c>
      <c r="I50" s="29">
        <f t="shared" si="8"/>
        <v>0</v>
      </c>
      <c r="J50" s="28">
        <f t="shared" si="9"/>
        <v>0</v>
      </c>
      <c r="K50" s="15">
        <f t="shared" si="2"/>
        <v>0</v>
      </c>
      <c r="L50" s="34" t="str">
        <f t="shared" si="10"/>
        <v>Coho2-H-emar</v>
      </c>
      <c r="M50" s="36">
        <f>I50*(1-$F$4)</f>
        <v>0</v>
      </c>
      <c r="N50" s="49">
        <f t="shared" si="11"/>
        <v>0</v>
      </c>
      <c r="O50" s="39">
        <f>M50/F50/$C$90</f>
        <v>0</v>
      </c>
      <c r="P50" s="39">
        <f>O50/$O$89</f>
        <v>0</v>
      </c>
      <c r="Q50" s="2">
        <f t="shared" si="6"/>
        <v>-1</v>
      </c>
    </row>
    <row r="51" spans="1:17" x14ac:dyDescent="0.35">
      <c r="A51" s="2">
        <f>'Biomass from Ecopath'!A48</f>
        <v>40</v>
      </c>
      <c r="B51" t="str">
        <f>'Biomass from Ecopath'!B48</f>
        <v>Coho3-H-mar</v>
      </c>
      <c r="C51">
        <f>'Biomass from Ecopath'!C48</f>
        <v>1.6910120000000001E-2</v>
      </c>
      <c r="D51" s="2">
        <v>0</v>
      </c>
      <c r="E51" s="2">
        <v>1</v>
      </c>
      <c r="F51" s="17">
        <f t="shared" si="0"/>
        <v>4.5356452386837596E-5</v>
      </c>
      <c r="G51" s="14">
        <f t="shared" si="7"/>
        <v>0</v>
      </c>
      <c r="H51" s="24">
        <f t="shared" si="1"/>
        <v>0</v>
      </c>
      <c r="I51" s="29">
        <f t="shared" si="8"/>
        <v>0</v>
      </c>
      <c r="J51" s="28">
        <f t="shared" si="9"/>
        <v>0</v>
      </c>
      <c r="K51" s="15">
        <f t="shared" si="2"/>
        <v>0</v>
      </c>
      <c r="L51" s="34" t="str">
        <f t="shared" si="10"/>
        <v>Coho3-H-mar</v>
      </c>
      <c r="M51" s="36">
        <f>I51*(1-$F$4)</f>
        <v>0</v>
      </c>
      <c r="N51" s="49">
        <f t="shared" si="11"/>
        <v>0</v>
      </c>
      <c r="O51" s="39">
        <f>M51/F51/$C$90</f>
        <v>0</v>
      </c>
      <c r="P51" s="39">
        <f>O51/$O$89</f>
        <v>0</v>
      </c>
      <c r="Q51" s="2">
        <f t="shared" si="6"/>
        <v>-1</v>
      </c>
    </row>
    <row r="52" spans="1:17" x14ac:dyDescent="0.35">
      <c r="A52" s="2">
        <f>'Biomass from Ecopath'!A49</f>
        <v>41</v>
      </c>
      <c r="B52" t="str">
        <f>'Biomass from Ecopath'!B49</f>
        <v>Coho4-H-spwn</v>
      </c>
      <c r="C52">
        <f>'Biomass from Ecopath'!C49</f>
        <v>3.3720119999999999E-2</v>
      </c>
      <c r="D52" s="2">
        <v>0</v>
      </c>
      <c r="E52" s="2">
        <v>1</v>
      </c>
      <c r="F52" s="17">
        <f t="shared" si="0"/>
        <v>9.0444362148728096E-5</v>
      </c>
      <c r="G52" s="14">
        <f t="shared" si="7"/>
        <v>0</v>
      </c>
      <c r="H52" s="24">
        <f t="shared" si="1"/>
        <v>0</v>
      </c>
      <c r="I52" s="29">
        <f t="shared" si="8"/>
        <v>0</v>
      </c>
      <c r="J52" s="28">
        <f t="shared" si="9"/>
        <v>0</v>
      </c>
      <c r="K52" s="15">
        <f t="shared" si="2"/>
        <v>0</v>
      </c>
      <c r="L52" s="34" t="str">
        <f t="shared" si="10"/>
        <v>Coho4-H-spwn</v>
      </c>
      <c r="M52" s="36">
        <f>I52*(1-$F$4)</f>
        <v>0</v>
      </c>
      <c r="N52" s="49">
        <f t="shared" si="11"/>
        <v>0</v>
      </c>
      <c r="O52" s="39">
        <f>M52/F52/$C$90</f>
        <v>0</v>
      </c>
      <c r="P52" s="39">
        <f>O52/$O$89</f>
        <v>0</v>
      </c>
      <c r="Q52" s="2">
        <f t="shared" si="6"/>
        <v>-1</v>
      </c>
    </row>
    <row r="53" spans="1:17" x14ac:dyDescent="0.35">
      <c r="A53" s="9">
        <f>'Biomass from Ecopath'!A50</f>
        <v>0</v>
      </c>
      <c r="B53" s="8" t="str">
        <f>'Biomass from Ecopath'!B50</f>
        <v>COHO-W</v>
      </c>
      <c r="C53" s="8">
        <f>'Biomass from Ecopath'!C50</f>
        <v>0</v>
      </c>
      <c r="D53" s="8"/>
      <c r="E53" s="9"/>
      <c r="F53" s="18">
        <f t="shared" si="0"/>
        <v>0</v>
      </c>
      <c r="G53" s="22">
        <f t="shared" si="7"/>
        <v>0</v>
      </c>
      <c r="H53" s="25">
        <f t="shared" si="1"/>
        <v>0</v>
      </c>
      <c r="I53" s="30">
        <f t="shared" si="8"/>
        <v>0</v>
      </c>
      <c r="J53" s="31">
        <f t="shared" si="9"/>
        <v>0</v>
      </c>
      <c r="K53" s="45">
        <f t="shared" si="2"/>
        <v>0</v>
      </c>
      <c r="L53" s="35" t="str">
        <f t="shared" si="10"/>
        <v>COHO-W</v>
      </c>
      <c r="M53" s="37"/>
      <c r="N53" s="48"/>
      <c r="O53" s="41"/>
      <c r="P53" s="41"/>
      <c r="Q53" s="9">
        <f t="shared" si="6"/>
        <v>-1</v>
      </c>
    </row>
    <row r="54" spans="1:17" x14ac:dyDescent="0.35">
      <c r="A54" s="2">
        <f>'Biomass from Ecopath'!A51</f>
        <v>42</v>
      </c>
      <c r="B54" t="str">
        <f>'Biomass from Ecopath'!B51</f>
        <v>Coho1-W-frsh</v>
      </c>
      <c r="C54">
        <f>'Biomass from Ecopath'!C51</f>
        <v>5.5133630000000003E-2</v>
      </c>
      <c r="D54" s="2">
        <v>0</v>
      </c>
      <c r="E54" s="2">
        <v>1</v>
      </c>
      <c r="F54" s="17">
        <f t="shared" si="0"/>
        <v>1.4787984142090776E-4</v>
      </c>
      <c r="G54" s="14">
        <f t="shared" si="7"/>
        <v>0</v>
      </c>
      <c r="H54" s="24">
        <f t="shared" si="1"/>
        <v>0</v>
      </c>
      <c r="I54" s="29">
        <f t="shared" si="8"/>
        <v>0</v>
      </c>
      <c r="J54" s="28">
        <f t="shared" si="9"/>
        <v>0</v>
      </c>
      <c r="K54" s="15">
        <f t="shared" si="2"/>
        <v>0</v>
      </c>
      <c r="L54" s="34" t="str">
        <f t="shared" si="10"/>
        <v>Coho1-W-frsh</v>
      </c>
      <c r="M54" s="36">
        <f>I54*(1-$F$4)</f>
        <v>0</v>
      </c>
      <c r="N54" s="13">
        <f t="shared" si="11"/>
        <v>0</v>
      </c>
      <c r="O54" s="39">
        <f>M54/F54/$C$90</f>
        <v>0</v>
      </c>
      <c r="P54" s="39">
        <f>O54/$O$89</f>
        <v>0</v>
      </c>
      <c r="Q54" s="2">
        <f t="shared" si="6"/>
        <v>-1</v>
      </c>
    </row>
    <row r="55" spans="1:17" x14ac:dyDescent="0.35">
      <c r="A55" s="2">
        <f>'Biomass from Ecopath'!A52</f>
        <v>43</v>
      </c>
      <c r="B55" t="str">
        <f>'Biomass from Ecopath'!B52</f>
        <v>Coho2-W-emar</v>
      </c>
      <c r="C55">
        <f>'Biomass from Ecopath'!C52</f>
        <v>8.5000000000000006E-2</v>
      </c>
      <c r="D55" s="2">
        <v>0</v>
      </c>
      <c r="E55" s="2">
        <v>1</v>
      </c>
      <c r="F55" s="17">
        <f t="shared" si="0"/>
        <v>2.2798764602978546E-4</v>
      </c>
      <c r="G55" s="14">
        <f t="shared" si="7"/>
        <v>0</v>
      </c>
      <c r="H55" s="24">
        <f t="shared" si="1"/>
        <v>0</v>
      </c>
      <c r="I55" s="29">
        <f t="shared" si="8"/>
        <v>0</v>
      </c>
      <c r="J55" s="28">
        <f t="shared" si="9"/>
        <v>0</v>
      </c>
      <c r="K55" s="15">
        <f t="shared" si="2"/>
        <v>0</v>
      </c>
      <c r="L55" s="34" t="str">
        <f t="shared" si="10"/>
        <v>Coho2-W-emar</v>
      </c>
      <c r="M55" s="36">
        <f>I55*(1-$F$4)</f>
        <v>0</v>
      </c>
      <c r="N55" s="13">
        <f t="shared" si="11"/>
        <v>0</v>
      </c>
      <c r="O55" s="39">
        <f>M55/F55/$C$90</f>
        <v>0</v>
      </c>
      <c r="P55" s="39">
        <f>O55/$O$89</f>
        <v>0</v>
      </c>
      <c r="Q55" s="2">
        <f t="shared" si="6"/>
        <v>-1</v>
      </c>
    </row>
    <row r="56" spans="1:17" x14ac:dyDescent="0.35">
      <c r="A56" s="2">
        <f>'Biomass from Ecopath'!A53</f>
        <v>44</v>
      </c>
      <c r="B56" t="str">
        <f>'Biomass from Ecopath'!B53</f>
        <v>Coho3-W-mar</v>
      </c>
      <c r="C56">
        <f>'Biomass from Ecopath'!C53</f>
        <v>8.4755999999999998E-2</v>
      </c>
      <c r="D56" s="2">
        <v>0</v>
      </c>
      <c r="E56" s="2">
        <v>1</v>
      </c>
      <c r="F56" s="17">
        <f t="shared" si="0"/>
        <v>2.2733318737529993E-4</v>
      </c>
      <c r="G56" s="14">
        <f t="shared" si="7"/>
        <v>0</v>
      </c>
      <c r="H56" s="24">
        <f t="shared" si="1"/>
        <v>0</v>
      </c>
      <c r="I56" s="29">
        <f t="shared" si="8"/>
        <v>0</v>
      </c>
      <c r="J56" s="28">
        <f t="shared" si="9"/>
        <v>0</v>
      </c>
      <c r="K56" s="15">
        <f t="shared" si="2"/>
        <v>0</v>
      </c>
      <c r="L56" s="34" t="str">
        <f t="shared" si="10"/>
        <v>Coho3-W-mar</v>
      </c>
      <c r="M56" s="36">
        <f>I56*(1-$F$4)</f>
        <v>0</v>
      </c>
      <c r="N56" s="13">
        <f t="shared" si="11"/>
        <v>0</v>
      </c>
      <c r="O56" s="39">
        <f>M56/F56/$C$90</f>
        <v>0</v>
      </c>
      <c r="P56" s="39">
        <f>O56/$O$89</f>
        <v>0</v>
      </c>
      <c r="Q56" s="2">
        <f t="shared" si="6"/>
        <v>-1</v>
      </c>
    </row>
    <row r="57" spans="1:17" x14ac:dyDescent="0.35">
      <c r="A57" s="2">
        <f>'Biomass from Ecopath'!A54</f>
        <v>45</v>
      </c>
      <c r="B57" t="str">
        <f>'Biomass from Ecopath'!B54</f>
        <v>Coho4-W-spwn</v>
      </c>
      <c r="C57">
        <f>'Biomass from Ecopath'!C54</f>
        <v>3.896119E-2</v>
      </c>
      <c r="D57" s="2">
        <v>0</v>
      </c>
      <c r="E57" s="2">
        <v>1</v>
      </c>
      <c r="F57" s="17">
        <f t="shared" si="0"/>
        <v>1.0450199993669666E-4</v>
      </c>
      <c r="G57" s="14">
        <f t="shared" si="7"/>
        <v>0</v>
      </c>
      <c r="H57" s="24">
        <f t="shared" si="1"/>
        <v>0</v>
      </c>
      <c r="I57" s="29">
        <f t="shared" si="8"/>
        <v>0</v>
      </c>
      <c r="J57" s="28">
        <f t="shared" si="9"/>
        <v>0</v>
      </c>
      <c r="K57" s="15">
        <f t="shared" si="2"/>
        <v>0</v>
      </c>
      <c r="L57" s="34" t="str">
        <f t="shared" si="10"/>
        <v>Coho4-W-spwn</v>
      </c>
      <c r="M57" s="36">
        <f>I57*(1-$F$4)</f>
        <v>0</v>
      </c>
      <c r="N57" s="13">
        <f t="shared" si="11"/>
        <v>0</v>
      </c>
      <c r="O57" s="39">
        <f>M57/F57/$C$90</f>
        <v>0</v>
      </c>
      <c r="P57" s="39">
        <f>O57/$O$89</f>
        <v>0</v>
      </c>
      <c r="Q57" s="2">
        <f t="shared" si="6"/>
        <v>-1</v>
      </c>
    </row>
    <row r="58" spans="1:17" x14ac:dyDescent="0.35">
      <c r="A58" s="2">
        <f>'Biomass from Ecopath'!A55</f>
        <v>46</v>
      </c>
      <c r="B58" t="str">
        <f>'Biomass from Ecopath'!B55</f>
        <v>Coho5-W-mori</v>
      </c>
      <c r="C58">
        <f>'Biomass from Ecopath'!C55</f>
        <v>7.0549639999999997E-2</v>
      </c>
      <c r="D58" s="2">
        <v>0</v>
      </c>
      <c r="E58" s="2">
        <v>1</v>
      </c>
      <c r="F58" s="17">
        <f t="shared" si="0"/>
        <v>1.8922878060998577E-4</v>
      </c>
      <c r="G58" s="14">
        <f t="shared" si="7"/>
        <v>0</v>
      </c>
      <c r="H58" s="24">
        <f t="shared" si="1"/>
        <v>0</v>
      </c>
      <c r="I58" s="29">
        <f t="shared" si="8"/>
        <v>0</v>
      </c>
      <c r="J58" s="28">
        <f t="shared" si="9"/>
        <v>0</v>
      </c>
      <c r="K58" s="15">
        <f t="shared" si="2"/>
        <v>0</v>
      </c>
      <c r="L58" s="34" t="str">
        <f t="shared" si="10"/>
        <v>Coho5-W-mori</v>
      </c>
      <c r="M58" s="36">
        <f>I58*(1-$F$4)</f>
        <v>0</v>
      </c>
      <c r="N58" s="13">
        <f t="shared" si="11"/>
        <v>0</v>
      </c>
      <c r="O58" s="39">
        <f>M58/F58/$C$90</f>
        <v>0</v>
      </c>
      <c r="P58" s="39">
        <f>O58/$O$89</f>
        <v>0</v>
      </c>
      <c r="Q58" s="2">
        <f t="shared" si="6"/>
        <v>-1</v>
      </c>
    </row>
    <row r="59" spans="1:17" x14ac:dyDescent="0.35">
      <c r="A59" s="9">
        <f>'Biomass from Ecopath'!A56</f>
        <v>0</v>
      </c>
      <c r="B59" s="8" t="str">
        <f>'Biomass from Ecopath'!B56</f>
        <v>HERRING</v>
      </c>
      <c r="C59" s="8">
        <f>'Biomass from Ecopath'!C56</f>
        <v>0</v>
      </c>
      <c r="D59" s="8"/>
      <c r="E59" s="9"/>
      <c r="F59" s="18">
        <f t="shared" si="0"/>
        <v>0</v>
      </c>
      <c r="G59" s="22">
        <f t="shared" si="7"/>
        <v>0</v>
      </c>
      <c r="H59" s="25">
        <f t="shared" si="1"/>
        <v>0</v>
      </c>
      <c r="I59" s="30">
        <f t="shared" si="8"/>
        <v>0</v>
      </c>
      <c r="J59" s="31">
        <f t="shared" si="9"/>
        <v>0</v>
      </c>
      <c r="K59" s="45">
        <f t="shared" si="2"/>
        <v>0</v>
      </c>
      <c r="L59" s="35" t="str">
        <f t="shared" si="10"/>
        <v>HERRING</v>
      </c>
      <c r="M59" s="37"/>
      <c r="N59" s="48"/>
      <c r="O59" s="41"/>
      <c r="P59" s="41"/>
      <c r="Q59" s="9">
        <f t="shared" si="6"/>
        <v>-1</v>
      </c>
    </row>
    <row r="60" spans="1:17" x14ac:dyDescent="0.35">
      <c r="A60" s="2">
        <f>'Biomass from Ecopath'!A57</f>
        <v>47</v>
      </c>
      <c r="B60" t="str">
        <f>'Biomass from Ecopath'!B57</f>
        <v>Herring1-age0</v>
      </c>
      <c r="C60">
        <f>'Biomass from Ecopath'!C57</f>
        <v>0.62606680000000003</v>
      </c>
      <c r="D60" s="2">
        <v>1</v>
      </c>
      <c r="E60" s="2">
        <v>1</v>
      </c>
      <c r="F60" s="17">
        <f t="shared" si="0"/>
        <v>1.6792411292870645E-3</v>
      </c>
      <c r="G60" s="14">
        <f t="shared" si="7"/>
        <v>0.62606680000000003</v>
      </c>
      <c r="H60" s="24">
        <f t="shared" si="1"/>
        <v>1.1333725416667835E-2</v>
      </c>
      <c r="I60" s="29">
        <f t="shared" si="8"/>
        <v>1.1333725416667835E-2</v>
      </c>
      <c r="J60" s="28">
        <f t="shared" si="9"/>
        <v>1</v>
      </c>
      <c r="K60" s="15">
        <f t="shared" si="2"/>
        <v>6.6666666666666666E-2</v>
      </c>
      <c r="L60" s="34" t="str">
        <f t="shared" si="10"/>
        <v>Herring1-age0</v>
      </c>
      <c r="M60" s="36">
        <f t="shared" ref="M60:M85" si="21">I60*(1-$F$4)</f>
        <v>1.1333725416667835E-2</v>
      </c>
      <c r="N60" s="13">
        <f t="shared" si="11"/>
        <v>1.1333725416667835E-2</v>
      </c>
      <c r="O60" s="39">
        <f t="shared" ref="O60:O85" si="22">M60/F60/$C$90</f>
        <v>1.8103060914055554E-2</v>
      </c>
      <c r="P60" s="39">
        <f t="shared" ref="P60:P85" si="23">O60/$O$89</f>
        <v>6.369426751592358E-2</v>
      </c>
      <c r="Q60" s="2">
        <f t="shared" si="6"/>
        <v>0.6569428238039674</v>
      </c>
    </row>
    <row r="61" spans="1:17" x14ac:dyDescent="0.35">
      <c r="A61" s="2">
        <f>'Biomass from Ecopath'!A58</f>
        <v>48</v>
      </c>
      <c r="B61" t="str">
        <f>'Biomass from Ecopath'!B58</f>
        <v>Herring2-juve</v>
      </c>
      <c r="C61">
        <f>'Biomass from Ecopath'!C58</f>
        <v>6.3545759999999998</v>
      </c>
      <c r="D61" s="2">
        <v>0</v>
      </c>
      <c r="E61" s="2">
        <v>1</v>
      </c>
      <c r="F61" s="17">
        <f t="shared" si="0"/>
        <v>1.7044292044204351E-2</v>
      </c>
      <c r="G61" s="14">
        <f t="shared" si="7"/>
        <v>0</v>
      </c>
      <c r="H61" s="24">
        <f t="shared" si="1"/>
        <v>0</v>
      </c>
      <c r="I61" s="29">
        <f t="shared" si="8"/>
        <v>0</v>
      </c>
      <c r="J61" s="28">
        <f t="shared" si="9"/>
        <v>0</v>
      </c>
      <c r="K61" s="15">
        <f t="shared" si="2"/>
        <v>0</v>
      </c>
      <c r="L61" s="34" t="str">
        <f t="shared" si="10"/>
        <v>Herring2-juve</v>
      </c>
      <c r="M61" s="36">
        <f t="shared" si="21"/>
        <v>0</v>
      </c>
      <c r="N61" s="13">
        <f t="shared" si="11"/>
        <v>0</v>
      </c>
      <c r="O61" s="39">
        <f t="shared" si="22"/>
        <v>0</v>
      </c>
      <c r="P61" s="39">
        <f t="shared" si="23"/>
        <v>0</v>
      </c>
      <c r="Q61" s="2">
        <f t="shared" si="6"/>
        <v>-1</v>
      </c>
    </row>
    <row r="62" spans="1:17" x14ac:dyDescent="0.35">
      <c r="A62" s="2">
        <f>'Biomass from Ecopath'!A59</f>
        <v>49</v>
      </c>
      <c r="B62" t="str">
        <f>'Biomass from Ecopath'!B59</f>
        <v>Herring3-mat</v>
      </c>
      <c r="C62">
        <f>'Biomass from Ecopath'!C59</f>
        <v>12</v>
      </c>
      <c r="D62" s="2">
        <v>0</v>
      </c>
      <c r="E62" s="2">
        <v>1</v>
      </c>
      <c r="F62" s="17">
        <f t="shared" si="0"/>
        <v>3.2186491204205005E-2</v>
      </c>
      <c r="G62" s="14">
        <f t="shared" si="7"/>
        <v>0</v>
      </c>
      <c r="H62" s="24">
        <f t="shared" si="1"/>
        <v>0</v>
      </c>
      <c r="I62" s="29">
        <f t="shared" si="8"/>
        <v>0</v>
      </c>
      <c r="J62" s="28">
        <f t="shared" si="9"/>
        <v>0</v>
      </c>
      <c r="K62" s="15">
        <f t="shared" si="2"/>
        <v>0</v>
      </c>
      <c r="L62" s="34" t="str">
        <f t="shared" si="10"/>
        <v>Herring3-mat</v>
      </c>
      <c r="M62" s="36">
        <f t="shared" si="21"/>
        <v>0</v>
      </c>
      <c r="N62" s="13">
        <f t="shared" si="11"/>
        <v>0</v>
      </c>
      <c r="O62" s="39">
        <f t="shared" si="22"/>
        <v>0</v>
      </c>
      <c r="P62" s="39">
        <f t="shared" si="23"/>
        <v>0</v>
      </c>
      <c r="Q62" s="2">
        <f t="shared" si="6"/>
        <v>-1</v>
      </c>
    </row>
    <row r="63" spans="1:17" x14ac:dyDescent="0.35">
      <c r="A63" s="2">
        <f>'Biomass from Ecopath'!A60</f>
        <v>50</v>
      </c>
      <c r="B63" t="str">
        <f>'Biomass from Ecopath'!B60</f>
        <v>Offshore_prey</v>
      </c>
      <c r="C63">
        <f>'Biomass from Ecopath'!C60</f>
        <v>26</v>
      </c>
      <c r="D63" s="2">
        <v>0</v>
      </c>
      <c r="E63" s="2">
        <v>1</v>
      </c>
      <c r="F63" s="17">
        <f t="shared" si="0"/>
        <v>6.9737397609110838E-2</v>
      </c>
      <c r="G63" s="14">
        <f t="shared" si="7"/>
        <v>0</v>
      </c>
      <c r="H63" s="24">
        <f t="shared" si="1"/>
        <v>0</v>
      </c>
      <c r="I63" s="29">
        <f t="shared" si="8"/>
        <v>0</v>
      </c>
      <c r="J63" s="28">
        <f t="shared" si="9"/>
        <v>0</v>
      </c>
      <c r="K63" s="15">
        <f t="shared" si="2"/>
        <v>0</v>
      </c>
      <c r="L63" s="34" t="str">
        <f t="shared" si="10"/>
        <v>Offshore_prey</v>
      </c>
      <c r="M63" s="36">
        <f t="shared" si="21"/>
        <v>0</v>
      </c>
      <c r="N63" s="13">
        <f t="shared" si="11"/>
        <v>0</v>
      </c>
      <c r="O63" s="39">
        <f t="shared" si="22"/>
        <v>0</v>
      </c>
      <c r="P63" s="39">
        <f t="shared" si="23"/>
        <v>0</v>
      </c>
      <c r="Q63" s="2">
        <f t="shared" si="6"/>
        <v>-1</v>
      </c>
    </row>
    <row r="64" spans="1:17" x14ac:dyDescent="0.35">
      <c r="A64" s="2">
        <f>'Biomass from Ecopath'!A61</f>
        <v>51</v>
      </c>
      <c r="B64" t="str">
        <f>'Biomass from Ecopath'!B61</f>
        <v>Small_Forage_Fish</v>
      </c>
      <c r="C64">
        <f>'Biomass from Ecopath'!C61</f>
        <v>17.5</v>
      </c>
      <c r="D64" s="2">
        <v>1</v>
      </c>
      <c r="E64" s="2">
        <v>0.2</v>
      </c>
      <c r="F64" s="17">
        <f t="shared" si="0"/>
        <v>4.6938633006132296E-2</v>
      </c>
      <c r="G64" s="14">
        <f t="shared" si="7"/>
        <v>3.5</v>
      </c>
      <c r="H64" s="24">
        <f t="shared" si="1"/>
        <v>6.3360713199194438E-2</v>
      </c>
      <c r="I64" s="29">
        <f t="shared" si="8"/>
        <v>6.3360713199194438E-2</v>
      </c>
      <c r="J64" s="28">
        <f t="shared" si="9"/>
        <v>1</v>
      </c>
      <c r="K64" s="15">
        <f t="shared" si="2"/>
        <v>6.6666666666666666E-2</v>
      </c>
      <c r="L64" s="34" t="str">
        <f t="shared" si="10"/>
        <v>Small_Forage_Fish</v>
      </c>
      <c r="M64" s="36">
        <f t="shared" si="21"/>
        <v>6.3360713199194438E-2</v>
      </c>
      <c r="N64" s="13">
        <f t="shared" si="11"/>
        <v>6.3360713199194438E-2</v>
      </c>
      <c r="O64" s="39">
        <f t="shared" si="22"/>
        <v>3.6206121828111109E-3</v>
      </c>
      <c r="P64" s="39">
        <f t="shared" si="23"/>
        <v>1.2738853503184716E-2</v>
      </c>
      <c r="Q64" s="2">
        <f t="shared" si="6"/>
        <v>-4.3771043771043697E-2</v>
      </c>
    </row>
    <row r="65" spans="1:17" x14ac:dyDescent="0.35">
      <c r="A65" s="2">
        <f>'Biomass from Ecopath'!A62</f>
        <v>52</v>
      </c>
      <c r="B65" t="str">
        <f>'Biomass from Ecopath'!B62</f>
        <v>ZF1-ICT</v>
      </c>
      <c r="C65">
        <f>'Biomass from Ecopath'!C62</f>
        <v>1.3</v>
      </c>
      <c r="D65" s="2">
        <v>1</v>
      </c>
      <c r="E65" s="2">
        <v>1</v>
      </c>
      <c r="F65" s="17">
        <f t="shared" si="0"/>
        <v>3.4868698804555423E-3</v>
      </c>
      <c r="G65" s="14">
        <f t="shared" si="7"/>
        <v>1.3</v>
      </c>
      <c r="H65" s="24">
        <f t="shared" si="1"/>
        <v>2.3533979188272221E-2</v>
      </c>
      <c r="I65" s="29">
        <f t="shared" si="8"/>
        <v>2.3533979188272221E-2</v>
      </c>
      <c r="J65" s="28">
        <f t="shared" si="9"/>
        <v>1</v>
      </c>
      <c r="K65" s="15">
        <f t="shared" si="2"/>
        <v>6.6666666666666666E-2</v>
      </c>
      <c r="L65" s="34" t="str">
        <f t="shared" si="10"/>
        <v>ZF1-ICT</v>
      </c>
      <c r="M65" s="36">
        <f t="shared" si="21"/>
        <v>2.3533979188272221E-2</v>
      </c>
      <c r="N65" s="13">
        <f t="shared" si="11"/>
        <v>2.3533979188272221E-2</v>
      </c>
      <c r="O65" s="39">
        <f t="shared" si="22"/>
        <v>1.8103060914055554E-2</v>
      </c>
      <c r="P65" s="39">
        <f t="shared" si="23"/>
        <v>6.369426751592358E-2</v>
      </c>
      <c r="Q65" s="2">
        <f t="shared" si="6"/>
        <v>0.6569428238039674</v>
      </c>
    </row>
    <row r="66" spans="1:17" x14ac:dyDescent="0.35">
      <c r="A66" s="2">
        <f>'Biomass from Ecopath'!A63</f>
        <v>53</v>
      </c>
      <c r="B66" t="str">
        <f>'Biomass from Ecopath'!B63</f>
        <v>ZC1-EUP</v>
      </c>
      <c r="C66">
        <f>'Biomass from Ecopath'!C63</f>
        <v>11.7</v>
      </c>
      <c r="D66" s="2">
        <v>1</v>
      </c>
      <c r="E66" s="2">
        <v>0.5</v>
      </c>
      <c r="F66" s="17">
        <f t="shared" si="0"/>
        <v>3.138182892409988E-2</v>
      </c>
      <c r="G66" s="14">
        <f t="shared" si="7"/>
        <v>5.85</v>
      </c>
      <c r="H66" s="24">
        <f t="shared" si="1"/>
        <v>0.10590290634722498</v>
      </c>
      <c r="I66" s="29">
        <f t="shared" si="8"/>
        <v>0.10590290634722498</v>
      </c>
      <c r="J66" s="28">
        <f t="shared" si="9"/>
        <v>1</v>
      </c>
      <c r="K66" s="15">
        <f t="shared" si="2"/>
        <v>6.6666666666666666E-2</v>
      </c>
      <c r="L66" s="34" t="str">
        <f t="shared" si="10"/>
        <v>ZC1-EUP</v>
      </c>
      <c r="M66" s="36">
        <f t="shared" si="21"/>
        <v>0.10590290634722498</v>
      </c>
      <c r="N66" s="13">
        <f t="shared" si="11"/>
        <v>0.10590290634722498</v>
      </c>
      <c r="O66" s="39">
        <f t="shared" si="22"/>
        <v>9.0515304570277753E-3</v>
      </c>
      <c r="P66" s="39">
        <f t="shared" si="23"/>
        <v>3.1847133757961783E-2</v>
      </c>
      <c r="Q66" s="2">
        <f t="shared" si="6"/>
        <v>0.40039447731755423</v>
      </c>
    </row>
    <row r="67" spans="1:17" x14ac:dyDescent="0.35">
      <c r="A67" s="2">
        <f>'Biomass from Ecopath'!A64</f>
        <v>54</v>
      </c>
      <c r="B67" t="str">
        <f>'Biomass from Ecopath'!B64</f>
        <v>ZC2-AMP</v>
      </c>
      <c r="C67">
        <f>'Biomass from Ecopath'!C64</f>
        <v>4.8</v>
      </c>
      <c r="D67" s="2">
        <v>1</v>
      </c>
      <c r="E67" s="2">
        <v>3</v>
      </c>
      <c r="F67" s="17">
        <f t="shared" si="0"/>
        <v>1.2874596481682002E-2</v>
      </c>
      <c r="G67" s="14">
        <f t="shared" si="7"/>
        <v>14.399999999999999</v>
      </c>
      <c r="H67" s="24">
        <f t="shared" si="1"/>
        <v>0.26068407716239994</v>
      </c>
      <c r="I67" s="29">
        <f t="shared" si="8"/>
        <v>0.26068407716239994</v>
      </c>
      <c r="J67" s="28">
        <f t="shared" si="9"/>
        <v>1</v>
      </c>
      <c r="K67" s="15">
        <f t="shared" si="2"/>
        <v>6.6666666666666666E-2</v>
      </c>
      <c r="L67" s="34" t="str">
        <f t="shared" si="10"/>
        <v>ZC2-AMP</v>
      </c>
      <c r="M67" s="36">
        <f t="shared" si="21"/>
        <v>0.26068407716239994</v>
      </c>
      <c r="N67" s="13">
        <f t="shared" si="11"/>
        <v>0.26068407716239994</v>
      </c>
      <c r="O67" s="39">
        <f t="shared" si="22"/>
        <v>5.4309182742166659E-2</v>
      </c>
      <c r="P67" s="39">
        <f t="shared" si="23"/>
        <v>0.19108280254777071</v>
      </c>
      <c r="Q67" s="2">
        <f t="shared" si="6"/>
        <v>0.88746123172352676</v>
      </c>
    </row>
    <row r="68" spans="1:17" x14ac:dyDescent="0.35">
      <c r="A68" s="2">
        <f>'Biomass from Ecopath'!A65</f>
        <v>55</v>
      </c>
      <c r="B68" t="str">
        <f>'Biomass from Ecopath'!B65</f>
        <v>ZC3-DEC</v>
      </c>
      <c r="C68">
        <f>'Biomass from Ecopath'!C65</f>
        <v>2.6</v>
      </c>
      <c r="D68" s="2">
        <v>1</v>
      </c>
      <c r="E68" s="2">
        <v>3</v>
      </c>
      <c r="F68" s="17">
        <f t="shared" si="0"/>
        <v>6.9737397609110846E-3</v>
      </c>
      <c r="G68" s="14">
        <f t="shared" si="7"/>
        <v>7.8000000000000007</v>
      </c>
      <c r="H68" s="24">
        <f t="shared" si="1"/>
        <v>0.14120387512963334</v>
      </c>
      <c r="I68" s="29">
        <f t="shared" si="8"/>
        <v>0.14120387512963334</v>
      </c>
      <c r="J68" s="28">
        <f t="shared" si="9"/>
        <v>1</v>
      </c>
      <c r="K68" s="15">
        <f t="shared" si="2"/>
        <v>6.6666666666666666E-2</v>
      </c>
      <c r="L68" s="34" t="str">
        <f t="shared" si="10"/>
        <v>ZC3-DEC</v>
      </c>
      <c r="M68" s="36">
        <f t="shared" si="21"/>
        <v>0.14120387512963334</v>
      </c>
      <c r="N68" s="13">
        <f t="shared" si="11"/>
        <v>0.14120387512963334</v>
      </c>
      <c r="O68" s="39">
        <f t="shared" si="22"/>
        <v>5.4309182742166666E-2</v>
      </c>
      <c r="P68" s="39">
        <f t="shared" si="23"/>
        <v>0.19108280254777074</v>
      </c>
      <c r="Q68" s="2">
        <f t="shared" si="6"/>
        <v>0.88746123172352676</v>
      </c>
    </row>
    <row r="69" spans="1:17" x14ac:dyDescent="0.35">
      <c r="A69" s="2">
        <f>'Biomass from Ecopath'!A66</f>
        <v>56</v>
      </c>
      <c r="B69" t="str">
        <f>'Biomass from Ecopath'!B66</f>
        <v>ZC4-CLG</v>
      </c>
      <c r="C69">
        <f>'Biomass from Ecopath'!C66</f>
        <v>8</v>
      </c>
      <c r="D69" s="2">
        <v>1</v>
      </c>
      <c r="E69" s="2">
        <v>1</v>
      </c>
      <c r="F69" s="17">
        <f t="shared" si="0"/>
        <v>2.1457660802803338E-2</v>
      </c>
      <c r="G69" s="14">
        <f t="shared" si="7"/>
        <v>8</v>
      </c>
      <c r="H69" s="24">
        <f t="shared" si="1"/>
        <v>0.14482448731244443</v>
      </c>
      <c r="I69" s="29">
        <f t="shared" si="8"/>
        <v>0.14482448731244443</v>
      </c>
      <c r="J69" s="28">
        <f t="shared" si="9"/>
        <v>1</v>
      </c>
      <c r="K69" s="15">
        <f t="shared" si="2"/>
        <v>6.6666666666666666E-2</v>
      </c>
      <c r="L69" s="34" t="str">
        <f t="shared" si="10"/>
        <v>ZC4-CLG</v>
      </c>
      <c r="M69" s="36">
        <f t="shared" si="21"/>
        <v>0.14482448731244443</v>
      </c>
      <c r="N69" s="13">
        <f t="shared" si="11"/>
        <v>0.14482448731244443</v>
      </c>
      <c r="O69" s="39">
        <f t="shared" si="22"/>
        <v>1.8103060914055554E-2</v>
      </c>
      <c r="P69" s="39">
        <f t="shared" si="23"/>
        <v>6.369426751592358E-2</v>
      </c>
      <c r="Q69" s="2">
        <f t="shared" si="6"/>
        <v>0.6569428238039674</v>
      </c>
    </row>
    <row r="70" spans="1:17" x14ac:dyDescent="0.35">
      <c r="A70" s="2">
        <f>'Biomass from Ecopath'!A67</f>
        <v>57</v>
      </c>
      <c r="B70" t="str">
        <f>'Biomass from Ecopath'!B67</f>
        <v>ZC5-CSM</v>
      </c>
      <c r="C70">
        <f>'Biomass from Ecopath'!C67</f>
        <v>12.1</v>
      </c>
      <c r="D70" s="2">
        <v>1</v>
      </c>
      <c r="E70" s="2">
        <v>0.8</v>
      </c>
      <c r="F70" s="17">
        <f t="shared" si="0"/>
        <v>3.2454711964240046E-2</v>
      </c>
      <c r="G70" s="14">
        <f t="shared" si="7"/>
        <v>9.68</v>
      </c>
      <c r="H70" s="24">
        <f t="shared" si="1"/>
        <v>0.17523762964805775</v>
      </c>
      <c r="I70" s="29">
        <f t="shared" si="8"/>
        <v>0.17523762964805775</v>
      </c>
      <c r="J70" s="28">
        <f t="shared" si="9"/>
        <v>1</v>
      </c>
      <c r="K70" s="15">
        <f t="shared" si="2"/>
        <v>6.6666666666666666E-2</v>
      </c>
      <c r="L70" s="34" t="str">
        <f t="shared" si="10"/>
        <v>ZC5-CSM</v>
      </c>
      <c r="M70" s="36">
        <f t="shared" si="21"/>
        <v>0.17523762964805775</v>
      </c>
      <c r="N70" s="13">
        <f t="shared" si="11"/>
        <v>0.17523762964805775</v>
      </c>
      <c r="O70" s="39">
        <f t="shared" si="22"/>
        <v>1.4482448731244444E-2</v>
      </c>
      <c r="P70" s="39">
        <f t="shared" si="23"/>
        <v>5.0955414012738863E-2</v>
      </c>
      <c r="Q70" s="2">
        <f t="shared" si="6"/>
        <v>0.58437935843793587</v>
      </c>
    </row>
    <row r="71" spans="1:17" x14ac:dyDescent="0.35">
      <c r="A71" s="2">
        <f>'Biomass from Ecopath'!A68</f>
        <v>58</v>
      </c>
      <c r="B71" t="str">
        <f>'Biomass from Ecopath'!B68</f>
        <v>ZS1-JEL</v>
      </c>
      <c r="C71">
        <f>'Biomass from Ecopath'!C68</f>
        <v>3</v>
      </c>
      <c r="D71" s="2">
        <v>0</v>
      </c>
      <c r="E71" s="2">
        <v>1</v>
      </c>
      <c r="F71" s="17">
        <f t="shared" ref="F71:F85" si="24">C71/$C$90</f>
        <v>8.0466228010512512E-3</v>
      </c>
      <c r="G71" s="14">
        <f t="shared" si="7"/>
        <v>0</v>
      </c>
      <c r="H71" s="24">
        <f t="shared" ref="H71:H85" si="25">G71/$G$90</f>
        <v>0</v>
      </c>
      <c r="I71" s="29">
        <f t="shared" si="8"/>
        <v>0</v>
      </c>
      <c r="J71" s="28">
        <f t="shared" si="9"/>
        <v>0</v>
      </c>
      <c r="K71" s="15">
        <f t="shared" ref="K71:K85" si="26">J71/$J$90</f>
        <v>0</v>
      </c>
      <c r="L71" s="34" t="str">
        <f t="shared" si="10"/>
        <v>ZS1-JEL</v>
      </c>
      <c r="M71" s="36">
        <f t="shared" si="21"/>
        <v>0</v>
      </c>
      <c r="N71" s="13">
        <f t="shared" si="11"/>
        <v>0</v>
      </c>
      <c r="O71" s="39">
        <f t="shared" si="22"/>
        <v>0</v>
      </c>
      <c r="P71" s="39">
        <f t="shared" si="23"/>
        <v>0</v>
      </c>
      <c r="Q71" s="2">
        <f t="shared" ref="Q71:Q85" si="27">($A$85*P71-1)/(($A$85-2)*P71+1)</f>
        <v>-1</v>
      </c>
    </row>
    <row r="72" spans="1:17" x14ac:dyDescent="0.35">
      <c r="A72" s="2">
        <f>'Biomass from Ecopath'!A69</f>
        <v>59</v>
      </c>
      <c r="B72" t="str">
        <f>'Biomass from Ecopath'!B69</f>
        <v>ZS2-CTH</v>
      </c>
      <c r="C72">
        <f>'Biomass from Ecopath'!C69</f>
        <v>9.8000000000000007</v>
      </c>
      <c r="D72" s="2">
        <v>1</v>
      </c>
      <c r="E72" s="2">
        <v>0.1</v>
      </c>
      <c r="F72" s="17">
        <f t="shared" si="24"/>
        <v>2.628563448343409E-2</v>
      </c>
      <c r="G72" s="14">
        <f t="shared" si="7"/>
        <v>0.98000000000000009</v>
      </c>
      <c r="H72" s="24">
        <f t="shared" si="25"/>
        <v>1.7740999695774442E-2</v>
      </c>
      <c r="I72" s="29">
        <f t="shared" si="8"/>
        <v>1.7740999695774442E-2</v>
      </c>
      <c r="J72" s="28">
        <f t="shared" si="9"/>
        <v>1</v>
      </c>
      <c r="K72" s="15">
        <f t="shared" si="26"/>
        <v>6.6666666666666666E-2</v>
      </c>
      <c r="L72" s="34" t="str">
        <f t="shared" si="10"/>
        <v>ZS2-CTH</v>
      </c>
      <c r="M72" s="36">
        <f t="shared" si="21"/>
        <v>1.7740999695774442E-2</v>
      </c>
      <c r="N72" s="13">
        <f t="shared" si="11"/>
        <v>1.7740999695774442E-2</v>
      </c>
      <c r="O72" s="39">
        <f t="shared" si="22"/>
        <v>1.810306091405555E-3</v>
      </c>
      <c r="P72" s="39">
        <f t="shared" si="23"/>
        <v>6.3694267515923561E-3</v>
      </c>
      <c r="Q72" s="2">
        <f t="shared" si="27"/>
        <v>-0.37444933920704854</v>
      </c>
    </row>
    <row r="73" spans="1:17" x14ac:dyDescent="0.35">
      <c r="A73" s="2">
        <f>'Biomass from Ecopath'!A70</f>
        <v>60</v>
      </c>
      <c r="B73" t="str">
        <f>'Biomass from Ecopath'!B70</f>
        <v>ZS3-CHA</v>
      </c>
      <c r="C73">
        <f>'Biomass from Ecopath'!C70</f>
        <v>6.8</v>
      </c>
      <c r="D73" s="2">
        <v>1</v>
      </c>
      <c r="E73" s="2">
        <v>0.1</v>
      </c>
      <c r="F73" s="17">
        <f t="shared" si="24"/>
        <v>1.8239011682382834E-2</v>
      </c>
      <c r="G73" s="14">
        <f t="shared" si="7"/>
        <v>0.68</v>
      </c>
      <c r="H73" s="24">
        <f t="shared" si="25"/>
        <v>1.2310081421557777E-2</v>
      </c>
      <c r="I73" s="29">
        <f t="shared" si="8"/>
        <v>1.2310081421557777E-2</v>
      </c>
      <c r="J73" s="28">
        <f t="shared" si="9"/>
        <v>1</v>
      </c>
      <c r="K73" s="15">
        <f t="shared" si="26"/>
        <v>6.6666666666666666E-2</v>
      </c>
      <c r="L73" s="34" t="str">
        <f t="shared" si="10"/>
        <v>ZS3-CHA</v>
      </c>
      <c r="M73" s="36">
        <f t="shared" si="21"/>
        <v>1.2310081421557777E-2</v>
      </c>
      <c r="N73" s="13">
        <f t="shared" si="11"/>
        <v>1.2310081421557777E-2</v>
      </c>
      <c r="O73" s="39">
        <f t="shared" si="22"/>
        <v>1.8103060914055557E-3</v>
      </c>
      <c r="P73" s="39">
        <f t="shared" si="23"/>
        <v>6.3694267515923587E-3</v>
      </c>
      <c r="Q73" s="2">
        <f t="shared" si="27"/>
        <v>-0.37444933920704837</v>
      </c>
    </row>
    <row r="74" spans="1:17" x14ac:dyDescent="0.35">
      <c r="A74" s="2">
        <f>'Biomass from Ecopath'!A71</f>
        <v>61</v>
      </c>
      <c r="B74" t="str">
        <f>'Biomass from Ecopath'!B71</f>
        <v>ZS4-LAR</v>
      </c>
      <c r="C74">
        <f>'Biomass from Ecopath'!C71</f>
        <v>3.3</v>
      </c>
      <c r="D74" s="2">
        <v>0</v>
      </c>
      <c r="E74" s="2">
        <v>1</v>
      </c>
      <c r="F74" s="17">
        <f t="shared" si="24"/>
        <v>8.8512850811563754E-3</v>
      </c>
      <c r="G74" s="14">
        <f t="shared" si="7"/>
        <v>0</v>
      </c>
      <c r="H74" s="24">
        <f t="shared" si="25"/>
        <v>0</v>
      </c>
      <c r="I74" s="29">
        <f t="shared" si="8"/>
        <v>0</v>
      </c>
      <c r="J74" s="28">
        <f t="shared" si="9"/>
        <v>0</v>
      </c>
      <c r="K74" s="15">
        <f t="shared" si="26"/>
        <v>0</v>
      </c>
      <c r="L74" s="34" t="str">
        <f t="shared" si="10"/>
        <v>ZS4-LAR</v>
      </c>
      <c r="M74" s="36">
        <f t="shared" si="21"/>
        <v>0</v>
      </c>
      <c r="N74" s="13">
        <f t="shared" si="11"/>
        <v>0</v>
      </c>
      <c r="O74" s="39">
        <f t="shared" si="22"/>
        <v>0</v>
      </c>
      <c r="P74" s="39">
        <f t="shared" si="23"/>
        <v>0</v>
      </c>
      <c r="Q74" s="2">
        <f t="shared" si="27"/>
        <v>-1</v>
      </c>
    </row>
    <row r="75" spans="1:17" x14ac:dyDescent="0.35">
      <c r="A75" s="2">
        <f>'Biomass from Ecopath'!A72</f>
        <v>62</v>
      </c>
      <c r="B75" t="str">
        <f>'Biomass from Ecopath'!B72</f>
        <v>PZ1-CIL</v>
      </c>
      <c r="C75">
        <f>'Biomass from Ecopath'!C72</f>
        <v>9</v>
      </c>
      <c r="D75" s="2">
        <v>0</v>
      </c>
      <c r="E75" s="2">
        <v>1</v>
      </c>
      <c r="F75" s="17">
        <f t="shared" si="24"/>
        <v>2.4139868403153752E-2</v>
      </c>
      <c r="G75" s="14">
        <f t="shared" ref="G75:G85" si="28">C75*D75*E75</f>
        <v>0</v>
      </c>
      <c r="H75" s="24">
        <f t="shared" si="25"/>
        <v>0</v>
      </c>
      <c r="I75" s="29">
        <f t="shared" ref="I75:I85" si="29">H75</f>
        <v>0</v>
      </c>
      <c r="J75" s="28">
        <f t="shared" ref="J75:J85" si="30">IF(G75=0,0,H75/I75)</f>
        <v>0</v>
      </c>
      <c r="K75" s="15">
        <f t="shared" si="26"/>
        <v>0</v>
      </c>
      <c r="L75" s="34" t="str">
        <f t="shared" ref="L75:L85" si="31">B75</f>
        <v>PZ1-CIL</v>
      </c>
      <c r="M75" s="36">
        <f t="shared" si="21"/>
        <v>0</v>
      </c>
      <c r="N75" s="13">
        <f t="shared" ref="N75:N85" si="32">M75</f>
        <v>0</v>
      </c>
      <c r="O75" s="39">
        <f t="shared" si="22"/>
        <v>0</v>
      </c>
      <c r="P75" s="39">
        <f t="shared" si="23"/>
        <v>0</v>
      </c>
      <c r="Q75" s="2">
        <f t="shared" si="27"/>
        <v>-1</v>
      </c>
    </row>
    <row r="76" spans="1:17" x14ac:dyDescent="0.35">
      <c r="A76" s="2">
        <f>'Biomass from Ecopath'!A73</f>
        <v>63</v>
      </c>
      <c r="B76" t="str">
        <f>'Biomass from Ecopath'!B73</f>
        <v>PZ2-DIN</v>
      </c>
      <c r="C76">
        <f>'Biomass from Ecopath'!C73</f>
        <v>10</v>
      </c>
      <c r="D76" s="2">
        <v>0</v>
      </c>
      <c r="E76" s="2">
        <v>1</v>
      </c>
      <c r="F76" s="17">
        <f t="shared" si="24"/>
        <v>2.6822076003504169E-2</v>
      </c>
      <c r="G76" s="14">
        <f t="shared" si="28"/>
        <v>0</v>
      </c>
      <c r="H76" s="24">
        <f t="shared" si="25"/>
        <v>0</v>
      </c>
      <c r="I76" s="29">
        <f t="shared" si="29"/>
        <v>0</v>
      </c>
      <c r="J76" s="28">
        <f t="shared" si="30"/>
        <v>0</v>
      </c>
      <c r="K76" s="15">
        <f t="shared" si="26"/>
        <v>0</v>
      </c>
      <c r="L76" s="34" t="str">
        <f t="shared" si="31"/>
        <v>PZ2-DIN</v>
      </c>
      <c r="M76" s="36">
        <f t="shared" si="21"/>
        <v>0</v>
      </c>
      <c r="N76" s="13">
        <f t="shared" si="32"/>
        <v>0</v>
      </c>
      <c r="O76" s="39">
        <f t="shared" si="22"/>
        <v>0</v>
      </c>
      <c r="P76" s="39">
        <f t="shared" si="23"/>
        <v>0</v>
      </c>
      <c r="Q76" s="2">
        <f t="shared" si="27"/>
        <v>-1</v>
      </c>
    </row>
    <row r="77" spans="1:17" x14ac:dyDescent="0.35">
      <c r="A77" s="2">
        <f>'Biomass from Ecopath'!A74</f>
        <v>64</v>
      </c>
      <c r="B77" t="str">
        <f>'Biomass from Ecopath'!B74</f>
        <v>PZ3-HNF</v>
      </c>
      <c r="C77">
        <f>'Biomass from Ecopath'!C74</f>
        <v>5</v>
      </c>
      <c r="D77" s="2">
        <v>0</v>
      </c>
      <c r="E77" s="2">
        <v>1</v>
      </c>
      <c r="F77" s="17">
        <f t="shared" si="24"/>
        <v>1.3411038001752085E-2</v>
      </c>
      <c r="G77" s="14">
        <f t="shared" si="28"/>
        <v>0</v>
      </c>
      <c r="H77" s="24">
        <f t="shared" si="25"/>
        <v>0</v>
      </c>
      <c r="I77" s="29">
        <f t="shared" si="29"/>
        <v>0</v>
      </c>
      <c r="J77" s="28">
        <f t="shared" si="30"/>
        <v>0</v>
      </c>
      <c r="K77" s="15">
        <f t="shared" si="26"/>
        <v>0</v>
      </c>
      <c r="L77" s="34" t="str">
        <f t="shared" si="31"/>
        <v>PZ3-HNF</v>
      </c>
      <c r="M77" s="36">
        <f t="shared" si="21"/>
        <v>0</v>
      </c>
      <c r="N77" s="13">
        <f t="shared" si="32"/>
        <v>0</v>
      </c>
      <c r="O77" s="39">
        <f t="shared" si="22"/>
        <v>0</v>
      </c>
      <c r="P77" s="39">
        <f t="shared" si="23"/>
        <v>0</v>
      </c>
      <c r="Q77" s="2">
        <f t="shared" si="27"/>
        <v>-1</v>
      </c>
    </row>
    <row r="78" spans="1:17" x14ac:dyDescent="0.35">
      <c r="A78" s="2">
        <f>'Biomass from Ecopath'!A75</f>
        <v>65</v>
      </c>
      <c r="B78" t="str">
        <f>'Biomass from Ecopath'!B75</f>
        <v>Insects</v>
      </c>
      <c r="C78">
        <f>'Biomass from Ecopath'!C75</f>
        <v>2.1</v>
      </c>
      <c r="D78" s="2">
        <v>1</v>
      </c>
      <c r="E78" s="2">
        <v>1</v>
      </c>
      <c r="F78" s="17">
        <f t="shared" si="24"/>
        <v>5.6326359607358758E-3</v>
      </c>
      <c r="G78" s="14">
        <f t="shared" si="28"/>
        <v>2.1</v>
      </c>
      <c r="H78" s="24">
        <f t="shared" si="25"/>
        <v>3.8016427919516663E-2</v>
      </c>
      <c r="I78" s="29">
        <f t="shared" si="29"/>
        <v>3.8016427919516663E-2</v>
      </c>
      <c r="J78" s="28">
        <f t="shared" si="30"/>
        <v>1</v>
      </c>
      <c r="K78" s="15">
        <f t="shared" si="26"/>
        <v>6.6666666666666666E-2</v>
      </c>
      <c r="L78" s="34" t="str">
        <f t="shared" si="31"/>
        <v>Insects</v>
      </c>
      <c r="M78" s="36">
        <f t="shared" si="21"/>
        <v>3.8016427919516663E-2</v>
      </c>
      <c r="N78" s="13">
        <f t="shared" si="32"/>
        <v>3.8016427919516663E-2</v>
      </c>
      <c r="O78" s="39">
        <f t="shared" si="22"/>
        <v>1.8103060914055554E-2</v>
      </c>
      <c r="P78" s="39">
        <f t="shared" si="23"/>
        <v>6.369426751592358E-2</v>
      </c>
      <c r="Q78" s="2">
        <f t="shared" si="27"/>
        <v>0.6569428238039674</v>
      </c>
    </row>
    <row r="79" spans="1:17" x14ac:dyDescent="0.35">
      <c r="A79" s="2">
        <f>'Biomass from Ecopath'!A76</f>
        <v>66</v>
      </c>
      <c r="B79" t="str">
        <f>'Biomass from Ecopath'!B76</f>
        <v>Freshwater_prey</v>
      </c>
      <c r="C79">
        <f>'Biomass from Ecopath'!C76</f>
        <v>10</v>
      </c>
      <c r="D79" s="2">
        <v>0</v>
      </c>
      <c r="E79" s="2">
        <v>1</v>
      </c>
      <c r="F79" s="17">
        <f t="shared" si="24"/>
        <v>2.6822076003504169E-2</v>
      </c>
      <c r="G79" s="14">
        <f t="shared" si="28"/>
        <v>0</v>
      </c>
      <c r="H79" s="24">
        <f t="shared" si="25"/>
        <v>0</v>
      </c>
      <c r="I79" s="29">
        <f t="shared" si="29"/>
        <v>0</v>
      </c>
      <c r="J79" s="28">
        <f t="shared" si="30"/>
        <v>0</v>
      </c>
      <c r="K79" s="15">
        <f t="shared" si="26"/>
        <v>0</v>
      </c>
      <c r="L79" s="34" t="str">
        <f t="shared" si="31"/>
        <v>Freshwater_prey</v>
      </c>
      <c r="M79" s="36">
        <f t="shared" si="21"/>
        <v>0</v>
      </c>
      <c r="N79" s="13">
        <f t="shared" si="32"/>
        <v>0</v>
      </c>
      <c r="O79" s="39">
        <f t="shared" si="22"/>
        <v>0</v>
      </c>
      <c r="P79" s="39">
        <f t="shared" si="23"/>
        <v>0</v>
      </c>
      <c r="Q79" s="2">
        <f t="shared" si="27"/>
        <v>-1</v>
      </c>
    </row>
    <row r="80" spans="1:17" x14ac:dyDescent="0.35">
      <c r="A80" s="2">
        <f>'Biomass from Ecopath'!A77</f>
        <v>67</v>
      </c>
      <c r="B80" t="str">
        <f>'Biomass from Ecopath'!B77</f>
        <v>PP1-DIA</v>
      </c>
      <c r="C80">
        <f>'Biomass from Ecopath'!C77</f>
        <v>53</v>
      </c>
      <c r="D80" s="2">
        <v>0</v>
      </c>
      <c r="E80" s="2">
        <v>1</v>
      </c>
      <c r="F80" s="17">
        <f t="shared" si="24"/>
        <v>0.1421570028185721</v>
      </c>
      <c r="G80" s="14">
        <f t="shared" si="28"/>
        <v>0</v>
      </c>
      <c r="H80" s="24">
        <f t="shared" si="25"/>
        <v>0</v>
      </c>
      <c r="I80" s="29">
        <f t="shared" si="29"/>
        <v>0</v>
      </c>
      <c r="J80" s="28">
        <f t="shared" si="30"/>
        <v>0</v>
      </c>
      <c r="K80" s="15">
        <f t="shared" si="26"/>
        <v>0</v>
      </c>
      <c r="L80" s="34" t="str">
        <f t="shared" si="31"/>
        <v>PP1-DIA</v>
      </c>
      <c r="M80" s="36">
        <f t="shared" si="21"/>
        <v>0</v>
      </c>
      <c r="N80" s="13">
        <f t="shared" si="32"/>
        <v>0</v>
      </c>
      <c r="O80" s="39">
        <f t="shared" si="22"/>
        <v>0</v>
      </c>
      <c r="P80" s="39">
        <f t="shared" si="23"/>
        <v>0</v>
      </c>
      <c r="Q80" s="2">
        <f t="shared" si="27"/>
        <v>-1</v>
      </c>
    </row>
    <row r="81" spans="1:17" x14ac:dyDescent="0.35">
      <c r="A81" s="2">
        <f>'Biomass from Ecopath'!A78</f>
        <v>68</v>
      </c>
      <c r="B81" t="str">
        <f>'Biomass from Ecopath'!B78</f>
        <v>PP2-NAN</v>
      </c>
      <c r="C81">
        <f>'Biomass from Ecopath'!C78</f>
        <v>11</v>
      </c>
      <c r="D81" s="2">
        <v>0</v>
      </c>
      <c r="E81" s="2">
        <v>1</v>
      </c>
      <c r="F81" s="17">
        <f t="shared" si="24"/>
        <v>2.9504283603854587E-2</v>
      </c>
      <c r="G81" s="14">
        <f t="shared" si="28"/>
        <v>0</v>
      </c>
      <c r="H81" s="24">
        <f t="shared" si="25"/>
        <v>0</v>
      </c>
      <c r="I81" s="29">
        <f t="shared" si="29"/>
        <v>0</v>
      </c>
      <c r="J81" s="28">
        <f t="shared" si="30"/>
        <v>0</v>
      </c>
      <c r="K81" s="15">
        <f t="shared" si="26"/>
        <v>0</v>
      </c>
      <c r="L81" s="34" t="str">
        <f t="shared" si="31"/>
        <v>PP2-NAN</v>
      </c>
      <c r="M81" s="36">
        <f t="shared" si="21"/>
        <v>0</v>
      </c>
      <c r="N81" s="13">
        <f t="shared" si="32"/>
        <v>0</v>
      </c>
      <c r="O81" s="39">
        <f t="shared" si="22"/>
        <v>0</v>
      </c>
      <c r="P81" s="39">
        <f t="shared" si="23"/>
        <v>0</v>
      </c>
      <c r="Q81" s="2">
        <f t="shared" si="27"/>
        <v>-1</v>
      </c>
    </row>
    <row r="82" spans="1:17" x14ac:dyDescent="0.35">
      <c r="A82" s="2">
        <f>'Biomass from Ecopath'!A79</f>
        <v>69</v>
      </c>
      <c r="B82" t="str">
        <f>'Biomass from Ecopath'!B79</f>
        <v>PP3-PIC</v>
      </c>
      <c r="C82">
        <f>'Biomass from Ecopath'!C79</f>
        <v>2.2999999999999998</v>
      </c>
      <c r="D82" s="2">
        <v>0</v>
      </c>
      <c r="E82" s="2">
        <v>1</v>
      </c>
      <c r="F82" s="17">
        <f t="shared" si="24"/>
        <v>6.1690774808059587E-3</v>
      </c>
      <c r="G82" s="14">
        <f t="shared" si="28"/>
        <v>0</v>
      </c>
      <c r="H82" s="24">
        <f t="shared" si="25"/>
        <v>0</v>
      </c>
      <c r="I82" s="29">
        <f t="shared" si="29"/>
        <v>0</v>
      </c>
      <c r="J82" s="28">
        <f t="shared" si="30"/>
        <v>0</v>
      </c>
      <c r="K82" s="15">
        <f t="shared" si="26"/>
        <v>0</v>
      </c>
      <c r="L82" s="34" t="str">
        <f t="shared" si="31"/>
        <v>PP3-PIC</v>
      </c>
      <c r="M82" s="36">
        <f t="shared" si="21"/>
        <v>0</v>
      </c>
      <c r="N82" s="13">
        <f t="shared" si="32"/>
        <v>0</v>
      </c>
      <c r="O82" s="39">
        <f t="shared" si="22"/>
        <v>0</v>
      </c>
      <c r="P82" s="39">
        <f t="shared" si="23"/>
        <v>0</v>
      </c>
      <c r="Q82" s="2">
        <f t="shared" si="27"/>
        <v>-1</v>
      </c>
    </row>
    <row r="83" spans="1:17" x14ac:dyDescent="0.35">
      <c r="A83" s="2">
        <f>'Biomass from Ecopath'!A80</f>
        <v>70</v>
      </c>
      <c r="B83" t="str">
        <f>'Biomass from Ecopath'!B80</f>
        <v>BA1-BAC</v>
      </c>
      <c r="C83">
        <f>'Biomass from Ecopath'!C80</f>
        <v>4</v>
      </c>
      <c r="D83" s="2">
        <v>0</v>
      </c>
      <c r="E83" s="2">
        <v>1</v>
      </c>
      <c r="F83" s="17">
        <f t="shared" si="24"/>
        <v>1.0728830401401669E-2</v>
      </c>
      <c r="G83" s="14">
        <f t="shared" si="28"/>
        <v>0</v>
      </c>
      <c r="H83" s="24">
        <f t="shared" si="25"/>
        <v>0</v>
      </c>
      <c r="I83" s="29">
        <f t="shared" si="29"/>
        <v>0</v>
      </c>
      <c r="J83" s="28">
        <f t="shared" si="30"/>
        <v>0</v>
      </c>
      <c r="K83" s="15">
        <f t="shared" si="26"/>
        <v>0</v>
      </c>
      <c r="L83" s="34" t="str">
        <f t="shared" si="31"/>
        <v>BA1-BAC</v>
      </c>
      <c r="M83" s="36">
        <f t="shared" si="21"/>
        <v>0</v>
      </c>
      <c r="N83" s="13">
        <f t="shared" si="32"/>
        <v>0</v>
      </c>
      <c r="O83" s="39">
        <f t="shared" si="22"/>
        <v>0</v>
      </c>
      <c r="P83" s="39">
        <f t="shared" si="23"/>
        <v>0</v>
      </c>
      <c r="Q83" s="2">
        <f t="shared" si="27"/>
        <v>-1</v>
      </c>
    </row>
    <row r="84" spans="1:17" x14ac:dyDescent="0.35">
      <c r="A84" s="2">
        <f>'Biomass from Ecopath'!A81</f>
        <v>71</v>
      </c>
      <c r="B84" t="str">
        <f>'Biomass from Ecopath'!B81</f>
        <v>DET_Close</v>
      </c>
      <c r="C84">
        <f>'Biomass from Ecopath'!C81</f>
        <v>60</v>
      </c>
      <c r="D84" s="2">
        <v>0</v>
      </c>
      <c r="E84" s="2">
        <v>1</v>
      </c>
      <c r="F84" s="17">
        <f t="shared" si="24"/>
        <v>0.16093245602102502</v>
      </c>
      <c r="G84" s="14">
        <f t="shared" si="28"/>
        <v>0</v>
      </c>
      <c r="H84" s="24">
        <f t="shared" si="25"/>
        <v>0</v>
      </c>
      <c r="I84" s="29">
        <f t="shared" si="29"/>
        <v>0</v>
      </c>
      <c r="J84" s="28">
        <f t="shared" si="30"/>
        <v>0</v>
      </c>
      <c r="K84" s="15">
        <f t="shared" si="26"/>
        <v>0</v>
      </c>
      <c r="L84" s="34" t="str">
        <f t="shared" si="31"/>
        <v>DET_Close</v>
      </c>
      <c r="M84" s="36">
        <f t="shared" si="21"/>
        <v>0</v>
      </c>
      <c r="N84" s="13">
        <f t="shared" si="32"/>
        <v>0</v>
      </c>
      <c r="O84" s="39">
        <f t="shared" si="22"/>
        <v>0</v>
      </c>
      <c r="P84" s="39">
        <f t="shared" si="23"/>
        <v>0</v>
      </c>
      <c r="Q84" s="2">
        <f t="shared" si="27"/>
        <v>-1</v>
      </c>
    </row>
    <row r="85" spans="1:17" x14ac:dyDescent="0.35">
      <c r="A85" s="10">
        <f>'Biomass from Ecopath'!A82</f>
        <v>72</v>
      </c>
      <c r="B85" s="11" t="str">
        <f>'Biomass from Ecopath'!B82</f>
        <v>DET_Real</v>
      </c>
      <c r="C85" s="11">
        <f>'Biomass from Ecopath'!C82</f>
        <v>60</v>
      </c>
      <c r="D85" s="10">
        <v>0</v>
      </c>
      <c r="E85" s="2">
        <v>1</v>
      </c>
      <c r="F85" s="19">
        <f t="shared" si="24"/>
        <v>0.16093245602102502</v>
      </c>
      <c r="G85" s="21">
        <f t="shared" si="28"/>
        <v>0</v>
      </c>
      <c r="H85" s="26">
        <f t="shared" si="25"/>
        <v>0</v>
      </c>
      <c r="I85" s="32">
        <f t="shared" si="29"/>
        <v>0</v>
      </c>
      <c r="J85" s="33">
        <f t="shared" si="30"/>
        <v>0</v>
      </c>
      <c r="K85" s="46">
        <f t="shared" si="26"/>
        <v>0</v>
      </c>
      <c r="L85" s="34" t="str">
        <f t="shared" si="31"/>
        <v>DET_Real</v>
      </c>
      <c r="M85" s="36">
        <f t="shared" si="21"/>
        <v>0</v>
      </c>
      <c r="N85" s="13">
        <f t="shared" si="32"/>
        <v>0</v>
      </c>
      <c r="O85" s="43">
        <f t="shared" si="22"/>
        <v>0</v>
      </c>
      <c r="P85" s="43">
        <f t="shared" si="23"/>
        <v>0</v>
      </c>
      <c r="Q85" s="2">
        <f t="shared" si="27"/>
        <v>-1</v>
      </c>
    </row>
    <row r="86" spans="1:17" x14ac:dyDescent="0.35">
      <c r="A86" s="3"/>
      <c r="B86" s="1"/>
      <c r="C86" s="1"/>
      <c r="D86" s="1"/>
      <c r="E86" s="1"/>
      <c r="F86" s="1"/>
      <c r="G86" s="1"/>
      <c r="H86" s="1"/>
      <c r="I86" s="3"/>
      <c r="J86" s="3"/>
      <c r="K86" s="1"/>
      <c r="L86" s="1"/>
      <c r="M86" s="1"/>
      <c r="N86" s="1"/>
      <c r="O86" s="42"/>
      <c r="P86" s="42"/>
      <c r="Q86" s="1"/>
    </row>
    <row r="88" spans="1:17" x14ac:dyDescent="0.35">
      <c r="O88" s="42" t="s">
        <v>126</v>
      </c>
      <c r="P88" s="42"/>
    </row>
    <row r="89" spans="1:17" x14ac:dyDescent="0.35">
      <c r="B89" s="1"/>
      <c r="C89" s="4" t="s">
        <v>109</v>
      </c>
      <c r="D89" s="4" t="s">
        <v>112</v>
      </c>
      <c r="E89" s="4"/>
      <c r="F89" s="4" t="s">
        <v>111</v>
      </c>
      <c r="G89" s="4" t="s">
        <v>108</v>
      </c>
      <c r="H89" s="5" t="s">
        <v>110</v>
      </c>
      <c r="J89" s="4" t="s">
        <v>120</v>
      </c>
      <c r="M89" t="s">
        <v>107</v>
      </c>
      <c r="O89" s="39">
        <f>SUM(O7:O85)</f>
        <v>0.28421805635067215</v>
      </c>
    </row>
    <row r="90" spans="1:17" x14ac:dyDescent="0.35">
      <c r="B90" s="6" t="s">
        <v>107</v>
      </c>
      <c r="C90" s="16">
        <f>SUM(C7:C85)</f>
        <v>372.82721884367004</v>
      </c>
      <c r="D90" s="3">
        <f>SUM(D7:D85)</f>
        <v>15</v>
      </c>
      <c r="E90" s="3"/>
      <c r="F90" s="27">
        <f>SUM(F7:F85)</f>
        <v>0.99999999999999989</v>
      </c>
      <c r="G90" s="23">
        <f>SUM(G7:G85)</f>
        <v>55.239277199999997</v>
      </c>
      <c r="H90" s="27">
        <f>SUM(H7:H85)</f>
        <v>1.0000000000000002</v>
      </c>
      <c r="I90" s="27"/>
      <c r="J90" s="27">
        <f t="shared" ref="J90:M90" si="33">SUM(J7:J85)</f>
        <v>15</v>
      </c>
      <c r="K90" s="27"/>
      <c r="L90" s="27"/>
      <c r="M90" s="27">
        <f t="shared" si="33"/>
        <v>1.0000000000000002</v>
      </c>
    </row>
  </sheetData>
  <conditionalFormatting sqref="M7:M8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Biomass from Ecopath</vt:lpstr>
      <vt:lpstr>Sea Lions</vt:lpstr>
      <vt:lpstr>Seals</vt:lpstr>
      <vt:lpstr>Dogfish</vt:lpstr>
      <vt:lpstr>Lingcod</vt:lpstr>
      <vt:lpstr>birds</vt:lpstr>
      <vt:lpstr>Chinook-WO-EMAR1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2015-06-05T18:17:20Z</dcterms:created>
  <dcterms:modified xsi:type="dcterms:W3CDTF">2025-02-25T22:56:34Z</dcterms:modified>
</cp:coreProperties>
</file>