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5E08996E-18EA-4E7E-8E61-C50889F3AF42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Readme" sheetId="1" r:id="rId1"/>
    <sheet name="Biomass from Ecopath" sheetId="2" r:id="rId2"/>
    <sheet name="Sea Lions" sheetId="9" r:id="rId3"/>
    <sheet name="Seals" sheetId="3" r:id="rId4"/>
    <sheet name="Dogfish" sheetId="6" r:id="rId5"/>
    <sheet name="Lingcod" sheetId="7" r:id="rId6"/>
    <sheet name="bird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9" l="1"/>
  <c r="G83" i="9"/>
  <c r="J83" i="9" s="1"/>
  <c r="C83" i="9"/>
  <c r="B83" i="9"/>
  <c r="L83" i="9" s="1"/>
  <c r="A83" i="9"/>
  <c r="L82" i="9"/>
  <c r="C82" i="9"/>
  <c r="B82" i="9"/>
  <c r="A82" i="9"/>
  <c r="J81" i="9"/>
  <c r="C81" i="9"/>
  <c r="G81" i="9" s="1"/>
  <c r="B81" i="9"/>
  <c r="L81" i="9" s="1"/>
  <c r="A81" i="9"/>
  <c r="G80" i="9"/>
  <c r="C80" i="9"/>
  <c r="B80" i="9"/>
  <c r="L80" i="9" s="1"/>
  <c r="A80" i="9"/>
  <c r="G79" i="9"/>
  <c r="J79" i="9" s="1"/>
  <c r="C79" i="9"/>
  <c r="B79" i="9"/>
  <c r="L79" i="9" s="1"/>
  <c r="A79" i="9"/>
  <c r="L78" i="9"/>
  <c r="J78" i="9"/>
  <c r="G78" i="9"/>
  <c r="C78" i="9"/>
  <c r="B78" i="9"/>
  <c r="A78" i="9"/>
  <c r="J77" i="9"/>
  <c r="C77" i="9"/>
  <c r="G77" i="9" s="1"/>
  <c r="B77" i="9"/>
  <c r="L77" i="9" s="1"/>
  <c r="A77" i="9"/>
  <c r="G76" i="9"/>
  <c r="C76" i="9"/>
  <c r="B76" i="9"/>
  <c r="L76" i="9" s="1"/>
  <c r="A76" i="9"/>
  <c r="G75" i="9"/>
  <c r="J75" i="9" s="1"/>
  <c r="C75" i="9"/>
  <c r="B75" i="9"/>
  <c r="L75" i="9" s="1"/>
  <c r="A75" i="9"/>
  <c r="L74" i="9"/>
  <c r="G74" i="9"/>
  <c r="J74" i="9" s="1"/>
  <c r="C74" i="9"/>
  <c r="B74" i="9"/>
  <c r="A74" i="9"/>
  <c r="L73" i="9"/>
  <c r="J73" i="9"/>
  <c r="C73" i="9"/>
  <c r="G73" i="9" s="1"/>
  <c r="B73" i="9"/>
  <c r="A73" i="9"/>
  <c r="G72" i="9"/>
  <c r="C72" i="9"/>
  <c r="B72" i="9"/>
  <c r="L72" i="9" s="1"/>
  <c r="A72" i="9"/>
  <c r="J71" i="9"/>
  <c r="G71" i="9"/>
  <c r="C71" i="9"/>
  <c r="B71" i="9"/>
  <c r="L71" i="9" s="1"/>
  <c r="A71" i="9"/>
  <c r="L70" i="9"/>
  <c r="G70" i="9"/>
  <c r="J70" i="9" s="1"/>
  <c r="C70" i="9"/>
  <c r="B70" i="9"/>
  <c r="A70" i="9"/>
  <c r="J69" i="9"/>
  <c r="C69" i="9"/>
  <c r="G69" i="9" s="1"/>
  <c r="B69" i="9"/>
  <c r="L69" i="9" s="1"/>
  <c r="A69" i="9"/>
  <c r="G68" i="9"/>
  <c r="C68" i="9"/>
  <c r="B68" i="9"/>
  <c r="L68" i="9" s="1"/>
  <c r="A68" i="9"/>
  <c r="J67" i="9"/>
  <c r="G67" i="9"/>
  <c r="C67" i="9"/>
  <c r="B67" i="9"/>
  <c r="L67" i="9" s="1"/>
  <c r="A67" i="9"/>
  <c r="L66" i="9"/>
  <c r="J66" i="9"/>
  <c r="G66" i="9"/>
  <c r="C66" i="9"/>
  <c r="B66" i="9"/>
  <c r="A66" i="9"/>
  <c r="J65" i="9"/>
  <c r="C65" i="9"/>
  <c r="G65" i="9" s="1"/>
  <c r="B65" i="9"/>
  <c r="L65" i="9" s="1"/>
  <c r="A65" i="9"/>
  <c r="G64" i="9"/>
  <c r="C64" i="9"/>
  <c r="B64" i="9"/>
  <c r="L64" i="9" s="1"/>
  <c r="A64" i="9"/>
  <c r="J63" i="9"/>
  <c r="G63" i="9"/>
  <c r="C63" i="9"/>
  <c r="B63" i="9"/>
  <c r="L63" i="9" s="1"/>
  <c r="A63" i="9"/>
  <c r="L62" i="9"/>
  <c r="G62" i="9"/>
  <c r="C62" i="9"/>
  <c r="B62" i="9"/>
  <c r="A62" i="9"/>
  <c r="L61" i="9"/>
  <c r="J61" i="9"/>
  <c r="C61" i="9"/>
  <c r="G61" i="9" s="1"/>
  <c r="B61" i="9"/>
  <c r="A61" i="9"/>
  <c r="G60" i="9"/>
  <c r="C60" i="9"/>
  <c r="B60" i="9"/>
  <c r="L60" i="9" s="1"/>
  <c r="A60" i="9"/>
  <c r="C59" i="9"/>
  <c r="B59" i="9"/>
  <c r="L59" i="9" s="1"/>
  <c r="A59" i="9"/>
  <c r="L58" i="9"/>
  <c r="G58" i="9"/>
  <c r="C58" i="9"/>
  <c r="B58" i="9"/>
  <c r="A58" i="9"/>
  <c r="Q57" i="9"/>
  <c r="L57" i="9"/>
  <c r="C57" i="9"/>
  <c r="B57" i="9"/>
  <c r="A57" i="9"/>
  <c r="L56" i="9"/>
  <c r="G56" i="9"/>
  <c r="C56" i="9"/>
  <c r="B56" i="9"/>
  <c r="A56" i="9"/>
  <c r="L55" i="9"/>
  <c r="G55" i="9"/>
  <c r="C55" i="9"/>
  <c r="B55" i="9"/>
  <c r="A55" i="9"/>
  <c r="C54" i="9"/>
  <c r="G54" i="9" s="1"/>
  <c r="B54" i="9"/>
  <c r="L54" i="9" s="1"/>
  <c r="A54" i="9"/>
  <c r="L53" i="9"/>
  <c r="C53" i="9"/>
  <c r="G53" i="9" s="1"/>
  <c r="B53" i="9"/>
  <c r="A53" i="9"/>
  <c r="G52" i="9"/>
  <c r="J52" i="9" s="1"/>
  <c r="C52" i="9"/>
  <c r="B52" i="9"/>
  <c r="L52" i="9" s="1"/>
  <c r="A52" i="9"/>
  <c r="Q51" i="9"/>
  <c r="L51" i="9"/>
  <c r="J51" i="9"/>
  <c r="G51" i="9"/>
  <c r="C51" i="9"/>
  <c r="B51" i="9"/>
  <c r="A51" i="9"/>
  <c r="C50" i="9"/>
  <c r="G50" i="9" s="1"/>
  <c r="B50" i="9"/>
  <c r="L50" i="9" s="1"/>
  <c r="A50" i="9"/>
  <c r="C49" i="9"/>
  <c r="B49" i="9"/>
  <c r="L49" i="9" s="1"/>
  <c r="A49" i="9"/>
  <c r="L48" i="9"/>
  <c r="G48" i="9"/>
  <c r="C48" i="9"/>
  <c r="B48" i="9"/>
  <c r="A48" i="9"/>
  <c r="L47" i="9"/>
  <c r="G47" i="9"/>
  <c r="C47" i="9"/>
  <c r="B47" i="9"/>
  <c r="A47" i="9"/>
  <c r="Q46" i="9"/>
  <c r="L46" i="9"/>
  <c r="G46" i="9"/>
  <c r="J46" i="9" s="1"/>
  <c r="C46" i="9"/>
  <c r="B46" i="9"/>
  <c r="A46" i="9"/>
  <c r="C45" i="9"/>
  <c r="B45" i="9"/>
  <c r="L45" i="9" s="1"/>
  <c r="A45" i="9"/>
  <c r="C44" i="9"/>
  <c r="G44" i="9" s="1"/>
  <c r="B44" i="9"/>
  <c r="L44" i="9" s="1"/>
  <c r="A44" i="9"/>
  <c r="C43" i="9"/>
  <c r="G43" i="9" s="1"/>
  <c r="B43" i="9"/>
  <c r="L43" i="9" s="1"/>
  <c r="A43" i="9"/>
  <c r="L42" i="9"/>
  <c r="G42" i="9"/>
  <c r="C42" i="9"/>
  <c r="B42" i="9"/>
  <c r="A42" i="9"/>
  <c r="L41" i="9"/>
  <c r="C41" i="9"/>
  <c r="B41" i="9"/>
  <c r="A41" i="9"/>
  <c r="Q40" i="9"/>
  <c r="G40" i="9"/>
  <c r="J40" i="9" s="1"/>
  <c r="C40" i="9"/>
  <c r="B40" i="9"/>
  <c r="L40" i="9" s="1"/>
  <c r="A40" i="9"/>
  <c r="L39" i="9"/>
  <c r="C39" i="9"/>
  <c r="G39" i="9" s="1"/>
  <c r="B39" i="9"/>
  <c r="A39" i="9"/>
  <c r="G38" i="9"/>
  <c r="C38" i="9"/>
  <c r="B38" i="9"/>
  <c r="L38" i="9" s="1"/>
  <c r="A38" i="9"/>
  <c r="L37" i="9"/>
  <c r="G37" i="9"/>
  <c r="C37" i="9"/>
  <c r="B37" i="9"/>
  <c r="A37" i="9"/>
  <c r="L36" i="9"/>
  <c r="G36" i="9"/>
  <c r="C36" i="9"/>
  <c r="B36" i="9"/>
  <c r="A36" i="9"/>
  <c r="L35" i="9"/>
  <c r="C35" i="9"/>
  <c r="G35" i="9" s="1"/>
  <c r="B35" i="9"/>
  <c r="A35" i="9"/>
  <c r="C34" i="9"/>
  <c r="G34" i="9" s="1"/>
  <c r="B34" i="9"/>
  <c r="L34" i="9" s="1"/>
  <c r="A34" i="9"/>
  <c r="C33" i="9"/>
  <c r="G33" i="9" s="1"/>
  <c r="J33" i="9" s="1"/>
  <c r="B33" i="9"/>
  <c r="L33" i="9" s="1"/>
  <c r="A33" i="9"/>
  <c r="L32" i="9"/>
  <c r="C32" i="9"/>
  <c r="G32" i="9" s="1"/>
  <c r="J32" i="9" s="1"/>
  <c r="B32" i="9"/>
  <c r="A32" i="9"/>
  <c r="L31" i="9"/>
  <c r="G31" i="9"/>
  <c r="C31" i="9"/>
  <c r="B31" i="9"/>
  <c r="A31" i="9"/>
  <c r="L30" i="9"/>
  <c r="C30" i="9"/>
  <c r="G30" i="9" s="1"/>
  <c r="B30" i="9"/>
  <c r="A30" i="9"/>
  <c r="C29" i="9"/>
  <c r="B29" i="9"/>
  <c r="L29" i="9" s="1"/>
  <c r="A29" i="9"/>
  <c r="G28" i="9"/>
  <c r="C28" i="9"/>
  <c r="B28" i="9"/>
  <c r="L28" i="9" s="1"/>
  <c r="A28" i="9"/>
  <c r="L27" i="9"/>
  <c r="G27" i="9"/>
  <c r="C27" i="9"/>
  <c r="B27" i="9"/>
  <c r="A27" i="9"/>
  <c r="C26" i="9"/>
  <c r="G26" i="9" s="1"/>
  <c r="B26" i="9"/>
  <c r="L26" i="9" s="1"/>
  <c r="A26" i="9"/>
  <c r="Q25" i="9"/>
  <c r="C25" i="9"/>
  <c r="B25" i="9"/>
  <c r="L25" i="9" s="1"/>
  <c r="A25" i="9"/>
  <c r="G24" i="9"/>
  <c r="C24" i="9"/>
  <c r="B24" i="9"/>
  <c r="L24" i="9" s="1"/>
  <c r="A24" i="9"/>
  <c r="C23" i="9"/>
  <c r="B23" i="9"/>
  <c r="L23" i="9" s="1"/>
  <c r="A23" i="9"/>
  <c r="L22" i="9"/>
  <c r="C22" i="9"/>
  <c r="G22" i="9" s="1"/>
  <c r="B22" i="9"/>
  <c r="A22" i="9"/>
  <c r="C21" i="9"/>
  <c r="B21" i="9"/>
  <c r="L21" i="9" s="1"/>
  <c r="A21" i="9"/>
  <c r="L20" i="9"/>
  <c r="G20" i="9"/>
  <c r="C20" i="9"/>
  <c r="B20" i="9"/>
  <c r="A20" i="9"/>
  <c r="C19" i="9"/>
  <c r="G19" i="9" s="1"/>
  <c r="B19" i="9"/>
  <c r="L19" i="9" s="1"/>
  <c r="A19" i="9"/>
  <c r="L18" i="9"/>
  <c r="G18" i="9"/>
  <c r="C18" i="9"/>
  <c r="B18" i="9"/>
  <c r="A18" i="9"/>
  <c r="L17" i="9"/>
  <c r="C17" i="9"/>
  <c r="B17" i="9"/>
  <c r="A17" i="9"/>
  <c r="L16" i="9"/>
  <c r="C16" i="9"/>
  <c r="G16" i="9" s="1"/>
  <c r="B16" i="9"/>
  <c r="A16" i="9"/>
  <c r="C15" i="9"/>
  <c r="G15" i="9" s="1"/>
  <c r="B15" i="9"/>
  <c r="L15" i="9" s="1"/>
  <c r="A15" i="9"/>
  <c r="Q14" i="9"/>
  <c r="G14" i="9"/>
  <c r="J14" i="9" s="1"/>
  <c r="C14" i="9"/>
  <c r="B14" i="9"/>
  <c r="L14" i="9" s="1"/>
  <c r="A14" i="9"/>
  <c r="L13" i="9"/>
  <c r="G13" i="9"/>
  <c r="C13" i="9"/>
  <c r="B13" i="9"/>
  <c r="A13" i="9"/>
  <c r="L12" i="9"/>
  <c r="G12" i="9"/>
  <c r="C12" i="9"/>
  <c r="B12" i="9"/>
  <c r="A12" i="9"/>
  <c r="L11" i="9"/>
  <c r="C11" i="9"/>
  <c r="G11" i="9" s="1"/>
  <c r="B11" i="9"/>
  <c r="A11" i="9"/>
  <c r="C10" i="9"/>
  <c r="B10" i="9"/>
  <c r="L10" i="9" s="1"/>
  <c r="A10" i="9"/>
  <c r="C9" i="9"/>
  <c r="B9" i="9"/>
  <c r="L9" i="9" s="1"/>
  <c r="A9" i="9"/>
  <c r="G8" i="9"/>
  <c r="C8" i="9"/>
  <c r="B8" i="9"/>
  <c r="L8" i="9" s="1"/>
  <c r="A8" i="9"/>
  <c r="C7" i="9"/>
  <c r="G7" i="9" s="1"/>
  <c r="B7" i="9"/>
  <c r="L7" i="9" s="1"/>
  <c r="A7" i="9"/>
  <c r="G6" i="9"/>
  <c r="J6" i="9" s="1"/>
  <c r="C6" i="9"/>
  <c r="B6" i="9"/>
  <c r="L6" i="9" s="1"/>
  <c r="A6" i="9"/>
  <c r="G5" i="9"/>
  <c r="C5" i="9"/>
  <c r="B5" i="9"/>
  <c r="L5" i="9" s="1"/>
  <c r="A5" i="9"/>
  <c r="F38" i="9" l="1"/>
  <c r="J39" i="9"/>
  <c r="J7" i="9"/>
  <c r="F6" i="9"/>
  <c r="J80" i="9"/>
  <c r="J5" i="9"/>
  <c r="G25" i="9"/>
  <c r="F25" i="9"/>
  <c r="G57" i="9"/>
  <c r="J68" i="9"/>
  <c r="G82" i="9"/>
  <c r="F40" i="9"/>
  <c r="F19" i="9"/>
  <c r="F43" i="9"/>
  <c r="G45" i="9"/>
  <c r="F45" i="9"/>
  <c r="F29" i="9"/>
  <c r="G29" i="9"/>
  <c r="G9" i="9"/>
  <c r="F9" i="9"/>
  <c r="G21" i="9"/>
  <c r="F21" i="9"/>
  <c r="J47" i="9"/>
  <c r="J56" i="9"/>
  <c r="F59" i="9"/>
  <c r="J72" i="9"/>
  <c r="F26" i="9"/>
  <c r="J26" i="9"/>
  <c r="G59" i="9"/>
  <c r="F13" i="9"/>
  <c r="F39" i="9"/>
  <c r="C88" i="9"/>
  <c r="G41" i="9"/>
  <c r="F41" i="9"/>
  <c r="J76" i="9"/>
  <c r="G49" i="9"/>
  <c r="F49" i="9"/>
  <c r="J64" i="9"/>
  <c r="F23" i="9"/>
  <c r="G23" i="9"/>
  <c r="F5" i="9"/>
  <c r="J8" i="9"/>
  <c r="J11" i="9"/>
  <c r="F52" i="9"/>
  <c r="F33" i="9"/>
  <c r="G10" i="9"/>
  <c r="G88" i="9" s="1"/>
  <c r="F11" i="9"/>
  <c r="F15" i="9"/>
  <c r="F36" i="9"/>
  <c r="Q32" i="9"/>
  <c r="F30" i="9"/>
  <c r="G17" i="9"/>
  <c r="F17" i="9"/>
  <c r="F56" i="9"/>
  <c r="F61" i="9"/>
  <c r="F65" i="9"/>
  <c r="F69" i="9"/>
  <c r="F73" i="9"/>
  <c r="F77" i="9"/>
  <c r="F81" i="9"/>
  <c r="H79" i="9" l="1"/>
  <c r="I79" i="9" s="1"/>
  <c r="M79" i="9" s="1"/>
  <c r="H32" i="9"/>
  <c r="I32" i="9" s="1"/>
  <c r="H63" i="9"/>
  <c r="I63" i="9" s="1"/>
  <c r="M63" i="9" s="1"/>
  <c r="H61" i="9"/>
  <c r="I61" i="9" s="1"/>
  <c r="M61" i="9" s="1"/>
  <c r="H22" i="9"/>
  <c r="H81" i="9"/>
  <c r="I81" i="9" s="1"/>
  <c r="M81" i="9" s="1"/>
  <c r="H69" i="9"/>
  <c r="I69" i="9" s="1"/>
  <c r="M69" i="9" s="1"/>
  <c r="H36" i="9"/>
  <c r="H65" i="9"/>
  <c r="I65" i="9" s="1"/>
  <c r="M65" i="9" s="1"/>
  <c r="H20" i="9"/>
  <c r="H77" i="9"/>
  <c r="I77" i="9" s="1"/>
  <c r="M77" i="9" s="1"/>
  <c r="H75" i="9"/>
  <c r="I75" i="9" s="1"/>
  <c r="M75" i="9" s="1"/>
  <c r="H78" i="9"/>
  <c r="I78" i="9" s="1"/>
  <c r="M78" i="9" s="1"/>
  <c r="H73" i="9"/>
  <c r="I73" i="9" s="1"/>
  <c r="M73" i="9" s="1"/>
  <c r="H71" i="9"/>
  <c r="I71" i="9" s="1"/>
  <c r="M71" i="9" s="1"/>
  <c r="H58" i="9"/>
  <c r="H54" i="9"/>
  <c r="H44" i="9"/>
  <c r="H39" i="9"/>
  <c r="I39" i="9" s="1"/>
  <c r="M39" i="9" s="1"/>
  <c r="H13" i="9"/>
  <c r="H70" i="9"/>
  <c r="I70" i="9" s="1"/>
  <c r="M70" i="9" s="1"/>
  <c r="H15" i="9"/>
  <c r="H76" i="9"/>
  <c r="I76" i="9" s="1"/>
  <c r="M76" i="9" s="1"/>
  <c r="H64" i="9"/>
  <c r="I64" i="9" s="1"/>
  <c r="M64" i="9" s="1"/>
  <c r="H55" i="9"/>
  <c r="H37" i="9"/>
  <c r="H68" i="9"/>
  <c r="I68" i="9" s="1"/>
  <c r="M68" i="9" s="1"/>
  <c r="H51" i="9"/>
  <c r="I51" i="9" s="1"/>
  <c r="H52" i="9"/>
  <c r="I52" i="9" s="1"/>
  <c r="M52" i="9" s="1"/>
  <c r="H40" i="9"/>
  <c r="I40" i="9" s="1"/>
  <c r="H48" i="9"/>
  <c r="H6" i="9"/>
  <c r="I6" i="9" s="1"/>
  <c r="M6" i="9" s="1"/>
  <c r="H7" i="9"/>
  <c r="I7" i="9" s="1"/>
  <c r="M7" i="9" s="1"/>
  <c r="H67" i="9"/>
  <c r="I67" i="9" s="1"/>
  <c r="M67" i="9" s="1"/>
  <c r="H5" i="9"/>
  <c r="H53" i="9"/>
  <c r="H47" i="9"/>
  <c r="I47" i="9" s="1"/>
  <c r="M47" i="9" s="1"/>
  <c r="H18" i="9"/>
  <c r="H33" i="9"/>
  <c r="I33" i="9" s="1"/>
  <c r="M33" i="9" s="1"/>
  <c r="H30" i="9"/>
  <c r="H28" i="9"/>
  <c r="H72" i="9"/>
  <c r="I72" i="9" s="1"/>
  <c r="M72" i="9" s="1"/>
  <c r="H19" i="9"/>
  <c r="H16" i="9"/>
  <c r="H35" i="9"/>
  <c r="H38" i="9"/>
  <c r="H50" i="9"/>
  <c r="H80" i="9"/>
  <c r="I80" i="9" s="1"/>
  <c r="M80" i="9" s="1"/>
  <c r="H8" i="9"/>
  <c r="I8" i="9" s="1"/>
  <c r="M8" i="9" s="1"/>
  <c r="H66" i="9"/>
  <c r="I66" i="9" s="1"/>
  <c r="M66" i="9" s="1"/>
  <c r="H74" i="9"/>
  <c r="I74" i="9" s="1"/>
  <c r="M74" i="9" s="1"/>
  <c r="H11" i="9"/>
  <c r="I11" i="9" s="1"/>
  <c r="M11" i="9" s="1"/>
  <c r="H14" i="9"/>
  <c r="I14" i="9" s="1"/>
  <c r="H12" i="9"/>
  <c r="H42" i="9"/>
  <c r="H43" i="9"/>
  <c r="H62" i="9"/>
  <c r="H60" i="9"/>
  <c r="H46" i="9"/>
  <c r="I46" i="9" s="1"/>
  <c r="H31" i="9"/>
  <c r="H27" i="9"/>
  <c r="H56" i="9"/>
  <c r="I56" i="9" s="1"/>
  <c r="M56" i="9" s="1"/>
  <c r="H24" i="9"/>
  <c r="H83" i="9"/>
  <c r="I83" i="9" s="1"/>
  <c r="M83" i="9" s="1"/>
  <c r="H34" i="9"/>
  <c r="H26" i="9"/>
  <c r="I26" i="9" s="1"/>
  <c r="M26" i="9" s="1"/>
  <c r="J57" i="9"/>
  <c r="H57" i="9"/>
  <c r="I57" i="9" s="1"/>
  <c r="J9" i="9"/>
  <c r="H9" i="9"/>
  <c r="I9" i="9" s="1"/>
  <c r="M9" i="9" s="1"/>
  <c r="H29" i="9"/>
  <c r="I29" i="9" s="1"/>
  <c r="M29" i="9" s="1"/>
  <c r="H49" i="9"/>
  <c r="I49" i="9" s="1"/>
  <c r="M49" i="9" s="1"/>
  <c r="H23" i="9"/>
  <c r="I23" i="9" s="1"/>
  <c r="M23" i="9" s="1"/>
  <c r="F12" i="9"/>
  <c r="F8" i="9"/>
  <c r="F88" i="9" s="1"/>
  <c r="F32" i="9"/>
  <c r="F54" i="9"/>
  <c r="F35" i="9"/>
  <c r="F16" i="9"/>
  <c r="F51" i="9"/>
  <c r="F31" i="9"/>
  <c r="F50" i="9"/>
  <c r="F47" i="9"/>
  <c r="F27" i="9"/>
  <c r="F46" i="9"/>
  <c r="F42" i="9"/>
  <c r="F78" i="9"/>
  <c r="F71" i="9"/>
  <c r="F58" i="9"/>
  <c r="F76" i="9"/>
  <c r="F66" i="9"/>
  <c r="F28" i="9"/>
  <c r="F74" i="9"/>
  <c r="F64" i="9"/>
  <c r="F18" i="9"/>
  <c r="F14" i="9"/>
  <c r="F24" i="9"/>
  <c r="F60" i="9"/>
  <c r="F79" i="9"/>
  <c r="F72" i="9"/>
  <c r="F67" i="9"/>
  <c r="F22" i="9"/>
  <c r="F62" i="9"/>
  <c r="F37" i="9"/>
  <c r="F75" i="9"/>
  <c r="F70" i="9"/>
  <c r="F80" i="9"/>
  <c r="F48" i="9"/>
  <c r="F68" i="9"/>
  <c r="F63" i="9"/>
  <c r="F20" i="9"/>
  <c r="J82" i="9"/>
  <c r="H82" i="9"/>
  <c r="I82" i="9" s="1"/>
  <c r="M82" i="9" s="1"/>
  <c r="F10" i="9"/>
  <c r="J25" i="9"/>
  <c r="H25" i="9"/>
  <c r="I25" i="9" s="1"/>
  <c r="F53" i="9"/>
  <c r="F7" i="9"/>
  <c r="F83" i="9"/>
  <c r="F82" i="9"/>
  <c r="H10" i="9"/>
  <c r="I10" i="9" s="1"/>
  <c r="M10" i="9" s="1"/>
  <c r="J10" i="9"/>
  <c r="J45" i="9"/>
  <c r="H45" i="9"/>
  <c r="I45" i="9" s="1"/>
  <c r="M45" i="9" s="1"/>
  <c r="H59" i="9"/>
  <c r="I59" i="9" s="1"/>
  <c r="M59" i="9" s="1"/>
  <c r="H41" i="9"/>
  <c r="I41" i="9" s="1"/>
  <c r="M41" i="9" s="1"/>
  <c r="J41" i="9"/>
  <c r="H17" i="9"/>
  <c r="I17" i="9" s="1"/>
  <c r="M17" i="9" s="1"/>
  <c r="F34" i="9"/>
  <c r="F44" i="9"/>
  <c r="F55" i="9"/>
  <c r="H21" i="9"/>
  <c r="I21" i="9" s="1"/>
  <c r="M21" i="9" s="1"/>
  <c r="F57" i="9"/>
  <c r="D88" i="7"/>
  <c r="C83" i="7"/>
  <c r="G83" i="7" s="1"/>
  <c r="B83" i="7"/>
  <c r="L83" i="7" s="1"/>
  <c r="A83" i="7"/>
  <c r="C82" i="7"/>
  <c r="G82" i="7" s="1"/>
  <c r="J82" i="7" s="1"/>
  <c r="B82" i="7"/>
  <c r="L82" i="7" s="1"/>
  <c r="A82" i="7"/>
  <c r="L81" i="7"/>
  <c r="C81" i="7"/>
  <c r="G81" i="7" s="1"/>
  <c r="B81" i="7"/>
  <c r="A81" i="7"/>
  <c r="C80" i="7"/>
  <c r="G80" i="7" s="1"/>
  <c r="B80" i="7"/>
  <c r="L80" i="7" s="1"/>
  <c r="A80" i="7"/>
  <c r="C79" i="7"/>
  <c r="G79" i="7" s="1"/>
  <c r="B79" i="7"/>
  <c r="L79" i="7" s="1"/>
  <c r="A79" i="7"/>
  <c r="L78" i="7"/>
  <c r="G78" i="7"/>
  <c r="J78" i="7" s="1"/>
  <c r="C78" i="7"/>
  <c r="B78" i="7"/>
  <c r="A78" i="7"/>
  <c r="C77" i="7"/>
  <c r="G77" i="7" s="1"/>
  <c r="B77" i="7"/>
  <c r="L77" i="7" s="1"/>
  <c r="A77" i="7"/>
  <c r="C76" i="7"/>
  <c r="G76" i="7" s="1"/>
  <c r="B76" i="7"/>
  <c r="L76" i="7" s="1"/>
  <c r="A76" i="7"/>
  <c r="C75" i="7"/>
  <c r="G75" i="7" s="1"/>
  <c r="B75" i="7"/>
  <c r="L75" i="7" s="1"/>
  <c r="A75" i="7"/>
  <c r="C74" i="7"/>
  <c r="G74" i="7" s="1"/>
  <c r="B74" i="7"/>
  <c r="L74" i="7" s="1"/>
  <c r="A74" i="7"/>
  <c r="C73" i="7"/>
  <c r="G73" i="7" s="1"/>
  <c r="J73" i="7" s="1"/>
  <c r="B73" i="7"/>
  <c r="L73" i="7" s="1"/>
  <c r="A73" i="7"/>
  <c r="L72" i="7"/>
  <c r="C72" i="7"/>
  <c r="G72" i="7" s="1"/>
  <c r="B72" i="7"/>
  <c r="A72" i="7"/>
  <c r="C71" i="7"/>
  <c r="G71" i="7" s="1"/>
  <c r="B71" i="7"/>
  <c r="L71" i="7" s="1"/>
  <c r="A71" i="7"/>
  <c r="C70" i="7"/>
  <c r="B70" i="7"/>
  <c r="L70" i="7" s="1"/>
  <c r="A70" i="7"/>
  <c r="L69" i="7"/>
  <c r="C69" i="7"/>
  <c r="G69" i="7" s="1"/>
  <c r="J69" i="7" s="1"/>
  <c r="B69" i="7"/>
  <c r="A69" i="7"/>
  <c r="C68" i="7"/>
  <c r="G68" i="7" s="1"/>
  <c r="B68" i="7"/>
  <c r="L68" i="7" s="1"/>
  <c r="A68" i="7"/>
  <c r="C67" i="7"/>
  <c r="G67" i="7" s="1"/>
  <c r="B67" i="7"/>
  <c r="L67" i="7" s="1"/>
  <c r="A67" i="7"/>
  <c r="L66" i="7"/>
  <c r="C66" i="7"/>
  <c r="B66" i="7"/>
  <c r="A66" i="7"/>
  <c r="C65" i="7"/>
  <c r="G65" i="7" s="1"/>
  <c r="J65" i="7" s="1"/>
  <c r="B65" i="7"/>
  <c r="L65" i="7" s="1"/>
  <c r="A65" i="7"/>
  <c r="C64" i="7"/>
  <c r="G64" i="7" s="1"/>
  <c r="B64" i="7"/>
  <c r="L64" i="7" s="1"/>
  <c r="A64" i="7"/>
  <c r="C63" i="7"/>
  <c r="G63" i="7" s="1"/>
  <c r="B63" i="7"/>
  <c r="L63" i="7" s="1"/>
  <c r="A63" i="7"/>
  <c r="L62" i="7"/>
  <c r="C62" i="7"/>
  <c r="G62" i="7" s="1"/>
  <c r="B62" i="7"/>
  <c r="A62" i="7"/>
  <c r="C61" i="7"/>
  <c r="G61" i="7" s="1"/>
  <c r="J61" i="7" s="1"/>
  <c r="B61" i="7"/>
  <c r="L61" i="7" s="1"/>
  <c r="A61" i="7"/>
  <c r="L60" i="7"/>
  <c r="C60" i="7"/>
  <c r="G60" i="7" s="1"/>
  <c r="B60" i="7"/>
  <c r="A60" i="7"/>
  <c r="C59" i="7"/>
  <c r="G59" i="7" s="1"/>
  <c r="B59" i="7"/>
  <c r="L59" i="7" s="1"/>
  <c r="A59" i="7"/>
  <c r="C58" i="7"/>
  <c r="G58" i="7" s="1"/>
  <c r="B58" i="7"/>
  <c r="L58" i="7" s="1"/>
  <c r="A58" i="7"/>
  <c r="C57" i="7"/>
  <c r="G57" i="7" s="1"/>
  <c r="B57" i="7"/>
  <c r="L57" i="7" s="1"/>
  <c r="A57" i="7"/>
  <c r="G56" i="7"/>
  <c r="C56" i="7"/>
  <c r="B56" i="7"/>
  <c r="L56" i="7" s="1"/>
  <c r="A56" i="7"/>
  <c r="C55" i="7"/>
  <c r="G55" i="7" s="1"/>
  <c r="B55" i="7"/>
  <c r="L55" i="7" s="1"/>
  <c r="A55" i="7"/>
  <c r="C54" i="7"/>
  <c r="G54" i="7" s="1"/>
  <c r="B54" i="7"/>
  <c r="L54" i="7" s="1"/>
  <c r="A54" i="7"/>
  <c r="C53" i="7"/>
  <c r="G53" i="7" s="1"/>
  <c r="B53" i="7"/>
  <c r="L53" i="7" s="1"/>
  <c r="A53" i="7"/>
  <c r="C52" i="7"/>
  <c r="G52" i="7" s="1"/>
  <c r="B52" i="7"/>
  <c r="L52" i="7" s="1"/>
  <c r="A52" i="7"/>
  <c r="Q51" i="7"/>
  <c r="L51" i="7"/>
  <c r="C51" i="7"/>
  <c r="G51" i="7" s="1"/>
  <c r="J51" i="7" s="1"/>
  <c r="B51" i="7"/>
  <c r="A51" i="7"/>
  <c r="C50" i="7"/>
  <c r="G50" i="7" s="1"/>
  <c r="B50" i="7"/>
  <c r="L50" i="7" s="1"/>
  <c r="A50" i="7"/>
  <c r="L49" i="7"/>
  <c r="C49" i="7"/>
  <c r="G49" i="7" s="1"/>
  <c r="B49" i="7"/>
  <c r="A49" i="7"/>
  <c r="C48" i="7"/>
  <c r="B48" i="7"/>
  <c r="L48" i="7" s="1"/>
  <c r="A48" i="7"/>
  <c r="C47" i="7"/>
  <c r="G47" i="7" s="1"/>
  <c r="J47" i="7" s="1"/>
  <c r="B47" i="7"/>
  <c r="L47" i="7" s="1"/>
  <c r="A47" i="7"/>
  <c r="Q46" i="7"/>
  <c r="G46" i="7"/>
  <c r="C46" i="7"/>
  <c r="B46" i="7"/>
  <c r="L46" i="7" s="1"/>
  <c r="A46" i="7"/>
  <c r="C45" i="7"/>
  <c r="G45" i="7" s="1"/>
  <c r="J45" i="7" s="1"/>
  <c r="B45" i="7"/>
  <c r="L45" i="7" s="1"/>
  <c r="A45" i="7"/>
  <c r="L44" i="7"/>
  <c r="C44" i="7"/>
  <c r="G44" i="7" s="1"/>
  <c r="B44" i="7"/>
  <c r="A44" i="7"/>
  <c r="C43" i="7"/>
  <c r="G43" i="7" s="1"/>
  <c r="B43" i="7"/>
  <c r="L43" i="7" s="1"/>
  <c r="A43" i="7"/>
  <c r="C42" i="7"/>
  <c r="B42" i="7"/>
  <c r="L42" i="7" s="1"/>
  <c r="A42" i="7"/>
  <c r="C41" i="7"/>
  <c r="G41" i="7" s="1"/>
  <c r="J41" i="7" s="1"/>
  <c r="B41" i="7"/>
  <c r="L41" i="7" s="1"/>
  <c r="A41" i="7"/>
  <c r="Q40" i="7"/>
  <c r="G40" i="7"/>
  <c r="C40" i="7"/>
  <c r="B40" i="7"/>
  <c r="L40" i="7" s="1"/>
  <c r="A40" i="7"/>
  <c r="C39" i="7"/>
  <c r="G39" i="7" s="1"/>
  <c r="J39" i="7" s="1"/>
  <c r="B39" i="7"/>
  <c r="L39" i="7" s="1"/>
  <c r="A39" i="7"/>
  <c r="C38" i="7"/>
  <c r="G38" i="7" s="1"/>
  <c r="B38" i="7"/>
  <c r="L38" i="7" s="1"/>
  <c r="A38" i="7"/>
  <c r="C37" i="7"/>
  <c r="G37" i="7" s="1"/>
  <c r="B37" i="7"/>
  <c r="L37" i="7" s="1"/>
  <c r="A37" i="7"/>
  <c r="C36" i="7"/>
  <c r="G36" i="7" s="1"/>
  <c r="B36" i="7"/>
  <c r="L36" i="7" s="1"/>
  <c r="A36" i="7"/>
  <c r="L35" i="7"/>
  <c r="C35" i="7"/>
  <c r="G35" i="7" s="1"/>
  <c r="B35" i="7"/>
  <c r="A35" i="7"/>
  <c r="C34" i="7"/>
  <c r="B34" i="7"/>
  <c r="L34" i="7" s="1"/>
  <c r="A34" i="7"/>
  <c r="C33" i="7"/>
  <c r="G33" i="7" s="1"/>
  <c r="J33" i="7" s="1"/>
  <c r="B33" i="7"/>
  <c r="L33" i="7" s="1"/>
  <c r="A33" i="7"/>
  <c r="Q32" i="7"/>
  <c r="C32" i="7"/>
  <c r="G32" i="7" s="1"/>
  <c r="B32" i="7"/>
  <c r="L32" i="7" s="1"/>
  <c r="A32" i="7"/>
  <c r="L31" i="7"/>
  <c r="C31" i="7"/>
  <c r="G31" i="7" s="1"/>
  <c r="B31" i="7"/>
  <c r="A31" i="7"/>
  <c r="G30" i="7"/>
  <c r="C30" i="7"/>
  <c r="B30" i="7"/>
  <c r="L30" i="7" s="1"/>
  <c r="A30" i="7"/>
  <c r="G29" i="7"/>
  <c r="C29" i="7"/>
  <c r="B29" i="7"/>
  <c r="L29" i="7" s="1"/>
  <c r="A29" i="7"/>
  <c r="C28" i="7"/>
  <c r="B28" i="7"/>
  <c r="L28" i="7" s="1"/>
  <c r="A28" i="7"/>
  <c r="G27" i="7"/>
  <c r="C27" i="7"/>
  <c r="B27" i="7"/>
  <c r="L27" i="7" s="1"/>
  <c r="A27" i="7"/>
  <c r="L26" i="7"/>
  <c r="G26" i="7"/>
  <c r="J26" i="7" s="1"/>
  <c r="C26" i="7"/>
  <c r="B26" i="7"/>
  <c r="A26" i="7"/>
  <c r="Q25" i="7"/>
  <c r="C25" i="7"/>
  <c r="G25" i="7" s="1"/>
  <c r="J25" i="7" s="1"/>
  <c r="B25" i="7"/>
  <c r="L25" i="7" s="1"/>
  <c r="A25" i="7"/>
  <c r="L24" i="7"/>
  <c r="C24" i="7"/>
  <c r="G24" i="7" s="1"/>
  <c r="B24" i="7"/>
  <c r="A24" i="7"/>
  <c r="C23" i="7"/>
  <c r="G23" i="7" s="1"/>
  <c r="B23" i="7"/>
  <c r="L23" i="7" s="1"/>
  <c r="A23" i="7"/>
  <c r="C22" i="7"/>
  <c r="G22" i="7" s="1"/>
  <c r="B22" i="7"/>
  <c r="L22" i="7" s="1"/>
  <c r="A22" i="7"/>
  <c r="L21" i="7"/>
  <c r="C21" i="7"/>
  <c r="G21" i="7" s="1"/>
  <c r="B21" i="7"/>
  <c r="A21" i="7"/>
  <c r="C20" i="7"/>
  <c r="G20" i="7" s="1"/>
  <c r="B20" i="7"/>
  <c r="L20" i="7" s="1"/>
  <c r="A20" i="7"/>
  <c r="C19" i="7"/>
  <c r="G19" i="7" s="1"/>
  <c r="B19" i="7"/>
  <c r="L19" i="7" s="1"/>
  <c r="A19" i="7"/>
  <c r="L18" i="7"/>
  <c r="C18" i="7"/>
  <c r="G18" i="7" s="1"/>
  <c r="B18" i="7"/>
  <c r="A18" i="7"/>
  <c r="C17" i="7"/>
  <c r="G17" i="7" s="1"/>
  <c r="B17" i="7"/>
  <c r="L17" i="7" s="1"/>
  <c r="A17" i="7"/>
  <c r="C16" i="7"/>
  <c r="G16" i="7" s="1"/>
  <c r="B16" i="7"/>
  <c r="L16" i="7" s="1"/>
  <c r="A16" i="7"/>
  <c r="C15" i="7"/>
  <c r="G15" i="7" s="1"/>
  <c r="B15" i="7"/>
  <c r="L15" i="7" s="1"/>
  <c r="A15" i="7"/>
  <c r="Q14" i="7"/>
  <c r="C14" i="7"/>
  <c r="B14" i="7"/>
  <c r="L14" i="7" s="1"/>
  <c r="A14" i="7"/>
  <c r="C13" i="7"/>
  <c r="G13" i="7" s="1"/>
  <c r="B13" i="7"/>
  <c r="L13" i="7" s="1"/>
  <c r="A13" i="7"/>
  <c r="C12" i="7"/>
  <c r="G12" i="7" s="1"/>
  <c r="B12" i="7"/>
  <c r="L12" i="7" s="1"/>
  <c r="A12" i="7"/>
  <c r="C11" i="7"/>
  <c r="G11" i="7" s="1"/>
  <c r="B11" i="7"/>
  <c r="L11" i="7" s="1"/>
  <c r="A11" i="7"/>
  <c r="C10" i="7"/>
  <c r="B10" i="7"/>
  <c r="L10" i="7" s="1"/>
  <c r="A10" i="7"/>
  <c r="C9" i="7"/>
  <c r="G9" i="7" s="1"/>
  <c r="J9" i="7" s="1"/>
  <c r="B9" i="7"/>
  <c r="L9" i="7" s="1"/>
  <c r="A9" i="7"/>
  <c r="L8" i="7"/>
  <c r="C8" i="7"/>
  <c r="G8" i="7" s="1"/>
  <c r="B8" i="7"/>
  <c r="A8" i="7"/>
  <c r="C7" i="7"/>
  <c r="G7" i="7" s="1"/>
  <c r="J7" i="7" s="1"/>
  <c r="B7" i="7"/>
  <c r="L7" i="7" s="1"/>
  <c r="A7" i="7"/>
  <c r="C6" i="7"/>
  <c r="B6" i="7"/>
  <c r="L6" i="7" s="1"/>
  <c r="A6" i="7"/>
  <c r="C5" i="7"/>
  <c r="B5" i="7"/>
  <c r="L5" i="7" s="1"/>
  <c r="A5" i="7"/>
  <c r="D88" i="6"/>
  <c r="C83" i="6"/>
  <c r="G83" i="6" s="1"/>
  <c r="B83" i="6"/>
  <c r="L83" i="6" s="1"/>
  <c r="A83" i="6"/>
  <c r="C82" i="6"/>
  <c r="G82" i="6" s="1"/>
  <c r="B82" i="6"/>
  <c r="L82" i="6" s="1"/>
  <c r="A82" i="6"/>
  <c r="L81" i="6"/>
  <c r="C81" i="6"/>
  <c r="G81" i="6" s="1"/>
  <c r="J81" i="6" s="1"/>
  <c r="B81" i="6"/>
  <c r="A81" i="6"/>
  <c r="L80" i="6"/>
  <c r="G80" i="6"/>
  <c r="J80" i="6" s="1"/>
  <c r="C80" i="6"/>
  <c r="B80" i="6"/>
  <c r="A80" i="6"/>
  <c r="C79" i="6"/>
  <c r="G79" i="6" s="1"/>
  <c r="B79" i="6"/>
  <c r="L79" i="6" s="1"/>
  <c r="A79" i="6"/>
  <c r="C78" i="6"/>
  <c r="G78" i="6" s="1"/>
  <c r="B78" i="6"/>
  <c r="L78" i="6" s="1"/>
  <c r="A78" i="6"/>
  <c r="L77" i="6"/>
  <c r="G77" i="6"/>
  <c r="J77" i="6" s="1"/>
  <c r="C77" i="6"/>
  <c r="B77" i="6"/>
  <c r="A77" i="6"/>
  <c r="C76" i="6"/>
  <c r="B76" i="6"/>
  <c r="L76" i="6" s="1"/>
  <c r="A76" i="6"/>
  <c r="C75" i="6"/>
  <c r="G75" i="6" s="1"/>
  <c r="B75" i="6"/>
  <c r="L75" i="6" s="1"/>
  <c r="A75" i="6"/>
  <c r="C74" i="6"/>
  <c r="G74" i="6" s="1"/>
  <c r="B74" i="6"/>
  <c r="L74" i="6" s="1"/>
  <c r="A74" i="6"/>
  <c r="G73" i="6"/>
  <c r="J73" i="6" s="1"/>
  <c r="C73" i="6"/>
  <c r="B73" i="6"/>
  <c r="L73" i="6" s="1"/>
  <c r="A73" i="6"/>
  <c r="L72" i="6"/>
  <c r="G72" i="6"/>
  <c r="C72" i="6"/>
  <c r="B72" i="6"/>
  <c r="A72" i="6"/>
  <c r="C71" i="6"/>
  <c r="G71" i="6" s="1"/>
  <c r="B71" i="6"/>
  <c r="L71" i="6" s="1"/>
  <c r="A71" i="6"/>
  <c r="C70" i="6"/>
  <c r="G70" i="6" s="1"/>
  <c r="B70" i="6"/>
  <c r="L70" i="6" s="1"/>
  <c r="A70" i="6"/>
  <c r="L69" i="6"/>
  <c r="G69" i="6"/>
  <c r="C69" i="6"/>
  <c r="B69" i="6"/>
  <c r="A69" i="6"/>
  <c r="C68" i="6"/>
  <c r="G68" i="6" s="1"/>
  <c r="J68" i="6" s="1"/>
  <c r="B68" i="6"/>
  <c r="L68" i="6" s="1"/>
  <c r="A68" i="6"/>
  <c r="C67" i="6"/>
  <c r="G67" i="6" s="1"/>
  <c r="B67" i="6"/>
  <c r="L67" i="6" s="1"/>
  <c r="A67" i="6"/>
  <c r="C66" i="6"/>
  <c r="G66" i="6" s="1"/>
  <c r="B66" i="6"/>
  <c r="L66" i="6" s="1"/>
  <c r="A66" i="6"/>
  <c r="C65" i="6"/>
  <c r="B65" i="6"/>
  <c r="L65" i="6" s="1"/>
  <c r="A65" i="6"/>
  <c r="L64" i="6"/>
  <c r="G64" i="6"/>
  <c r="C64" i="6"/>
  <c r="B64" i="6"/>
  <c r="A64" i="6"/>
  <c r="C63" i="6"/>
  <c r="G63" i="6" s="1"/>
  <c r="B63" i="6"/>
  <c r="L63" i="6" s="1"/>
  <c r="A63" i="6"/>
  <c r="C62" i="6"/>
  <c r="G62" i="6" s="1"/>
  <c r="B62" i="6"/>
  <c r="L62" i="6" s="1"/>
  <c r="A62" i="6"/>
  <c r="L61" i="6"/>
  <c r="G61" i="6"/>
  <c r="J61" i="6" s="1"/>
  <c r="C61" i="6"/>
  <c r="B61" i="6"/>
  <c r="A61" i="6"/>
  <c r="L60" i="6"/>
  <c r="G60" i="6"/>
  <c r="C60" i="6"/>
  <c r="B60" i="6"/>
  <c r="A60" i="6"/>
  <c r="C59" i="6"/>
  <c r="G59" i="6" s="1"/>
  <c r="B59" i="6"/>
  <c r="L59" i="6" s="1"/>
  <c r="A59" i="6"/>
  <c r="C58" i="6"/>
  <c r="G58" i="6" s="1"/>
  <c r="B58" i="6"/>
  <c r="L58" i="6" s="1"/>
  <c r="A58" i="6"/>
  <c r="C57" i="6"/>
  <c r="B57" i="6"/>
  <c r="L57" i="6" s="1"/>
  <c r="A57" i="6"/>
  <c r="G56" i="6"/>
  <c r="J56" i="6" s="1"/>
  <c r="C56" i="6"/>
  <c r="B56" i="6"/>
  <c r="L56" i="6" s="1"/>
  <c r="A56" i="6"/>
  <c r="L55" i="6"/>
  <c r="C55" i="6"/>
  <c r="G55" i="6" s="1"/>
  <c r="B55" i="6"/>
  <c r="A55" i="6"/>
  <c r="C54" i="6"/>
  <c r="G54" i="6" s="1"/>
  <c r="B54" i="6"/>
  <c r="L54" i="6" s="1"/>
  <c r="A54" i="6"/>
  <c r="C53" i="6"/>
  <c r="B53" i="6"/>
  <c r="L53" i="6" s="1"/>
  <c r="A53" i="6"/>
  <c r="C52" i="6"/>
  <c r="G52" i="6" s="1"/>
  <c r="J52" i="6" s="1"/>
  <c r="B52" i="6"/>
  <c r="L52" i="6" s="1"/>
  <c r="A52" i="6"/>
  <c r="C51" i="6"/>
  <c r="G51" i="6" s="1"/>
  <c r="B51" i="6"/>
  <c r="L51" i="6" s="1"/>
  <c r="A51" i="6"/>
  <c r="G50" i="6"/>
  <c r="C50" i="6"/>
  <c r="B50" i="6"/>
  <c r="L50" i="6" s="1"/>
  <c r="A50" i="6"/>
  <c r="L49" i="6"/>
  <c r="C49" i="6"/>
  <c r="G49" i="6" s="1"/>
  <c r="B49" i="6"/>
  <c r="A49" i="6"/>
  <c r="C48" i="6"/>
  <c r="G48" i="6" s="1"/>
  <c r="B48" i="6"/>
  <c r="L48" i="6" s="1"/>
  <c r="A48" i="6"/>
  <c r="C47" i="6"/>
  <c r="G47" i="6" s="1"/>
  <c r="J47" i="6" s="1"/>
  <c r="B47" i="6"/>
  <c r="L47" i="6" s="1"/>
  <c r="A47" i="6"/>
  <c r="C46" i="6"/>
  <c r="G46" i="6" s="1"/>
  <c r="B46" i="6"/>
  <c r="L46" i="6" s="1"/>
  <c r="A46" i="6"/>
  <c r="C45" i="6"/>
  <c r="G45" i="6" s="1"/>
  <c r="J45" i="6" s="1"/>
  <c r="B45" i="6"/>
  <c r="L45" i="6" s="1"/>
  <c r="A45" i="6"/>
  <c r="C44" i="6"/>
  <c r="G44" i="6" s="1"/>
  <c r="B44" i="6"/>
  <c r="L44" i="6" s="1"/>
  <c r="A44" i="6"/>
  <c r="C43" i="6"/>
  <c r="G43" i="6" s="1"/>
  <c r="B43" i="6"/>
  <c r="L43" i="6" s="1"/>
  <c r="A43" i="6"/>
  <c r="C42" i="6"/>
  <c r="G42" i="6" s="1"/>
  <c r="B42" i="6"/>
  <c r="L42" i="6" s="1"/>
  <c r="A42" i="6"/>
  <c r="C41" i="6"/>
  <c r="G41" i="6" s="1"/>
  <c r="J41" i="6" s="1"/>
  <c r="B41" i="6"/>
  <c r="L41" i="6" s="1"/>
  <c r="A41" i="6"/>
  <c r="C40" i="6"/>
  <c r="G40" i="6" s="1"/>
  <c r="J40" i="6" s="1"/>
  <c r="B40" i="6"/>
  <c r="L40" i="6" s="1"/>
  <c r="A40" i="6"/>
  <c r="C39" i="6"/>
  <c r="G39" i="6" s="1"/>
  <c r="B39" i="6"/>
  <c r="L39" i="6" s="1"/>
  <c r="A39" i="6"/>
  <c r="C38" i="6"/>
  <c r="G38" i="6" s="1"/>
  <c r="B38" i="6"/>
  <c r="L38" i="6" s="1"/>
  <c r="A38" i="6"/>
  <c r="C37" i="6"/>
  <c r="G37" i="6" s="1"/>
  <c r="B37" i="6"/>
  <c r="L37" i="6" s="1"/>
  <c r="A37" i="6"/>
  <c r="G36" i="6"/>
  <c r="C36" i="6"/>
  <c r="B36" i="6"/>
  <c r="L36" i="6" s="1"/>
  <c r="A36" i="6"/>
  <c r="C35" i="6"/>
  <c r="G35" i="6" s="1"/>
  <c r="B35" i="6"/>
  <c r="L35" i="6" s="1"/>
  <c r="A35" i="6"/>
  <c r="C34" i="6"/>
  <c r="G34" i="6" s="1"/>
  <c r="B34" i="6"/>
  <c r="L34" i="6" s="1"/>
  <c r="A34" i="6"/>
  <c r="C33" i="6"/>
  <c r="B33" i="6"/>
  <c r="L33" i="6" s="1"/>
  <c r="A33" i="6"/>
  <c r="C32" i="6"/>
  <c r="G32" i="6" s="1"/>
  <c r="B32" i="6"/>
  <c r="L32" i="6" s="1"/>
  <c r="A32" i="6"/>
  <c r="C31" i="6"/>
  <c r="G31" i="6" s="1"/>
  <c r="B31" i="6"/>
  <c r="L31" i="6" s="1"/>
  <c r="A31" i="6"/>
  <c r="L30" i="6"/>
  <c r="G30" i="6"/>
  <c r="C30" i="6"/>
  <c r="B30" i="6"/>
  <c r="A30" i="6"/>
  <c r="L29" i="6"/>
  <c r="G29" i="6"/>
  <c r="C29" i="6"/>
  <c r="B29" i="6"/>
  <c r="A29" i="6"/>
  <c r="C28" i="6"/>
  <c r="G28" i="6" s="1"/>
  <c r="B28" i="6"/>
  <c r="L28" i="6" s="1"/>
  <c r="A28" i="6"/>
  <c r="G27" i="6"/>
  <c r="C27" i="6"/>
  <c r="B27" i="6"/>
  <c r="L27" i="6" s="1"/>
  <c r="A27" i="6"/>
  <c r="J26" i="6"/>
  <c r="G26" i="6"/>
  <c r="C26" i="6"/>
  <c r="B26" i="6"/>
  <c r="L26" i="6" s="1"/>
  <c r="A26" i="6"/>
  <c r="L25" i="6"/>
  <c r="G25" i="6"/>
  <c r="J25" i="6" s="1"/>
  <c r="C25" i="6"/>
  <c r="B25" i="6"/>
  <c r="A25" i="6"/>
  <c r="L24" i="6"/>
  <c r="G24" i="6"/>
  <c r="C24" i="6"/>
  <c r="B24" i="6"/>
  <c r="A24" i="6"/>
  <c r="C23" i="6"/>
  <c r="G23" i="6" s="1"/>
  <c r="B23" i="6"/>
  <c r="L23" i="6" s="1"/>
  <c r="A23" i="6"/>
  <c r="C22" i="6"/>
  <c r="B22" i="6"/>
  <c r="L22" i="6" s="1"/>
  <c r="A22" i="6"/>
  <c r="G21" i="6"/>
  <c r="C21" i="6"/>
  <c r="B21" i="6"/>
  <c r="L21" i="6" s="1"/>
  <c r="A21" i="6"/>
  <c r="C20" i="6"/>
  <c r="G20" i="6" s="1"/>
  <c r="B20" i="6"/>
  <c r="L20" i="6" s="1"/>
  <c r="A20" i="6"/>
  <c r="C19" i="6"/>
  <c r="G19" i="6" s="1"/>
  <c r="B19" i="6"/>
  <c r="L19" i="6" s="1"/>
  <c r="A19" i="6"/>
  <c r="C18" i="6"/>
  <c r="G18" i="6" s="1"/>
  <c r="B18" i="6"/>
  <c r="L18" i="6" s="1"/>
  <c r="A18" i="6"/>
  <c r="G17" i="6"/>
  <c r="C17" i="6"/>
  <c r="B17" i="6"/>
  <c r="L17" i="6" s="1"/>
  <c r="A17" i="6"/>
  <c r="L16" i="6"/>
  <c r="G16" i="6"/>
  <c r="C16" i="6"/>
  <c r="B16" i="6"/>
  <c r="A16" i="6"/>
  <c r="G15" i="6"/>
  <c r="C15" i="6"/>
  <c r="B15" i="6"/>
  <c r="L15" i="6" s="1"/>
  <c r="A15" i="6"/>
  <c r="Q14" i="6"/>
  <c r="C14" i="6"/>
  <c r="G14" i="6" s="1"/>
  <c r="B14" i="6"/>
  <c r="L14" i="6" s="1"/>
  <c r="A14" i="6"/>
  <c r="C13" i="6"/>
  <c r="B13" i="6"/>
  <c r="L13" i="6" s="1"/>
  <c r="A13" i="6"/>
  <c r="G12" i="6"/>
  <c r="J12" i="6" s="1"/>
  <c r="C12" i="6"/>
  <c r="B12" i="6"/>
  <c r="L12" i="6" s="1"/>
  <c r="A12" i="6"/>
  <c r="C11" i="6"/>
  <c r="G11" i="6" s="1"/>
  <c r="J11" i="6" s="1"/>
  <c r="B11" i="6"/>
  <c r="L11" i="6" s="1"/>
  <c r="A11" i="6"/>
  <c r="C10" i="6"/>
  <c r="G10" i="6" s="1"/>
  <c r="B10" i="6"/>
  <c r="L10" i="6" s="1"/>
  <c r="A10" i="6"/>
  <c r="C9" i="6"/>
  <c r="G9" i="6" s="1"/>
  <c r="B9" i="6"/>
  <c r="L9" i="6" s="1"/>
  <c r="A9" i="6"/>
  <c r="G8" i="6"/>
  <c r="C8" i="6"/>
  <c r="B8" i="6"/>
  <c r="L8" i="6" s="1"/>
  <c r="A8" i="6"/>
  <c r="L7" i="6"/>
  <c r="C7" i="6"/>
  <c r="B7" i="6"/>
  <c r="A7" i="6"/>
  <c r="C6" i="6"/>
  <c r="G6" i="6" s="1"/>
  <c r="B6" i="6"/>
  <c r="L6" i="6" s="1"/>
  <c r="A6" i="6"/>
  <c r="C5" i="6"/>
  <c r="B5" i="6"/>
  <c r="L5" i="6" s="1"/>
  <c r="A5" i="6"/>
  <c r="A12" i="5"/>
  <c r="B12" i="5"/>
  <c r="L12" i="5" s="1"/>
  <c r="C12" i="5"/>
  <c r="G12" i="5"/>
  <c r="J12" i="5"/>
  <c r="A13" i="5"/>
  <c r="B13" i="5"/>
  <c r="L13" i="5" s="1"/>
  <c r="C13" i="5"/>
  <c r="G13" i="5"/>
  <c r="J13" i="5" s="1"/>
  <c r="A7" i="5"/>
  <c r="B7" i="5"/>
  <c r="L7" i="5" s="1"/>
  <c r="C7" i="5"/>
  <c r="G7" i="5"/>
  <c r="J7" i="5" s="1"/>
  <c r="A12" i="3"/>
  <c r="B12" i="3"/>
  <c r="L12" i="3" s="1"/>
  <c r="C12" i="3"/>
  <c r="G12" i="3" s="1"/>
  <c r="A13" i="3"/>
  <c r="B13" i="3"/>
  <c r="L13" i="3" s="1"/>
  <c r="C13" i="3"/>
  <c r="G13" i="3"/>
  <c r="J13" i="3"/>
  <c r="C7" i="3"/>
  <c r="B7" i="3"/>
  <c r="L7" i="3" s="1"/>
  <c r="A7" i="3"/>
  <c r="I13" i="9" l="1"/>
  <c r="M13" i="9" s="1"/>
  <c r="J59" i="9"/>
  <c r="J29" i="9"/>
  <c r="J49" i="9"/>
  <c r="O80" i="9"/>
  <c r="N80" i="9"/>
  <c r="O64" i="9"/>
  <c r="N64" i="9"/>
  <c r="J23" i="9"/>
  <c r="I50" i="9"/>
  <c r="M50" i="9" s="1"/>
  <c r="H88" i="9"/>
  <c r="I5" i="9"/>
  <c r="M5" i="9" s="1"/>
  <c r="O76" i="9"/>
  <c r="N76" i="9"/>
  <c r="O77" i="9"/>
  <c r="N77" i="9"/>
  <c r="O41" i="9"/>
  <c r="N41" i="9"/>
  <c r="N23" i="9"/>
  <c r="O23" i="9"/>
  <c r="I31" i="9"/>
  <c r="M31" i="9" s="1"/>
  <c r="O75" i="9"/>
  <c r="N75" i="9"/>
  <c r="O59" i="9"/>
  <c r="N59" i="9"/>
  <c r="I60" i="9"/>
  <c r="M60" i="9" s="1"/>
  <c r="I38" i="9"/>
  <c r="M38" i="9" s="1"/>
  <c r="O67" i="9"/>
  <c r="N67" i="9"/>
  <c r="I15" i="9"/>
  <c r="M15" i="9" s="1"/>
  <c r="I20" i="9"/>
  <c r="M20" i="9" s="1"/>
  <c r="I53" i="9"/>
  <c r="M53" i="9" s="1"/>
  <c r="N49" i="9"/>
  <c r="O49" i="9"/>
  <c r="I62" i="9"/>
  <c r="M62" i="9" s="1"/>
  <c r="I35" i="9"/>
  <c r="M35" i="9" s="1"/>
  <c r="N7" i="9"/>
  <c r="O7" i="9"/>
  <c r="O70" i="9"/>
  <c r="N70" i="9"/>
  <c r="O65" i="9"/>
  <c r="N65" i="9"/>
  <c r="N45" i="9"/>
  <c r="O45" i="9"/>
  <c r="I16" i="9"/>
  <c r="M16" i="9" s="1"/>
  <c r="O69" i="9"/>
  <c r="N69" i="9"/>
  <c r="O29" i="9"/>
  <c r="N29" i="9"/>
  <c r="O26" i="9"/>
  <c r="N26" i="9"/>
  <c r="I12" i="9"/>
  <c r="M12" i="9" s="1"/>
  <c r="O72" i="9"/>
  <c r="N72" i="9"/>
  <c r="I44" i="9"/>
  <c r="M44" i="9" s="1"/>
  <c r="O81" i="9"/>
  <c r="N81" i="9"/>
  <c r="I48" i="9"/>
  <c r="M48" i="9" s="1"/>
  <c r="O10" i="9"/>
  <c r="N10" i="9"/>
  <c r="O82" i="9"/>
  <c r="N82" i="9"/>
  <c r="I34" i="9"/>
  <c r="M34" i="9" s="1"/>
  <c r="I28" i="9"/>
  <c r="M28" i="9" s="1"/>
  <c r="N52" i="9"/>
  <c r="O52" i="9"/>
  <c r="I54" i="9"/>
  <c r="M54" i="9" s="1"/>
  <c r="I22" i="9"/>
  <c r="M22" i="9" s="1"/>
  <c r="O13" i="9"/>
  <c r="N13" i="9"/>
  <c r="I19" i="9"/>
  <c r="M19" i="9" s="1"/>
  <c r="O83" i="9"/>
  <c r="N83" i="9"/>
  <c r="N11" i="9"/>
  <c r="O11" i="9"/>
  <c r="I30" i="9"/>
  <c r="M30" i="9" s="1"/>
  <c r="I58" i="9"/>
  <c r="M58" i="9" s="1"/>
  <c r="O61" i="9"/>
  <c r="N61" i="9"/>
  <c r="I36" i="9"/>
  <c r="M36" i="9" s="1"/>
  <c r="J17" i="9"/>
  <c r="O9" i="9"/>
  <c r="N9" i="9"/>
  <c r="I24" i="9"/>
  <c r="M24" i="9" s="1"/>
  <c r="O74" i="9"/>
  <c r="N74" i="9"/>
  <c r="O33" i="9"/>
  <c r="N33" i="9"/>
  <c r="O68" i="9"/>
  <c r="N68" i="9"/>
  <c r="O71" i="9"/>
  <c r="N71" i="9"/>
  <c r="O63" i="9"/>
  <c r="N63" i="9"/>
  <c r="O6" i="9"/>
  <c r="N6" i="9"/>
  <c r="J21" i="9"/>
  <c r="I42" i="9"/>
  <c r="M42" i="9" s="1"/>
  <c r="N17" i="9"/>
  <c r="O17" i="9"/>
  <c r="O56" i="9"/>
  <c r="N56" i="9"/>
  <c r="O66" i="9"/>
  <c r="N66" i="9"/>
  <c r="I18" i="9"/>
  <c r="M18" i="9" s="1"/>
  <c r="I37" i="9"/>
  <c r="M37" i="9" s="1"/>
  <c r="O73" i="9"/>
  <c r="N73" i="9"/>
  <c r="O21" i="9"/>
  <c r="N21" i="9"/>
  <c r="I43" i="9"/>
  <c r="M43" i="9" s="1"/>
  <c r="O39" i="9"/>
  <c r="N39" i="9"/>
  <c r="I27" i="9"/>
  <c r="M27" i="9" s="1"/>
  <c r="O8" i="9"/>
  <c r="N8" i="9"/>
  <c r="N47" i="9"/>
  <c r="O47" i="9"/>
  <c r="I55" i="9"/>
  <c r="M55" i="9" s="1"/>
  <c r="N78" i="9"/>
  <c r="O78" i="9"/>
  <c r="O79" i="9"/>
  <c r="N79" i="9"/>
  <c r="G7" i="6"/>
  <c r="J7" i="6" s="1"/>
  <c r="F73" i="6"/>
  <c r="G76" i="6"/>
  <c r="J76" i="6" s="1"/>
  <c r="C88" i="6"/>
  <c r="F7" i="6" s="1"/>
  <c r="F60" i="6"/>
  <c r="G65" i="6"/>
  <c r="J32" i="7"/>
  <c r="G14" i="7"/>
  <c r="G34" i="7"/>
  <c r="J81" i="7"/>
  <c r="J67" i="7"/>
  <c r="J71" i="7"/>
  <c r="J52" i="7"/>
  <c r="J63" i="7"/>
  <c r="J40" i="7"/>
  <c r="J46" i="7"/>
  <c r="G48" i="7"/>
  <c r="J79" i="7"/>
  <c r="C88" i="7"/>
  <c r="F49" i="7" s="1"/>
  <c r="J57" i="7"/>
  <c r="J74" i="7"/>
  <c r="J72" i="7"/>
  <c r="J68" i="7"/>
  <c r="J77" i="7"/>
  <c r="J80" i="7"/>
  <c r="J56" i="7"/>
  <c r="G42" i="7"/>
  <c r="J11" i="7"/>
  <c r="G6" i="7"/>
  <c r="G28" i="7"/>
  <c r="J64" i="7"/>
  <c r="G70" i="7"/>
  <c r="J83" i="7"/>
  <c r="J76" i="7"/>
  <c r="J8" i="7"/>
  <c r="G10" i="7"/>
  <c r="G66" i="7"/>
  <c r="J75" i="7"/>
  <c r="G5" i="7"/>
  <c r="Q57" i="7"/>
  <c r="J39" i="6"/>
  <c r="F33" i="6"/>
  <c r="J79" i="6"/>
  <c r="J32" i="6"/>
  <c r="J10" i="6"/>
  <c r="F56" i="6"/>
  <c r="F40" i="6"/>
  <c r="F71" i="6"/>
  <c r="F45" i="6"/>
  <c r="F25" i="6"/>
  <c r="F50" i="6"/>
  <c r="F26" i="6"/>
  <c r="F64" i="6"/>
  <c r="F20" i="6"/>
  <c r="F29" i="6"/>
  <c r="F66" i="6"/>
  <c r="F27" i="6"/>
  <c r="F51" i="6"/>
  <c r="F8" i="6"/>
  <c r="J46" i="6"/>
  <c r="F61" i="6"/>
  <c r="J74" i="6"/>
  <c r="J82" i="6"/>
  <c r="J78" i="6"/>
  <c r="J75" i="6"/>
  <c r="J83" i="6"/>
  <c r="J14" i="6"/>
  <c r="F17" i="6"/>
  <c r="J6" i="6"/>
  <c r="J9" i="6"/>
  <c r="F18" i="6"/>
  <c r="F78" i="6"/>
  <c r="F5" i="6"/>
  <c r="G22" i="6"/>
  <c r="G5" i="6"/>
  <c r="J8" i="6"/>
  <c r="G13" i="6"/>
  <c r="F32" i="6"/>
  <c r="G33" i="6"/>
  <c r="F48" i="6"/>
  <c r="G53" i="6"/>
  <c r="G57" i="6"/>
  <c r="F10" i="6"/>
  <c r="Q25" i="6"/>
  <c r="Q40" i="6"/>
  <c r="J51" i="6"/>
  <c r="Q51" i="6"/>
  <c r="Q46" i="6"/>
  <c r="Q57" i="6"/>
  <c r="Q32" i="6"/>
  <c r="G7" i="3"/>
  <c r="J7" i="3" s="1"/>
  <c r="D88" i="5"/>
  <c r="C83" i="5"/>
  <c r="B83" i="5"/>
  <c r="L83" i="5" s="1"/>
  <c r="A83" i="5"/>
  <c r="C82" i="5"/>
  <c r="G82" i="5" s="1"/>
  <c r="B82" i="5"/>
  <c r="L82" i="5" s="1"/>
  <c r="A82" i="5"/>
  <c r="C81" i="5"/>
  <c r="G81" i="5" s="1"/>
  <c r="J81" i="5" s="1"/>
  <c r="B81" i="5"/>
  <c r="L81" i="5" s="1"/>
  <c r="A81" i="5"/>
  <c r="C80" i="5"/>
  <c r="G80" i="5" s="1"/>
  <c r="J80" i="5" s="1"/>
  <c r="B80" i="5"/>
  <c r="L80" i="5" s="1"/>
  <c r="A80" i="5"/>
  <c r="C79" i="5"/>
  <c r="G79" i="5" s="1"/>
  <c r="B79" i="5"/>
  <c r="L79" i="5" s="1"/>
  <c r="A79" i="5"/>
  <c r="C78" i="5"/>
  <c r="G78" i="5" s="1"/>
  <c r="B78" i="5"/>
  <c r="L78" i="5" s="1"/>
  <c r="A78" i="5"/>
  <c r="C77" i="5"/>
  <c r="G77" i="5" s="1"/>
  <c r="J77" i="5" s="1"/>
  <c r="B77" i="5"/>
  <c r="L77" i="5" s="1"/>
  <c r="A77" i="5"/>
  <c r="C76" i="5"/>
  <c r="G76" i="5" s="1"/>
  <c r="J76" i="5" s="1"/>
  <c r="B76" i="5"/>
  <c r="L76" i="5" s="1"/>
  <c r="A76" i="5"/>
  <c r="C75" i="5"/>
  <c r="G75" i="5" s="1"/>
  <c r="B75" i="5"/>
  <c r="L75" i="5" s="1"/>
  <c r="A75" i="5"/>
  <c r="C74" i="5"/>
  <c r="G74" i="5" s="1"/>
  <c r="B74" i="5"/>
  <c r="L74" i="5" s="1"/>
  <c r="A74" i="5"/>
  <c r="C73" i="5"/>
  <c r="G73" i="5" s="1"/>
  <c r="J73" i="5" s="1"/>
  <c r="B73" i="5"/>
  <c r="L73" i="5" s="1"/>
  <c r="A73" i="5"/>
  <c r="C72" i="5"/>
  <c r="G72" i="5" s="1"/>
  <c r="J72" i="5" s="1"/>
  <c r="B72" i="5"/>
  <c r="L72" i="5" s="1"/>
  <c r="A72" i="5"/>
  <c r="C71" i="5"/>
  <c r="G71" i="5" s="1"/>
  <c r="B71" i="5"/>
  <c r="L71" i="5" s="1"/>
  <c r="A71" i="5"/>
  <c r="C70" i="5"/>
  <c r="G70" i="5" s="1"/>
  <c r="B70" i="5"/>
  <c r="L70" i="5" s="1"/>
  <c r="A70" i="5"/>
  <c r="C69" i="5"/>
  <c r="G69" i="5" s="1"/>
  <c r="J69" i="5" s="1"/>
  <c r="B69" i="5"/>
  <c r="L69" i="5" s="1"/>
  <c r="A69" i="5"/>
  <c r="C68" i="5"/>
  <c r="G68" i="5" s="1"/>
  <c r="J68" i="5" s="1"/>
  <c r="B68" i="5"/>
  <c r="L68" i="5" s="1"/>
  <c r="A68" i="5"/>
  <c r="C67" i="5"/>
  <c r="G67" i="5" s="1"/>
  <c r="B67" i="5"/>
  <c r="L67" i="5" s="1"/>
  <c r="A67" i="5"/>
  <c r="C66" i="5"/>
  <c r="B66" i="5"/>
  <c r="L66" i="5" s="1"/>
  <c r="A66" i="5"/>
  <c r="C65" i="5"/>
  <c r="G65" i="5" s="1"/>
  <c r="B65" i="5"/>
  <c r="L65" i="5" s="1"/>
  <c r="A65" i="5"/>
  <c r="C64" i="5"/>
  <c r="G64" i="5" s="1"/>
  <c r="B64" i="5"/>
  <c r="L64" i="5" s="1"/>
  <c r="A64" i="5"/>
  <c r="C63" i="5"/>
  <c r="G63" i="5" s="1"/>
  <c r="B63" i="5"/>
  <c r="L63" i="5" s="1"/>
  <c r="A63" i="5"/>
  <c r="C62" i="5"/>
  <c r="G62" i="5" s="1"/>
  <c r="B62" i="5"/>
  <c r="L62" i="5" s="1"/>
  <c r="A62" i="5"/>
  <c r="C61" i="5"/>
  <c r="G61" i="5" s="1"/>
  <c r="J61" i="5" s="1"/>
  <c r="B61" i="5"/>
  <c r="L61" i="5" s="1"/>
  <c r="A61" i="5"/>
  <c r="C60" i="5"/>
  <c r="G60" i="5" s="1"/>
  <c r="B60" i="5"/>
  <c r="L60" i="5" s="1"/>
  <c r="A60" i="5"/>
  <c r="C59" i="5"/>
  <c r="G59" i="5" s="1"/>
  <c r="B59" i="5"/>
  <c r="L59" i="5" s="1"/>
  <c r="A59" i="5"/>
  <c r="C58" i="5"/>
  <c r="G58" i="5" s="1"/>
  <c r="B58" i="5"/>
  <c r="L58" i="5" s="1"/>
  <c r="A58" i="5"/>
  <c r="C57" i="5"/>
  <c r="B57" i="5"/>
  <c r="L57" i="5" s="1"/>
  <c r="A57" i="5"/>
  <c r="C56" i="5"/>
  <c r="G56" i="5" s="1"/>
  <c r="B56" i="5"/>
  <c r="L56" i="5" s="1"/>
  <c r="A56" i="5"/>
  <c r="C55" i="5"/>
  <c r="G55" i="5" s="1"/>
  <c r="B55" i="5"/>
  <c r="L55" i="5" s="1"/>
  <c r="A55" i="5"/>
  <c r="C54" i="5"/>
  <c r="G54" i="5" s="1"/>
  <c r="B54" i="5"/>
  <c r="L54" i="5" s="1"/>
  <c r="A54" i="5"/>
  <c r="C53" i="5"/>
  <c r="G53" i="5" s="1"/>
  <c r="B53" i="5"/>
  <c r="L53" i="5" s="1"/>
  <c r="A53" i="5"/>
  <c r="C52" i="5"/>
  <c r="G52" i="5" s="1"/>
  <c r="J52" i="5" s="1"/>
  <c r="B52" i="5"/>
  <c r="L52" i="5" s="1"/>
  <c r="A52" i="5"/>
  <c r="C51" i="5"/>
  <c r="G51" i="5" s="1"/>
  <c r="J51" i="5" s="1"/>
  <c r="B51" i="5"/>
  <c r="L51" i="5" s="1"/>
  <c r="A51" i="5"/>
  <c r="C50" i="5"/>
  <c r="B50" i="5"/>
  <c r="L50" i="5" s="1"/>
  <c r="A50" i="5"/>
  <c r="C49" i="5"/>
  <c r="G49" i="5" s="1"/>
  <c r="B49" i="5"/>
  <c r="L49" i="5" s="1"/>
  <c r="A49" i="5"/>
  <c r="C48" i="5"/>
  <c r="G48" i="5" s="1"/>
  <c r="B48" i="5"/>
  <c r="L48" i="5" s="1"/>
  <c r="A48" i="5"/>
  <c r="C47" i="5"/>
  <c r="G47" i="5" s="1"/>
  <c r="B47" i="5"/>
  <c r="L47" i="5" s="1"/>
  <c r="A47" i="5"/>
  <c r="C46" i="5"/>
  <c r="G46" i="5" s="1"/>
  <c r="B46" i="5"/>
  <c r="L46" i="5" s="1"/>
  <c r="A46" i="5"/>
  <c r="C45" i="5"/>
  <c r="G45" i="5" s="1"/>
  <c r="J45" i="5" s="1"/>
  <c r="B45" i="5"/>
  <c r="L45" i="5" s="1"/>
  <c r="A45" i="5"/>
  <c r="C44" i="5"/>
  <c r="G44" i="5" s="1"/>
  <c r="B44" i="5"/>
  <c r="L44" i="5" s="1"/>
  <c r="A44" i="5"/>
  <c r="C43" i="5"/>
  <c r="G43" i="5" s="1"/>
  <c r="B43" i="5"/>
  <c r="L43" i="5" s="1"/>
  <c r="A43" i="5"/>
  <c r="C42" i="5"/>
  <c r="G42" i="5" s="1"/>
  <c r="B42" i="5"/>
  <c r="L42" i="5" s="1"/>
  <c r="A42" i="5"/>
  <c r="C41" i="5"/>
  <c r="G41" i="5" s="1"/>
  <c r="J41" i="5" s="1"/>
  <c r="B41" i="5"/>
  <c r="L41" i="5" s="1"/>
  <c r="A41" i="5"/>
  <c r="C40" i="5"/>
  <c r="G40" i="5" s="1"/>
  <c r="J40" i="5" s="1"/>
  <c r="B40" i="5"/>
  <c r="L40" i="5" s="1"/>
  <c r="A40" i="5"/>
  <c r="C39" i="5"/>
  <c r="G39" i="5" s="1"/>
  <c r="J39" i="5" s="1"/>
  <c r="B39" i="5"/>
  <c r="L39" i="5" s="1"/>
  <c r="A39" i="5"/>
  <c r="C38" i="5"/>
  <c r="G38" i="5" s="1"/>
  <c r="B38" i="5"/>
  <c r="L38" i="5" s="1"/>
  <c r="A38" i="5"/>
  <c r="C37" i="5"/>
  <c r="G37" i="5" s="1"/>
  <c r="B37" i="5"/>
  <c r="L37" i="5" s="1"/>
  <c r="A37" i="5"/>
  <c r="C36" i="5"/>
  <c r="G36" i="5" s="1"/>
  <c r="B36" i="5"/>
  <c r="L36" i="5" s="1"/>
  <c r="A36" i="5"/>
  <c r="C35" i="5"/>
  <c r="B35" i="5"/>
  <c r="L35" i="5" s="1"/>
  <c r="A35" i="5"/>
  <c r="C34" i="5"/>
  <c r="G34" i="5" s="1"/>
  <c r="B34" i="5"/>
  <c r="L34" i="5" s="1"/>
  <c r="A34" i="5"/>
  <c r="C33" i="5"/>
  <c r="G33" i="5" s="1"/>
  <c r="B33" i="5"/>
  <c r="L33" i="5" s="1"/>
  <c r="A33" i="5"/>
  <c r="C32" i="5"/>
  <c r="G32" i="5" s="1"/>
  <c r="J32" i="5" s="1"/>
  <c r="B32" i="5"/>
  <c r="L32" i="5" s="1"/>
  <c r="A32" i="5"/>
  <c r="C31" i="5"/>
  <c r="G31" i="5" s="1"/>
  <c r="B31" i="5"/>
  <c r="L31" i="5" s="1"/>
  <c r="A31" i="5"/>
  <c r="C30" i="5"/>
  <c r="B30" i="5"/>
  <c r="L30" i="5" s="1"/>
  <c r="A30" i="5"/>
  <c r="C29" i="5"/>
  <c r="G29" i="5" s="1"/>
  <c r="B29" i="5"/>
  <c r="L29" i="5" s="1"/>
  <c r="A29" i="5"/>
  <c r="C28" i="5"/>
  <c r="G28" i="5" s="1"/>
  <c r="B28" i="5"/>
  <c r="L28" i="5" s="1"/>
  <c r="A28" i="5"/>
  <c r="C27" i="5"/>
  <c r="G27" i="5" s="1"/>
  <c r="B27" i="5"/>
  <c r="L27" i="5" s="1"/>
  <c r="A27" i="5"/>
  <c r="C26" i="5"/>
  <c r="B26" i="5"/>
  <c r="L26" i="5" s="1"/>
  <c r="A26" i="5"/>
  <c r="C25" i="5"/>
  <c r="G25" i="5" s="1"/>
  <c r="J25" i="5" s="1"/>
  <c r="B25" i="5"/>
  <c r="L25" i="5" s="1"/>
  <c r="A25" i="5"/>
  <c r="C24" i="5"/>
  <c r="G24" i="5" s="1"/>
  <c r="B24" i="5"/>
  <c r="L24" i="5" s="1"/>
  <c r="A24" i="5"/>
  <c r="C23" i="5"/>
  <c r="G23" i="5" s="1"/>
  <c r="B23" i="5"/>
  <c r="L23" i="5" s="1"/>
  <c r="A23" i="5"/>
  <c r="C22" i="5"/>
  <c r="G22" i="5" s="1"/>
  <c r="B22" i="5"/>
  <c r="L22" i="5" s="1"/>
  <c r="A22" i="5"/>
  <c r="C21" i="5"/>
  <c r="G21" i="5" s="1"/>
  <c r="B21" i="5"/>
  <c r="L21" i="5" s="1"/>
  <c r="A21" i="5"/>
  <c r="C20" i="5"/>
  <c r="G20" i="5" s="1"/>
  <c r="B20" i="5"/>
  <c r="L20" i="5" s="1"/>
  <c r="A20" i="5"/>
  <c r="C19" i="5"/>
  <c r="G19" i="5" s="1"/>
  <c r="B19" i="5"/>
  <c r="L19" i="5" s="1"/>
  <c r="A19" i="5"/>
  <c r="C18" i="5"/>
  <c r="G18" i="5" s="1"/>
  <c r="B18" i="5"/>
  <c r="L18" i="5" s="1"/>
  <c r="A18" i="5"/>
  <c r="C17" i="5"/>
  <c r="G17" i="5" s="1"/>
  <c r="B17" i="5"/>
  <c r="L17" i="5" s="1"/>
  <c r="A17" i="5"/>
  <c r="C16" i="5"/>
  <c r="G16" i="5" s="1"/>
  <c r="B16" i="5"/>
  <c r="L16" i="5" s="1"/>
  <c r="A16" i="5"/>
  <c r="C15" i="5"/>
  <c r="G15" i="5" s="1"/>
  <c r="B15" i="5"/>
  <c r="L15" i="5" s="1"/>
  <c r="A15" i="5"/>
  <c r="C14" i="5"/>
  <c r="G14" i="5" s="1"/>
  <c r="J14" i="5" s="1"/>
  <c r="B14" i="5"/>
  <c r="L14" i="5" s="1"/>
  <c r="A14" i="5"/>
  <c r="C11" i="5"/>
  <c r="G11" i="5" s="1"/>
  <c r="J11" i="5" s="1"/>
  <c r="B11" i="5"/>
  <c r="L11" i="5" s="1"/>
  <c r="A11" i="5"/>
  <c r="C10" i="5"/>
  <c r="G10" i="5" s="1"/>
  <c r="J10" i="5" s="1"/>
  <c r="B10" i="5"/>
  <c r="L10" i="5" s="1"/>
  <c r="A10" i="5"/>
  <c r="C9" i="5"/>
  <c r="G9" i="5" s="1"/>
  <c r="B9" i="5"/>
  <c r="L9" i="5" s="1"/>
  <c r="A9" i="5"/>
  <c r="C8" i="5"/>
  <c r="G8" i="5" s="1"/>
  <c r="J8" i="5" s="1"/>
  <c r="B8" i="5"/>
  <c r="L8" i="5" s="1"/>
  <c r="A8" i="5"/>
  <c r="C6" i="5"/>
  <c r="G6" i="5" s="1"/>
  <c r="J6" i="5" s="1"/>
  <c r="B6" i="5"/>
  <c r="L6" i="5" s="1"/>
  <c r="A6" i="5"/>
  <c r="C5" i="5"/>
  <c r="G5" i="5" s="1"/>
  <c r="J5" i="5" s="1"/>
  <c r="B5" i="5"/>
  <c r="L5" i="5" s="1"/>
  <c r="A5" i="5"/>
  <c r="D88" i="3"/>
  <c r="C6" i="3"/>
  <c r="C8" i="3"/>
  <c r="G8" i="3" s="1"/>
  <c r="J8" i="3" s="1"/>
  <c r="C9" i="3"/>
  <c r="G9" i="3" s="1"/>
  <c r="J9" i="3" s="1"/>
  <c r="C10" i="3"/>
  <c r="G10" i="3" s="1"/>
  <c r="J10" i="3" s="1"/>
  <c r="C11" i="3"/>
  <c r="G11" i="3" s="1"/>
  <c r="J11" i="3" s="1"/>
  <c r="C14" i="3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C26" i="3"/>
  <c r="G26" i="3" s="1"/>
  <c r="J26" i="3" s="1"/>
  <c r="C27" i="3"/>
  <c r="G27" i="3" s="1"/>
  <c r="C28" i="3"/>
  <c r="G28" i="3" s="1"/>
  <c r="C29" i="3"/>
  <c r="G29" i="3" s="1"/>
  <c r="C30" i="3"/>
  <c r="G30" i="3" s="1"/>
  <c r="C31" i="3"/>
  <c r="C32" i="3"/>
  <c r="G32" i="3" s="1"/>
  <c r="J32" i="3" s="1"/>
  <c r="C33" i="3"/>
  <c r="G33" i="3" s="1"/>
  <c r="J33" i="3" s="1"/>
  <c r="C34" i="3"/>
  <c r="G34" i="3" s="1"/>
  <c r="C35" i="3"/>
  <c r="G35" i="3" s="1"/>
  <c r="C36" i="3"/>
  <c r="G36" i="3" s="1"/>
  <c r="C37" i="3"/>
  <c r="C38" i="3"/>
  <c r="G38" i="3" s="1"/>
  <c r="C39" i="3"/>
  <c r="G39" i="3" s="1"/>
  <c r="J39" i="3" s="1"/>
  <c r="C40" i="3"/>
  <c r="C41" i="3"/>
  <c r="C42" i="3"/>
  <c r="G42" i="3" s="1"/>
  <c r="C43" i="3"/>
  <c r="G43" i="3" s="1"/>
  <c r="C44" i="3"/>
  <c r="G44" i="3" s="1"/>
  <c r="C45" i="3"/>
  <c r="G45" i="3" s="1"/>
  <c r="J45" i="3" s="1"/>
  <c r="C46" i="3"/>
  <c r="G46" i="3" s="1"/>
  <c r="J46" i="3" s="1"/>
  <c r="C47" i="3"/>
  <c r="G47" i="3" s="1"/>
  <c r="J47" i="3" s="1"/>
  <c r="C48" i="3"/>
  <c r="G48" i="3" s="1"/>
  <c r="C49" i="3"/>
  <c r="C50" i="3"/>
  <c r="G50" i="3" s="1"/>
  <c r="C51" i="3"/>
  <c r="G51" i="3" s="1"/>
  <c r="J51" i="3" s="1"/>
  <c r="C52" i="3"/>
  <c r="C53" i="3"/>
  <c r="C54" i="3"/>
  <c r="C55" i="3"/>
  <c r="G55" i="3" s="1"/>
  <c r="C56" i="3"/>
  <c r="G56" i="3" s="1"/>
  <c r="J56" i="3" s="1"/>
  <c r="C57" i="3"/>
  <c r="G57" i="3" s="1"/>
  <c r="J57" i="3" s="1"/>
  <c r="C58" i="3"/>
  <c r="G58" i="3" s="1"/>
  <c r="C59" i="3"/>
  <c r="C60" i="3"/>
  <c r="G60" i="3" s="1"/>
  <c r="C61" i="3"/>
  <c r="C62" i="3"/>
  <c r="G62" i="3" s="1"/>
  <c r="C63" i="3"/>
  <c r="G63" i="3" s="1"/>
  <c r="J63" i="3" s="1"/>
  <c r="C64" i="3"/>
  <c r="G64" i="3" s="1"/>
  <c r="J64" i="3" s="1"/>
  <c r="C65" i="3"/>
  <c r="G65" i="3" s="1"/>
  <c r="J65" i="3" s="1"/>
  <c r="C66" i="3"/>
  <c r="G66" i="3" s="1"/>
  <c r="J66" i="3" s="1"/>
  <c r="C67" i="3"/>
  <c r="C68" i="3"/>
  <c r="G68" i="3" s="1"/>
  <c r="J68" i="3" s="1"/>
  <c r="C69" i="3"/>
  <c r="G69" i="3" s="1"/>
  <c r="J69" i="3" s="1"/>
  <c r="C70" i="3"/>
  <c r="G70" i="3" s="1"/>
  <c r="J70" i="3" s="1"/>
  <c r="C71" i="3"/>
  <c r="G71" i="3" s="1"/>
  <c r="J71" i="3" s="1"/>
  <c r="C72" i="3"/>
  <c r="G72" i="3" s="1"/>
  <c r="J72" i="3" s="1"/>
  <c r="C73" i="3"/>
  <c r="C74" i="3"/>
  <c r="G74" i="3" s="1"/>
  <c r="J74" i="3" s="1"/>
  <c r="C75" i="3"/>
  <c r="G75" i="3" s="1"/>
  <c r="J75" i="3" s="1"/>
  <c r="C76" i="3"/>
  <c r="C77" i="3"/>
  <c r="G77" i="3" s="1"/>
  <c r="J77" i="3" s="1"/>
  <c r="C78" i="3"/>
  <c r="G78" i="3" s="1"/>
  <c r="J78" i="3" s="1"/>
  <c r="C79" i="3"/>
  <c r="G79" i="3" s="1"/>
  <c r="J79" i="3" s="1"/>
  <c r="C80" i="3"/>
  <c r="G80" i="3" s="1"/>
  <c r="J80" i="3" s="1"/>
  <c r="C81" i="3"/>
  <c r="G81" i="3" s="1"/>
  <c r="J81" i="3" s="1"/>
  <c r="C82" i="3"/>
  <c r="G82" i="3" s="1"/>
  <c r="J82" i="3" s="1"/>
  <c r="C83" i="3"/>
  <c r="G83" i="3" s="1"/>
  <c r="J83" i="3" s="1"/>
  <c r="C5" i="3"/>
  <c r="G5" i="3" s="1"/>
  <c r="J5" i="3" s="1"/>
  <c r="B55" i="3"/>
  <c r="L55" i="3" s="1"/>
  <c r="B56" i="3"/>
  <c r="L56" i="3" s="1"/>
  <c r="B57" i="3"/>
  <c r="L57" i="3" s="1"/>
  <c r="B58" i="3"/>
  <c r="L58" i="3" s="1"/>
  <c r="B59" i="3"/>
  <c r="L59" i="3" s="1"/>
  <c r="B60" i="3"/>
  <c r="L60" i="3" s="1"/>
  <c r="B61" i="3"/>
  <c r="L61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A83" i="3"/>
  <c r="Q46" i="3" s="1"/>
  <c r="A80" i="3"/>
  <c r="A81" i="3"/>
  <c r="A82" i="3"/>
  <c r="A71" i="3"/>
  <c r="A72" i="3"/>
  <c r="A73" i="3"/>
  <c r="A74" i="3"/>
  <c r="A75" i="3"/>
  <c r="A76" i="3"/>
  <c r="A77" i="3"/>
  <c r="A78" i="3"/>
  <c r="A79" i="3"/>
  <c r="A68" i="3"/>
  <c r="A69" i="3"/>
  <c r="A70" i="3"/>
  <c r="A62" i="3"/>
  <c r="A63" i="3"/>
  <c r="A64" i="3"/>
  <c r="A65" i="3"/>
  <c r="A66" i="3"/>
  <c r="A67" i="3"/>
  <c r="A55" i="3"/>
  <c r="A56" i="3"/>
  <c r="A57" i="3"/>
  <c r="A58" i="3"/>
  <c r="A59" i="3"/>
  <c r="A60" i="3"/>
  <c r="A61" i="3"/>
  <c r="A6" i="3"/>
  <c r="A8" i="3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" i="3"/>
  <c r="B49" i="3"/>
  <c r="L49" i="3" s="1"/>
  <c r="B50" i="3"/>
  <c r="L50" i="3" s="1"/>
  <c r="B51" i="3"/>
  <c r="L51" i="3" s="1"/>
  <c r="B52" i="3"/>
  <c r="L52" i="3" s="1"/>
  <c r="B53" i="3"/>
  <c r="L53" i="3" s="1"/>
  <c r="B54" i="3"/>
  <c r="L54" i="3" s="1"/>
  <c r="B39" i="3"/>
  <c r="L39" i="3" s="1"/>
  <c r="B40" i="3"/>
  <c r="L40" i="3" s="1"/>
  <c r="B41" i="3"/>
  <c r="L41" i="3" s="1"/>
  <c r="B42" i="3"/>
  <c r="L42" i="3" s="1"/>
  <c r="B43" i="3"/>
  <c r="L43" i="3" s="1"/>
  <c r="B44" i="3"/>
  <c r="L44" i="3" s="1"/>
  <c r="B45" i="3"/>
  <c r="L45" i="3" s="1"/>
  <c r="B46" i="3"/>
  <c r="L46" i="3" s="1"/>
  <c r="B47" i="3"/>
  <c r="L47" i="3" s="1"/>
  <c r="B48" i="3"/>
  <c r="L48" i="3" s="1"/>
  <c r="B6" i="3"/>
  <c r="L6" i="3" s="1"/>
  <c r="B8" i="3"/>
  <c r="L8" i="3" s="1"/>
  <c r="B9" i="3"/>
  <c r="L9" i="3" s="1"/>
  <c r="B10" i="3"/>
  <c r="L10" i="3" s="1"/>
  <c r="B11" i="3"/>
  <c r="L11" i="3" s="1"/>
  <c r="B14" i="3"/>
  <c r="L14" i="3" s="1"/>
  <c r="B15" i="3"/>
  <c r="L15" i="3" s="1"/>
  <c r="B16" i="3"/>
  <c r="L16" i="3" s="1"/>
  <c r="B17" i="3"/>
  <c r="L17" i="3" s="1"/>
  <c r="B18" i="3"/>
  <c r="L18" i="3" s="1"/>
  <c r="B19" i="3"/>
  <c r="L19" i="3" s="1"/>
  <c r="B20" i="3"/>
  <c r="L20" i="3" s="1"/>
  <c r="B21" i="3"/>
  <c r="L21" i="3" s="1"/>
  <c r="B22" i="3"/>
  <c r="L22" i="3" s="1"/>
  <c r="B23" i="3"/>
  <c r="L23" i="3" s="1"/>
  <c r="B24" i="3"/>
  <c r="L24" i="3" s="1"/>
  <c r="B25" i="3"/>
  <c r="L25" i="3" s="1"/>
  <c r="B26" i="3"/>
  <c r="L26" i="3" s="1"/>
  <c r="B27" i="3"/>
  <c r="L27" i="3" s="1"/>
  <c r="B28" i="3"/>
  <c r="L28" i="3" s="1"/>
  <c r="B29" i="3"/>
  <c r="L29" i="3" s="1"/>
  <c r="B30" i="3"/>
  <c r="L30" i="3" s="1"/>
  <c r="B31" i="3"/>
  <c r="L31" i="3" s="1"/>
  <c r="B32" i="3"/>
  <c r="L32" i="3" s="1"/>
  <c r="B33" i="3"/>
  <c r="L33" i="3" s="1"/>
  <c r="B34" i="3"/>
  <c r="L34" i="3" s="1"/>
  <c r="B35" i="3"/>
  <c r="L35" i="3" s="1"/>
  <c r="B36" i="3"/>
  <c r="L36" i="3" s="1"/>
  <c r="B37" i="3"/>
  <c r="L37" i="3" s="1"/>
  <c r="B38" i="3"/>
  <c r="L38" i="3" s="1"/>
  <c r="B5" i="3"/>
  <c r="L5" i="3" s="1"/>
  <c r="J13" i="9" l="1"/>
  <c r="J38" i="9"/>
  <c r="J44" i="9"/>
  <c r="J53" i="9"/>
  <c r="J22" i="9"/>
  <c r="J42" i="9"/>
  <c r="J58" i="9"/>
  <c r="J30" i="9"/>
  <c r="J37" i="9"/>
  <c r="J36" i="9"/>
  <c r="J20" i="9"/>
  <c r="J27" i="9"/>
  <c r="J48" i="9"/>
  <c r="J34" i="9"/>
  <c r="J15" i="9"/>
  <c r="J43" i="9"/>
  <c r="N48" i="9"/>
  <c r="O48" i="9"/>
  <c r="N20" i="9"/>
  <c r="O20" i="9"/>
  <c r="M88" i="9"/>
  <c r="O5" i="9"/>
  <c r="N5" i="9"/>
  <c r="J55" i="9"/>
  <c r="O43" i="9"/>
  <c r="N43" i="9"/>
  <c r="J28" i="9"/>
  <c r="J35" i="9"/>
  <c r="O15" i="9"/>
  <c r="N15" i="9"/>
  <c r="J31" i="9"/>
  <c r="O50" i="9"/>
  <c r="N50" i="9"/>
  <c r="O54" i="9"/>
  <c r="N54" i="9"/>
  <c r="N55" i="9"/>
  <c r="O55" i="9"/>
  <c r="N28" i="9"/>
  <c r="O28" i="9"/>
  <c r="O35" i="9"/>
  <c r="N35" i="9"/>
  <c r="N31" i="9"/>
  <c r="O31" i="9"/>
  <c r="J50" i="9"/>
  <c r="O36" i="9"/>
  <c r="N36" i="9"/>
  <c r="J19" i="9"/>
  <c r="N34" i="9"/>
  <c r="O34" i="9"/>
  <c r="O44" i="9"/>
  <c r="N44" i="9"/>
  <c r="J16" i="9"/>
  <c r="J62" i="9"/>
  <c r="N19" i="9"/>
  <c r="O19" i="9"/>
  <c r="O16" i="9"/>
  <c r="N16" i="9"/>
  <c r="O62" i="9"/>
  <c r="N62" i="9"/>
  <c r="O38" i="9"/>
  <c r="N38" i="9"/>
  <c r="O37" i="9"/>
  <c r="N37" i="9"/>
  <c r="O42" i="9"/>
  <c r="N42" i="9"/>
  <c r="O58" i="9"/>
  <c r="N58" i="9"/>
  <c r="J12" i="9"/>
  <c r="J60" i="9"/>
  <c r="N12" i="9"/>
  <c r="O12" i="9"/>
  <c r="O60" i="9"/>
  <c r="N60" i="9"/>
  <c r="O27" i="9"/>
  <c r="N27" i="9"/>
  <c r="J18" i="9"/>
  <c r="J24" i="9"/>
  <c r="O22" i="9"/>
  <c r="N22" i="9"/>
  <c r="O18" i="9"/>
  <c r="N18" i="9"/>
  <c r="O24" i="9"/>
  <c r="N24" i="9"/>
  <c r="O30" i="9"/>
  <c r="N30" i="9"/>
  <c r="J54" i="9"/>
  <c r="O53" i="9"/>
  <c r="N53" i="9"/>
  <c r="F11" i="7"/>
  <c r="F12" i="7"/>
  <c r="F6" i="7"/>
  <c r="F21" i="6"/>
  <c r="F39" i="6"/>
  <c r="F6" i="6"/>
  <c r="F88" i="6" s="1"/>
  <c r="F9" i="6"/>
  <c r="F67" i="6"/>
  <c r="F30" i="6"/>
  <c r="F36" i="6"/>
  <c r="F24" i="7"/>
  <c r="F10" i="7"/>
  <c r="F61" i="7"/>
  <c r="F20" i="7"/>
  <c r="F44" i="6"/>
  <c r="F82" i="6"/>
  <c r="F47" i="6"/>
  <c r="F75" i="6"/>
  <c r="F19" i="6"/>
  <c r="F52" i="6"/>
  <c r="F16" i="7"/>
  <c r="F78" i="7"/>
  <c r="F65" i="6"/>
  <c r="F28" i="7"/>
  <c r="F81" i="7"/>
  <c r="F54" i="7"/>
  <c r="F74" i="7"/>
  <c r="F46" i="7"/>
  <c r="F49" i="6"/>
  <c r="F74" i="6"/>
  <c r="F35" i="6"/>
  <c r="F70" i="6"/>
  <c r="F24" i="6"/>
  <c r="F41" i="6"/>
  <c r="F77" i="7"/>
  <c r="F38" i="7"/>
  <c r="F34" i="7"/>
  <c r="F69" i="7"/>
  <c r="F54" i="6"/>
  <c r="F28" i="6"/>
  <c r="F53" i="6"/>
  <c r="F31" i="6"/>
  <c r="F68" i="6"/>
  <c r="F77" i="6"/>
  <c r="F55" i="6"/>
  <c r="F65" i="7"/>
  <c r="F66" i="7"/>
  <c r="F32" i="7"/>
  <c r="F22" i="7"/>
  <c r="F76" i="6"/>
  <c r="F38" i="6"/>
  <c r="F15" i="6"/>
  <c r="F46" i="6"/>
  <c r="F80" i="6"/>
  <c r="F81" i="6"/>
  <c r="F22" i="6"/>
  <c r="F82" i="7"/>
  <c r="F13" i="6"/>
  <c r="F42" i="7"/>
  <c r="F34" i="6"/>
  <c r="F12" i="6"/>
  <c r="F72" i="6"/>
  <c r="F58" i="6"/>
  <c r="F59" i="6"/>
  <c r="F23" i="6"/>
  <c r="F11" i="6"/>
  <c r="F50" i="7"/>
  <c r="F62" i="7"/>
  <c r="F30" i="7"/>
  <c r="F69" i="6"/>
  <c r="F62" i="6"/>
  <c r="F83" i="6"/>
  <c r="F43" i="6"/>
  <c r="F39" i="7"/>
  <c r="F58" i="7"/>
  <c r="F16" i="6"/>
  <c r="F14" i="6"/>
  <c r="F37" i="6"/>
  <c r="F42" i="6"/>
  <c r="F79" i="6"/>
  <c r="F63" i="6"/>
  <c r="F35" i="7"/>
  <c r="F18" i="7"/>
  <c r="F8" i="7"/>
  <c r="F57" i="6"/>
  <c r="J14" i="7"/>
  <c r="J70" i="7"/>
  <c r="G88" i="7"/>
  <c r="H34" i="7" s="1"/>
  <c r="I34" i="7" s="1"/>
  <c r="M34" i="7" s="1"/>
  <c r="J5" i="7"/>
  <c r="J10" i="7"/>
  <c r="J6" i="7"/>
  <c r="F56" i="7"/>
  <c r="F52" i="7"/>
  <c r="F75" i="7"/>
  <c r="F71" i="7"/>
  <c r="F59" i="7"/>
  <c r="F45" i="7"/>
  <c r="F41" i="7"/>
  <c r="F25" i="7"/>
  <c r="F21" i="7"/>
  <c r="F17" i="7"/>
  <c r="F43" i="7"/>
  <c r="F79" i="7"/>
  <c r="F7" i="7"/>
  <c r="F83" i="7"/>
  <c r="F67" i="7"/>
  <c r="F80" i="7"/>
  <c r="F76" i="7"/>
  <c r="F72" i="7"/>
  <c r="F68" i="7"/>
  <c r="F64" i="7"/>
  <c r="F60" i="7"/>
  <c r="F44" i="7"/>
  <c r="F63" i="7"/>
  <c r="F29" i="7"/>
  <c r="F53" i="7"/>
  <c r="F37" i="7"/>
  <c r="F33" i="7"/>
  <c r="F15" i="7"/>
  <c r="F5" i="7"/>
  <c r="F23" i="7"/>
  <c r="F57" i="7"/>
  <c r="F51" i="7"/>
  <c r="F47" i="7"/>
  <c r="F27" i="7"/>
  <c r="F31" i="7"/>
  <c r="F19" i="7"/>
  <c r="F13" i="7"/>
  <c r="F9" i="7"/>
  <c r="F48" i="7"/>
  <c r="F26" i="7"/>
  <c r="F40" i="7"/>
  <c r="F73" i="7"/>
  <c r="F55" i="7"/>
  <c r="J66" i="7"/>
  <c r="F70" i="7"/>
  <c r="F36" i="7"/>
  <c r="F14" i="7"/>
  <c r="J33" i="6"/>
  <c r="G88" i="6"/>
  <c r="H5" i="6" s="1"/>
  <c r="J5" i="6"/>
  <c r="J13" i="6"/>
  <c r="J57" i="6"/>
  <c r="Q40" i="3"/>
  <c r="Q32" i="3"/>
  <c r="Q14" i="3"/>
  <c r="Q25" i="3"/>
  <c r="Q57" i="3"/>
  <c r="Q51" i="3"/>
  <c r="J78" i="5"/>
  <c r="J82" i="5"/>
  <c r="G26" i="5"/>
  <c r="G57" i="5"/>
  <c r="J70" i="5"/>
  <c r="Q32" i="5"/>
  <c r="Q57" i="5"/>
  <c r="Q40" i="5"/>
  <c r="Q46" i="5"/>
  <c r="Q25" i="5"/>
  <c r="Q14" i="5"/>
  <c r="Q51" i="5"/>
  <c r="J71" i="5"/>
  <c r="J46" i="5"/>
  <c r="G35" i="5"/>
  <c r="J33" i="5"/>
  <c r="J74" i="5"/>
  <c r="G66" i="5"/>
  <c r="J79" i="5"/>
  <c r="G83" i="5"/>
  <c r="J47" i="5"/>
  <c r="J56" i="5"/>
  <c r="C88" i="5"/>
  <c r="J9" i="5"/>
  <c r="G30" i="5"/>
  <c r="G50" i="5"/>
  <c r="J75" i="5"/>
  <c r="G54" i="3"/>
  <c r="G53" i="3"/>
  <c r="G76" i="3"/>
  <c r="J76" i="3" s="1"/>
  <c r="G40" i="3"/>
  <c r="J40" i="3" s="1"/>
  <c r="G61" i="3"/>
  <c r="J61" i="3" s="1"/>
  <c r="G25" i="3"/>
  <c r="J25" i="3" s="1"/>
  <c r="G14" i="3"/>
  <c r="G67" i="3"/>
  <c r="J67" i="3" s="1"/>
  <c r="G31" i="3"/>
  <c r="G41" i="3"/>
  <c r="J41" i="3" s="1"/>
  <c r="G52" i="3"/>
  <c r="J52" i="3" s="1"/>
  <c r="G49" i="3"/>
  <c r="G59" i="3"/>
  <c r="G73" i="3"/>
  <c r="J73" i="3" s="1"/>
  <c r="G37" i="3"/>
  <c r="C88" i="3"/>
  <c r="G6" i="3"/>
  <c r="J6" i="3" s="1"/>
  <c r="O87" i="9" l="1"/>
  <c r="P50" i="9" s="1"/>
  <c r="Q50" i="9" s="1"/>
  <c r="J88" i="9"/>
  <c r="K60" i="9" s="1"/>
  <c r="H28" i="7"/>
  <c r="I28" i="7" s="1"/>
  <c r="M28" i="7" s="1"/>
  <c r="O28" i="7" s="1"/>
  <c r="H10" i="7"/>
  <c r="I10" i="7" s="1"/>
  <c r="M10" i="7" s="1"/>
  <c r="O10" i="7" s="1"/>
  <c r="H66" i="7"/>
  <c r="I66" i="7" s="1"/>
  <c r="M66" i="7" s="1"/>
  <c r="O66" i="7" s="1"/>
  <c r="H5" i="7"/>
  <c r="I5" i="7" s="1"/>
  <c r="M5" i="7" s="1"/>
  <c r="H51" i="7"/>
  <c r="I51" i="7" s="1"/>
  <c r="H47" i="7"/>
  <c r="I47" i="7" s="1"/>
  <c r="M47" i="7" s="1"/>
  <c r="H21" i="7"/>
  <c r="H31" i="7"/>
  <c r="H45" i="7"/>
  <c r="I45" i="7" s="1"/>
  <c r="M45" i="7" s="1"/>
  <c r="H61" i="7"/>
  <c r="I61" i="7" s="1"/>
  <c r="M61" i="7" s="1"/>
  <c r="H27" i="7"/>
  <c r="H15" i="7"/>
  <c r="H59" i="7"/>
  <c r="H33" i="7"/>
  <c r="I33" i="7" s="1"/>
  <c r="M33" i="7" s="1"/>
  <c r="H53" i="7"/>
  <c r="H81" i="7"/>
  <c r="I81" i="7" s="1"/>
  <c r="M81" i="7" s="1"/>
  <c r="H32" i="7"/>
  <c r="I32" i="7" s="1"/>
  <c r="H43" i="7"/>
  <c r="H56" i="7"/>
  <c r="I56" i="7" s="1"/>
  <c r="M56" i="7" s="1"/>
  <c r="H41" i="7"/>
  <c r="I41" i="7" s="1"/>
  <c r="M41" i="7" s="1"/>
  <c r="H36" i="7"/>
  <c r="H18" i="7"/>
  <c r="H63" i="7"/>
  <c r="I63" i="7" s="1"/>
  <c r="M63" i="7" s="1"/>
  <c r="H9" i="7"/>
  <c r="I9" i="7" s="1"/>
  <c r="M9" i="7" s="1"/>
  <c r="H8" i="7"/>
  <c r="I8" i="7" s="1"/>
  <c r="M8" i="7" s="1"/>
  <c r="H75" i="7"/>
  <c r="I75" i="7" s="1"/>
  <c r="M75" i="7" s="1"/>
  <c r="H44" i="7"/>
  <c r="H65" i="7"/>
  <c r="I65" i="7" s="1"/>
  <c r="M65" i="7" s="1"/>
  <c r="H54" i="7"/>
  <c r="H55" i="7"/>
  <c r="H80" i="7"/>
  <c r="I80" i="7" s="1"/>
  <c r="M80" i="7" s="1"/>
  <c r="H60" i="7"/>
  <c r="H25" i="7"/>
  <c r="I25" i="7" s="1"/>
  <c r="H20" i="7"/>
  <c r="H11" i="7"/>
  <c r="I11" i="7" s="1"/>
  <c r="M11" i="7" s="1"/>
  <c r="H35" i="7"/>
  <c r="H7" i="7"/>
  <c r="I7" i="7" s="1"/>
  <c r="M7" i="7" s="1"/>
  <c r="H30" i="7"/>
  <c r="H62" i="7"/>
  <c r="H73" i="7"/>
  <c r="I73" i="7" s="1"/>
  <c r="M73" i="7" s="1"/>
  <c r="H67" i="7"/>
  <c r="I67" i="7" s="1"/>
  <c r="M67" i="7" s="1"/>
  <c r="H39" i="7"/>
  <c r="I39" i="7" s="1"/>
  <c r="M39" i="7" s="1"/>
  <c r="H72" i="7"/>
  <c r="I72" i="7" s="1"/>
  <c r="M72" i="7" s="1"/>
  <c r="H24" i="7"/>
  <c r="H26" i="7"/>
  <c r="I26" i="7" s="1"/>
  <c r="M26" i="7" s="1"/>
  <c r="H64" i="7"/>
  <c r="I64" i="7" s="1"/>
  <c r="M64" i="7" s="1"/>
  <c r="H78" i="7"/>
  <c r="I78" i="7" s="1"/>
  <c r="M78" i="7" s="1"/>
  <c r="H19" i="7"/>
  <c r="H58" i="7"/>
  <c r="H69" i="7"/>
  <c r="I69" i="7" s="1"/>
  <c r="M69" i="7" s="1"/>
  <c r="H22" i="7"/>
  <c r="H17" i="7"/>
  <c r="H57" i="7"/>
  <c r="I57" i="7" s="1"/>
  <c r="H77" i="7"/>
  <c r="I77" i="7" s="1"/>
  <c r="M77" i="7" s="1"/>
  <c r="H29" i="7"/>
  <c r="H12" i="7"/>
  <c r="H38" i="7"/>
  <c r="H52" i="7"/>
  <c r="I52" i="7" s="1"/>
  <c r="M52" i="7" s="1"/>
  <c r="H46" i="7"/>
  <c r="I46" i="7" s="1"/>
  <c r="H74" i="7"/>
  <c r="I74" i="7" s="1"/>
  <c r="M74" i="7" s="1"/>
  <c r="H50" i="7"/>
  <c r="H13" i="7"/>
  <c r="H16" i="7"/>
  <c r="H82" i="7"/>
  <c r="I82" i="7" s="1"/>
  <c r="M82" i="7" s="1"/>
  <c r="H40" i="7"/>
  <c r="I40" i="7" s="1"/>
  <c r="H23" i="7"/>
  <c r="H83" i="7"/>
  <c r="I83" i="7" s="1"/>
  <c r="M83" i="7" s="1"/>
  <c r="H79" i="7"/>
  <c r="I79" i="7" s="1"/>
  <c r="M79" i="7" s="1"/>
  <c r="H68" i="7"/>
  <c r="I68" i="7" s="1"/>
  <c r="M68" i="7" s="1"/>
  <c r="H37" i="7"/>
  <c r="H76" i="7"/>
  <c r="I76" i="7" s="1"/>
  <c r="M76" i="7" s="1"/>
  <c r="H49" i="7"/>
  <c r="H71" i="7"/>
  <c r="I71" i="7" s="1"/>
  <c r="M71" i="7" s="1"/>
  <c r="H70" i="7"/>
  <c r="I70" i="7" s="1"/>
  <c r="M70" i="7" s="1"/>
  <c r="N34" i="7"/>
  <c r="O34" i="7"/>
  <c r="H42" i="7"/>
  <c r="J34" i="7"/>
  <c r="F88" i="7"/>
  <c r="H48" i="7"/>
  <c r="H14" i="7"/>
  <c r="I14" i="7" s="1"/>
  <c r="N10" i="7"/>
  <c r="J28" i="7"/>
  <c r="H6" i="7"/>
  <c r="I6" i="7" s="1"/>
  <c r="M6" i="7" s="1"/>
  <c r="N28" i="7"/>
  <c r="I5" i="6"/>
  <c r="M5" i="6" s="1"/>
  <c r="H22" i="6"/>
  <c r="H33" i="6"/>
  <c r="I33" i="6" s="1"/>
  <c r="M33" i="6" s="1"/>
  <c r="H57" i="6"/>
  <c r="I57" i="6" s="1"/>
  <c r="H50" i="6"/>
  <c r="H30" i="6"/>
  <c r="H52" i="6"/>
  <c r="I52" i="6" s="1"/>
  <c r="M52" i="6" s="1"/>
  <c r="H25" i="6"/>
  <c r="I25" i="6" s="1"/>
  <c r="H56" i="6"/>
  <c r="I56" i="6" s="1"/>
  <c r="M56" i="6" s="1"/>
  <c r="H21" i="6"/>
  <c r="H17" i="6"/>
  <c r="H81" i="6"/>
  <c r="I81" i="6" s="1"/>
  <c r="M81" i="6" s="1"/>
  <c r="H77" i="6"/>
  <c r="I77" i="6" s="1"/>
  <c r="M77" i="6" s="1"/>
  <c r="H73" i="6"/>
  <c r="I73" i="6" s="1"/>
  <c r="M73" i="6" s="1"/>
  <c r="H69" i="6"/>
  <c r="H65" i="6"/>
  <c r="H61" i="6"/>
  <c r="I61" i="6" s="1"/>
  <c r="M61" i="6" s="1"/>
  <c r="H45" i="6"/>
  <c r="I45" i="6" s="1"/>
  <c r="M45" i="6" s="1"/>
  <c r="H41" i="6"/>
  <c r="I41" i="6" s="1"/>
  <c r="M41" i="6" s="1"/>
  <c r="H39" i="6"/>
  <c r="I39" i="6" s="1"/>
  <c r="M39" i="6" s="1"/>
  <c r="H71" i="6"/>
  <c r="H74" i="6"/>
  <c r="I74" i="6" s="1"/>
  <c r="M74" i="6" s="1"/>
  <c r="H80" i="6"/>
  <c r="I80" i="6" s="1"/>
  <c r="M80" i="6" s="1"/>
  <c r="H47" i="6"/>
  <c r="I47" i="6" s="1"/>
  <c r="M47" i="6" s="1"/>
  <c r="H26" i="6"/>
  <c r="I26" i="6" s="1"/>
  <c r="M26" i="6" s="1"/>
  <c r="H58" i="6"/>
  <c r="H34" i="6"/>
  <c r="H67" i="6"/>
  <c r="H14" i="6"/>
  <c r="I14" i="6" s="1"/>
  <c r="H8" i="6"/>
  <c r="I8" i="6" s="1"/>
  <c r="M8" i="6" s="1"/>
  <c r="H76" i="6"/>
  <c r="I76" i="6" s="1"/>
  <c r="M76" i="6" s="1"/>
  <c r="H79" i="6"/>
  <c r="I79" i="6" s="1"/>
  <c r="M79" i="6" s="1"/>
  <c r="H37" i="6"/>
  <c r="H82" i="6"/>
  <c r="I82" i="6" s="1"/>
  <c r="M82" i="6" s="1"/>
  <c r="H6" i="6"/>
  <c r="I6" i="6" s="1"/>
  <c r="M6" i="6" s="1"/>
  <c r="H62" i="6"/>
  <c r="H63" i="6"/>
  <c r="H64" i="6"/>
  <c r="H68" i="6"/>
  <c r="I68" i="6" s="1"/>
  <c r="M68" i="6" s="1"/>
  <c r="H78" i="6"/>
  <c r="I78" i="6" s="1"/>
  <c r="M78" i="6" s="1"/>
  <c r="H75" i="6"/>
  <c r="I75" i="6" s="1"/>
  <c r="M75" i="6" s="1"/>
  <c r="H60" i="6"/>
  <c r="H43" i="6"/>
  <c r="H38" i="6"/>
  <c r="H55" i="6"/>
  <c r="H72" i="6"/>
  <c r="H49" i="6"/>
  <c r="H70" i="6"/>
  <c r="H7" i="6"/>
  <c r="I7" i="6" s="1"/>
  <c r="M7" i="6" s="1"/>
  <c r="H9" i="6"/>
  <c r="I9" i="6" s="1"/>
  <c r="M9" i="6" s="1"/>
  <c r="H59" i="6"/>
  <c r="H16" i="6"/>
  <c r="H18" i="6"/>
  <c r="H29" i="6"/>
  <c r="H19" i="6"/>
  <c r="H32" i="6"/>
  <c r="I32" i="6" s="1"/>
  <c r="H46" i="6"/>
  <c r="I46" i="6" s="1"/>
  <c r="H48" i="6"/>
  <c r="H83" i="6"/>
  <c r="I83" i="6" s="1"/>
  <c r="M83" i="6" s="1"/>
  <c r="H12" i="6"/>
  <c r="I12" i="6" s="1"/>
  <c r="M12" i="6" s="1"/>
  <c r="H28" i="6"/>
  <c r="H11" i="6"/>
  <c r="I11" i="6" s="1"/>
  <c r="M11" i="6" s="1"/>
  <c r="H10" i="6"/>
  <c r="I10" i="6" s="1"/>
  <c r="M10" i="6" s="1"/>
  <c r="H54" i="6"/>
  <c r="H40" i="6"/>
  <c r="I40" i="6" s="1"/>
  <c r="H20" i="6"/>
  <c r="H36" i="6"/>
  <c r="H51" i="6"/>
  <c r="I51" i="6" s="1"/>
  <c r="H66" i="6"/>
  <c r="H23" i="6"/>
  <c r="H35" i="6"/>
  <c r="H27" i="6"/>
  <c r="H24" i="6"/>
  <c r="H42" i="6"/>
  <c r="H44" i="6"/>
  <c r="H31" i="6"/>
  <c r="H15" i="6"/>
  <c r="H53" i="6"/>
  <c r="H13" i="6"/>
  <c r="I13" i="6" s="1"/>
  <c r="M13" i="6" s="1"/>
  <c r="F13" i="5"/>
  <c r="F12" i="5"/>
  <c r="F56" i="5"/>
  <c r="F7" i="5"/>
  <c r="F13" i="3"/>
  <c r="F12" i="3"/>
  <c r="F72" i="3"/>
  <c r="F7" i="3"/>
  <c r="F26" i="5"/>
  <c r="F49" i="5"/>
  <c r="F61" i="5"/>
  <c r="F15" i="5"/>
  <c r="F29" i="5"/>
  <c r="F38" i="5"/>
  <c r="F30" i="5"/>
  <c r="F42" i="5"/>
  <c r="F54" i="5"/>
  <c r="F33" i="5"/>
  <c r="F19" i="5"/>
  <c r="F28" i="5"/>
  <c r="F74" i="5"/>
  <c r="F66" i="5"/>
  <c r="F35" i="5"/>
  <c r="J57" i="5"/>
  <c r="J26" i="5"/>
  <c r="F10" i="5"/>
  <c r="F41" i="5"/>
  <c r="F57" i="5"/>
  <c r="F5" i="5"/>
  <c r="F77" i="5"/>
  <c r="F34" i="5"/>
  <c r="F55" i="5"/>
  <c r="G88" i="5"/>
  <c r="F50" i="5"/>
  <c r="F69" i="5"/>
  <c r="F46" i="5"/>
  <c r="F40" i="5"/>
  <c r="F36" i="5"/>
  <c r="F81" i="5"/>
  <c r="F45" i="5"/>
  <c r="F75" i="5"/>
  <c r="F68" i="5"/>
  <c r="F59" i="5"/>
  <c r="F6" i="5"/>
  <c r="F43" i="5"/>
  <c r="F80" i="5"/>
  <c r="F60" i="5"/>
  <c r="F51" i="5"/>
  <c r="F32" i="5"/>
  <c r="F31" i="5"/>
  <c r="F18" i="5"/>
  <c r="F8" i="5"/>
  <c r="F11" i="5"/>
  <c r="F72" i="5"/>
  <c r="F76" i="5"/>
  <c r="F20" i="5"/>
  <c r="F71" i="5"/>
  <c r="F53" i="5"/>
  <c r="F22" i="5"/>
  <c r="F24" i="5"/>
  <c r="F64" i="5"/>
  <c r="F44" i="5"/>
  <c r="F58" i="5"/>
  <c r="F47" i="5"/>
  <c r="F37" i="5"/>
  <c r="F48" i="5"/>
  <c r="F67" i="5"/>
  <c r="F16" i="5"/>
  <c r="F27" i="5"/>
  <c r="F39" i="5"/>
  <c r="F17" i="5"/>
  <c r="F23" i="5"/>
  <c r="F25" i="5"/>
  <c r="F14" i="5"/>
  <c r="F70" i="5"/>
  <c r="F62" i="5"/>
  <c r="F73" i="5"/>
  <c r="F79" i="5"/>
  <c r="F65" i="5"/>
  <c r="F9" i="5"/>
  <c r="F52" i="5"/>
  <c r="F21" i="5"/>
  <c r="F78" i="5"/>
  <c r="F63" i="5"/>
  <c r="F82" i="5"/>
  <c r="F83" i="5"/>
  <c r="G88" i="3"/>
  <c r="J14" i="3"/>
  <c r="F79" i="3"/>
  <c r="F62" i="3"/>
  <c r="F14" i="3"/>
  <c r="F38" i="3"/>
  <c r="F58" i="3"/>
  <c r="F33" i="3"/>
  <c r="F24" i="3"/>
  <c r="F39" i="3"/>
  <c r="F51" i="3"/>
  <c r="F82" i="3"/>
  <c r="F45" i="3"/>
  <c r="F60" i="3"/>
  <c r="F26" i="3"/>
  <c r="F76" i="3"/>
  <c r="F34" i="3"/>
  <c r="F74" i="3"/>
  <c r="F15" i="3"/>
  <c r="F63" i="3"/>
  <c r="F54" i="3"/>
  <c r="F53" i="3"/>
  <c r="F65" i="3"/>
  <c r="F28" i="3"/>
  <c r="F57" i="3"/>
  <c r="F8" i="3"/>
  <c r="F5" i="3"/>
  <c r="F9" i="3"/>
  <c r="F10" i="3"/>
  <c r="F11" i="3"/>
  <c r="F55" i="3"/>
  <c r="F70" i="3"/>
  <c r="F6" i="3"/>
  <c r="F41" i="3"/>
  <c r="F21" i="3"/>
  <c r="F50" i="3"/>
  <c r="F56" i="3"/>
  <c r="F66" i="3"/>
  <c r="F47" i="3"/>
  <c r="F81" i="3"/>
  <c r="F80" i="3"/>
  <c r="F75" i="3"/>
  <c r="F30" i="3"/>
  <c r="F77" i="3"/>
  <c r="F49" i="3"/>
  <c r="F37" i="3"/>
  <c r="F32" i="3"/>
  <c r="F16" i="3"/>
  <c r="F19" i="3"/>
  <c r="F42" i="3"/>
  <c r="F73" i="3"/>
  <c r="F61" i="3"/>
  <c r="F40" i="3"/>
  <c r="F44" i="3"/>
  <c r="F35" i="3"/>
  <c r="F71" i="3"/>
  <c r="F59" i="3"/>
  <c r="F46" i="3"/>
  <c r="F18" i="3"/>
  <c r="F64" i="3"/>
  <c r="F69" i="3"/>
  <c r="F48" i="3"/>
  <c r="F20" i="3"/>
  <c r="F31" i="3"/>
  <c r="F27" i="3"/>
  <c r="F17" i="3"/>
  <c r="F29" i="3"/>
  <c r="F25" i="3"/>
  <c r="F67" i="3"/>
  <c r="F83" i="3"/>
  <c r="F23" i="3"/>
  <c r="F43" i="3"/>
  <c r="F78" i="3"/>
  <c r="F22" i="3"/>
  <c r="F36" i="3"/>
  <c r="F52" i="3"/>
  <c r="F68" i="3"/>
  <c r="P48" i="9" l="1"/>
  <c r="Q48" i="9" s="1"/>
  <c r="P18" i="9"/>
  <c r="Q18" i="9" s="1"/>
  <c r="P15" i="9"/>
  <c r="Q15" i="9" s="1"/>
  <c r="P37" i="9"/>
  <c r="Q37" i="9" s="1"/>
  <c r="P31" i="9"/>
  <c r="Q31" i="9" s="1"/>
  <c r="K16" i="9"/>
  <c r="P42" i="9"/>
  <c r="Q42" i="9" s="1"/>
  <c r="P53" i="9"/>
  <c r="Q53" i="9" s="1"/>
  <c r="K19" i="9"/>
  <c r="P43" i="9"/>
  <c r="Q43" i="9" s="1"/>
  <c r="K12" i="9"/>
  <c r="K24" i="9"/>
  <c r="K18" i="9"/>
  <c r="K55" i="9"/>
  <c r="K31" i="9"/>
  <c r="K62" i="9"/>
  <c r="P34" i="9"/>
  <c r="Q34" i="9" s="1"/>
  <c r="K35" i="9"/>
  <c r="K28" i="9"/>
  <c r="P16" i="9"/>
  <c r="Q16" i="9" s="1"/>
  <c r="K54" i="9"/>
  <c r="K50" i="9"/>
  <c r="P71" i="9"/>
  <c r="Q71" i="9" s="1"/>
  <c r="P8" i="9"/>
  <c r="Q8" i="9" s="1"/>
  <c r="P75" i="9"/>
  <c r="Q75" i="9" s="1"/>
  <c r="P11" i="9"/>
  <c r="Q11" i="9" s="1"/>
  <c r="P47" i="9"/>
  <c r="Q47" i="9" s="1"/>
  <c r="P78" i="9"/>
  <c r="Q78" i="9" s="1"/>
  <c r="P33" i="9"/>
  <c r="Q33" i="9" s="1"/>
  <c r="P70" i="9"/>
  <c r="Q70" i="9" s="1"/>
  <c r="P29" i="9"/>
  <c r="Q29" i="9" s="1"/>
  <c r="P83" i="9"/>
  <c r="Q83" i="9" s="1"/>
  <c r="P66" i="9"/>
  <c r="Q66" i="9" s="1"/>
  <c r="P72" i="9"/>
  <c r="Q72" i="9" s="1"/>
  <c r="P45" i="9"/>
  <c r="Q45" i="9" s="1"/>
  <c r="P56" i="9"/>
  <c r="Q56" i="9" s="1"/>
  <c r="P80" i="9"/>
  <c r="Q80" i="9" s="1"/>
  <c r="P7" i="9"/>
  <c r="Q7" i="9" s="1"/>
  <c r="P21" i="9"/>
  <c r="Q21" i="9" s="1"/>
  <c r="P67" i="9"/>
  <c r="Q67" i="9" s="1"/>
  <c r="P69" i="9"/>
  <c r="Q69" i="9" s="1"/>
  <c r="P13" i="9"/>
  <c r="Q13" i="9" s="1"/>
  <c r="P59" i="9"/>
  <c r="Q59" i="9" s="1"/>
  <c r="P81" i="9"/>
  <c r="Q81" i="9" s="1"/>
  <c r="P17" i="9"/>
  <c r="Q17" i="9" s="1"/>
  <c r="P23" i="9"/>
  <c r="Q23" i="9" s="1"/>
  <c r="P73" i="9"/>
  <c r="Q73" i="9" s="1"/>
  <c r="P6" i="9"/>
  <c r="Q6" i="9" s="1"/>
  <c r="P82" i="9"/>
  <c r="Q82" i="9" s="1"/>
  <c r="P76" i="9"/>
  <c r="Q76" i="9" s="1"/>
  <c r="P68" i="9"/>
  <c r="Q68" i="9" s="1"/>
  <c r="P79" i="9"/>
  <c r="Q79" i="9" s="1"/>
  <c r="P74" i="9"/>
  <c r="Q74" i="9" s="1"/>
  <c r="P39" i="9"/>
  <c r="Q39" i="9" s="1"/>
  <c r="P61" i="9"/>
  <c r="Q61" i="9" s="1"/>
  <c r="P65" i="9"/>
  <c r="Q65" i="9" s="1"/>
  <c r="P64" i="9"/>
  <c r="Q64" i="9" s="1"/>
  <c r="P63" i="9"/>
  <c r="Q63" i="9" s="1"/>
  <c r="P9" i="9"/>
  <c r="Q9" i="9" s="1"/>
  <c r="P49" i="9"/>
  <c r="Q49" i="9" s="1"/>
  <c r="P10" i="9"/>
  <c r="Q10" i="9" s="1"/>
  <c r="P52" i="9"/>
  <c r="Q52" i="9" s="1"/>
  <c r="P77" i="9"/>
  <c r="Q77" i="9" s="1"/>
  <c r="P26" i="9"/>
  <c r="Q26" i="9" s="1"/>
  <c r="P41" i="9"/>
  <c r="Q41" i="9" s="1"/>
  <c r="P35" i="9"/>
  <c r="Q35" i="9" s="1"/>
  <c r="P12" i="9"/>
  <c r="Q12" i="9" s="1"/>
  <c r="P27" i="9"/>
  <c r="Q27" i="9" s="1"/>
  <c r="P54" i="9"/>
  <c r="Q54" i="9" s="1"/>
  <c r="P58" i="9"/>
  <c r="Q58" i="9" s="1"/>
  <c r="P44" i="9"/>
  <c r="Q44" i="9" s="1"/>
  <c r="P5" i="9"/>
  <c r="Q5" i="9" s="1"/>
  <c r="P30" i="9"/>
  <c r="Q30" i="9" s="1"/>
  <c r="P55" i="9"/>
  <c r="Q55" i="9" s="1"/>
  <c r="P24" i="9"/>
  <c r="Q24" i="9" s="1"/>
  <c r="P38" i="9"/>
  <c r="Q38" i="9" s="1"/>
  <c r="P28" i="9"/>
  <c r="Q28" i="9" s="1"/>
  <c r="P36" i="9"/>
  <c r="Q36" i="9" s="1"/>
  <c r="P60" i="9"/>
  <c r="Q60" i="9" s="1"/>
  <c r="P20" i="9"/>
  <c r="Q20" i="9" s="1"/>
  <c r="K51" i="9"/>
  <c r="K13" i="9"/>
  <c r="K40" i="9"/>
  <c r="K66" i="9"/>
  <c r="K75" i="9"/>
  <c r="K63" i="9"/>
  <c r="K67" i="9"/>
  <c r="K70" i="9"/>
  <c r="K74" i="9"/>
  <c r="K71" i="9"/>
  <c r="K73" i="9"/>
  <c r="K6" i="9"/>
  <c r="K61" i="9"/>
  <c r="K78" i="9"/>
  <c r="K52" i="9"/>
  <c r="K69" i="9"/>
  <c r="K32" i="9"/>
  <c r="K77" i="9"/>
  <c r="K14" i="9"/>
  <c r="K79" i="9"/>
  <c r="K81" i="9"/>
  <c r="K33" i="9"/>
  <c r="K83" i="9"/>
  <c r="K46" i="9"/>
  <c r="K65" i="9"/>
  <c r="K11" i="9"/>
  <c r="K80" i="9"/>
  <c r="K56" i="9"/>
  <c r="K47" i="9"/>
  <c r="K8" i="9"/>
  <c r="K7" i="9"/>
  <c r="K76" i="9"/>
  <c r="K5" i="9"/>
  <c r="K68" i="9"/>
  <c r="K64" i="9"/>
  <c r="K26" i="9"/>
  <c r="K72" i="9"/>
  <c r="K39" i="9"/>
  <c r="K49" i="9"/>
  <c r="K41" i="9"/>
  <c r="K25" i="9"/>
  <c r="K59" i="9"/>
  <c r="K29" i="9"/>
  <c r="K10" i="9"/>
  <c r="K57" i="9"/>
  <c r="K82" i="9"/>
  <c r="K9" i="9"/>
  <c r="K45" i="9"/>
  <c r="K48" i="9"/>
  <c r="K17" i="9"/>
  <c r="K43" i="9"/>
  <c r="K27" i="9"/>
  <c r="K15" i="9"/>
  <c r="K44" i="9"/>
  <c r="K38" i="9"/>
  <c r="K22" i="9"/>
  <c r="K20" i="9"/>
  <c r="K23" i="9"/>
  <c r="K37" i="9"/>
  <c r="K30" i="9"/>
  <c r="K36" i="9"/>
  <c r="K21" i="9"/>
  <c r="K42" i="9"/>
  <c r="K58" i="9"/>
  <c r="K34" i="9"/>
  <c r="K53" i="9"/>
  <c r="P22" i="9"/>
  <c r="Q22" i="9" s="1"/>
  <c r="P19" i="9"/>
  <c r="Q19" i="9" s="1"/>
  <c r="P62" i="9"/>
  <c r="Q62" i="9" s="1"/>
  <c r="I12" i="7"/>
  <c r="M12" i="7" s="1"/>
  <c r="J12" i="7"/>
  <c r="I13" i="7"/>
  <c r="M13" i="7" s="1"/>
  <c r="N13" i="7" s="1"/>
  <c r="N66" i="7"/>
  <c r="I69" i="6"/>
  <c r="M69" i="6" s="1"/>
  <c r="O69" i="6" s="1"/>
  <c r="J69" i="6"/>
  <c r="I71" i="6"/>
  <c r="M71" i="6" s="1"/>
  <c r="N71" i="6" s="1"/>
  <c r="J71" i="6"/>
  <c r="I72" i="6"/>
  <c r="M72" i="6" s="1"/>
  <c r="O72" i="6" s="1"/>
  <c r="I70" i="6"/>
  <c r="M70" i="6" s="1"/>
  <c r="O70" i="6" s="1"/>
  <c r="I66" i="6"/>
  <c r="M66" i="6" s="1"/>
  <c r="O66" i="6" s="1"/>
  <c r="I67" i="6"/>
  <c r="M67" i="6" s="1"/>
  <c r="O67" i="6" s="1"/>
  <c r="I65" i="6"/>
  <c r="M65" i="6" s="1"/>
  <c r="O65" i="6" s="1"/>
  <c r="I64" i="6"/>
  <c r="M64" i="6" s="1"/>
  <c r="O64" i="6" s="1"/>
  <c r="I63" i="6"/>
  <c r="M63" i="6" s="1"/>
  <c r="N63" i="6" s="1"/>
  <c r="I50" i="7"/>
  <c r="M50" i="7" s="1"/>
  <c r="O63" i="7"/>
  <c r="N63" i="7"/>
  <c r="O45" i="7"/>
  <c r="N45" i="7"/>
  <c r="O8" i="7"/>
  <c r="N8" i="7"/>
  <c r="I48" i="7"/>
  <c r="M48" i="7" s="1"/>
  <c r="O11" i="7"/>
  <c r="N11" i="7"/>
  <c r="O79" i="7"/>
  <c r="N79" i="7"/>
  <c r="I60" i="7"/>
  <c r="M60" i="7" s="1"/>
  <c r="I31" i="7"/>
  <c r="M31" i="7" s="1"/>
  <c r="I59" i="7"/>
  <c r="M59" i="7" s="1"/>
  <c r="O74" i="7"/>
  <c r="N74" i="7"/>
  <c r="I19" i="7"/>
  <c r="M19" i="7" s="1"/>
  <c r="I15" i="7"/>
  <c r="M15" i="7" s="1"/>
  <c r="O78" i="7"/>
  <c r="N78" i="7"/>
  <c r="I27" i="7"/>
  <c r="M27" i="7" s="1"/>
  <c r="O52" i="7"/>
  <c r="N52" i="7"/>
  <c r="O64" i="7"/>
  <c r="N64" i="7"/>
  <c r="O61" i="7"/>
  <c r="N61" i="7"/>
  <c r="I38" i="7"/>
  <c r="M38" i="7" s="1"/>
  <c r="I36" i="7"/>
  <c r="M36" i="7" s="1"/>
  <c r="O41" i="7"/>
  <c r="N41" i="7"/>
  <c r="N6" i="7"/>
  <c r="O6" i="7"/>
  <c r="O83" i="7"/>
  <c r="N83" i="7"/>
  <c r="I29" i="7"/>
  <c r="M29" i="7" s="1"/>
  <c r="O72" i="7"/>
  <c r="N72" i="7"/>
  <c r="O80" i="7"/>
  <c r="N80" i="7"/>
  <c r="O56" i="7"/>
  <c r="N56" i="7"/>
  <c r="I21" i="7"/>
  <c r="M21" i="7" s="1"/>
  <c r="I37" i="7"/>
  <c r="M37" i="7" s="1"/>
  <c r="I42" i="7"/>
  <c r="M42" i="7" s="1"/>
  <c r="I23" i="7"/>
  <c r="M23" i="7" s="1"/>
  <c r="O77" i="7"/>
  <c r="N77" i="7"/>
  <c r="O39" i="7"/>
  <c r="N39" i="7"/>
  <c r="I55" i="7"/>
  <c r="M55" i="7" s="1"/>
  <c r="I43" i="7"/>
  <c r="M43" i="7" s="1"/>
  <c r="O47" i="7"/>
  <c r="N47" i="7"/>
  <c r="O9" i="7"/>
  <c r="N9" i="7"/>
  <c r="O68" i="7"/>
  <c r="N68" i="7"/>
  <c r="O5" i="7"/>
  <c r="N5" i="7"/>
  <c r="O67" i="7"/>
  <c r="N67" i="7"/>
  <c r="I54" i="7"/>
  <c r="M54" i="7" s="1"/>
  <c r="I58" i="7"/>
  <c r="M58" i="7" s="1"/>
  <c r="I35" i="7"/>
  <c r="M35" i="7" s="1"/>
  <c r="O26" i="7"/>
  <c r="N26" i="7"/>
  <c r="H88" i="7"/>
  <c r="O82" i="7"/>
  <c r="N82" i="7"/>
  <c r="I17" i="7"/>
  <c r="M17" i="7" s="1"/>
  <c r="O73" i="7"/>
  <c r="N73" i="7"/>
  <c r="O65" i="7"/>
  <c r="N65" i="7"/>
  <c r="O81" i="7"/>
  <c r="N81" i="7"/>
  <c r="O71" i="7"/>
  <c r="N71" i="7"/>
  <c r="I49" i="7"/>
  <c r="M49" i="7" s="1"/>
  <c r="I18" i="7"/>
  <c r="M18" i="7" s="1"/>
  <c r="I24" i="7"/>
  <c r="M24" i="7" s="1"/>
  <c r="I16" i="7"/>
  <c r="M16" i="7" s="1"/>
  <c r="I22" i="7"/>
  <c r="M22" i="7" s="1"/>
  <c r="I62" i="7"/>
  <c r="M62" i="7" s="1"/>
  <c r="I44" i="7"/>
  <c r="M44" i="7" s="1"/>
  <c r="I53" i="7"/>
  <c r="M53" i="7" s="1"/>
  <c r="O7" i="7"/>
  <c r="N7" i="7"/>
  <c r="O76" i="7"/>
  <c r="N76" i="7"/>
  <c r="I20" i="7"/>
  <c r="M20" i="7" s="1"/>
  <c r="O12" i="7"/>
  <c r="N12" i="7"/>
  <c r="O70" i="7"/>
  <c r="N70" i="7"/>
  <c r="O13" i="7"/>
  <c r="O69" i="7"/>
  <c r="N69" i="7"/>
  <c r="I30" i="7"/>
  <c r="M30" i="7" s="1"/>
  <c r="O75" i="7"/>
  <c r="N75" i="7"/>
  <c r="O33" i="7"/>
  <c r="N33" i="7"/>
  <c r="I60" i="6"/>
  <c r="M60" i="6" s="1"/>
  <c r="I15" i="6"/>
  <c r="M15" i="6" s="1"/>
  <c r="N11" i="6"/>
  <c r="O11" i="6"/>
  <c r="O9" i="6"/>
  <c r="N9" i="6"/>
  <c r="I58" i="6"/>
  <c r="M58" i="6" s="1"/>
  <c r="O73" i="6"/>
  <c r="N73" i="6"/>
  <c r="I30" i="6"/>
  <c r="M30" i="6" s="1"/>
  <c r="I18" i="6"/>
  <c r="M18" i="6" s="1"/>
  <c r="I54" i="6"/>
  <c r="M54" i="6" s="1"/>
  <c r="I28" i="6"/>
  <c r="M28" i="6" s="1"/>
  <c r="O26" i="6"/>
  <c r="N26" i="6"/>
  <c r="O77" i="6"/>
  <c r="N77" i="6"/>
  <c r="O33" i="6"/>
  <c r="N33" i="6"/>
  <c r="I29" i="6"/>
  <c r="M29" i="6" s="1"/>
  <c r="I50" i="6"/>
  <c r="M50" i="6" s="1"/>
  <c r="O10" i="6"/>
  <c r="N10" i="6"/>
  <c r="I53" i="6"/>
  <c r="M53" i="6" s="1"/>
  <c r="O61" i="6"/>
  <c r="N61" i="6"/>
  <c r="I31" i="6"/>
  <c r="M31" i="6" s="1"/>
  <c r="I16" i="6"/>
  <c r="M16" i="6" s="1"/>
  <c r="O68" i="6"/>
  <c r="N68" i="6"/>
  <c r="I42" i="6"/>
  <c r="M42" i="6" s="1"/>
  <c r="I24" i="6"/>
  <c r="M24" i="6" s="1"/>
  <c r="O12" i="6"/>
  <c r="N12" i="6"/>
  <c r="I62" i="6"/>
  <c r="M62" i="6" s="1"/>
  <c r="O47" i="6"/>
  <c r="N47" i="6"/>
  <c r="O81" i="6"/>
  <c r="N81" i="6"/>
  <c r="I22" i="6"/>
  <c r="M22" i="6" s="1"/>
  <c r="I35" i="6"/>
  <c r="M35" i="6" s="1"/>
  <c r="O83" i="6"/>
  <c r="N83" i="6"/>
  <c r="I49" i="6"/>
  <c r="M49" i="6" s="1"/>
  <c r="O6" i="6"/>
  <c r="N6" i="6"/>
  <c r="O80" i="6"/>
  <c r="N80" i="6"/>
  <c r="I17" i="6"/>
  <c r="M17" i="6" s="1"/>
  <c r="I20" i="6"/>
  <c r="M20" i="6" s="1"/>
  <c r="O75" i="6"/>
  <c r="N75" i="6"/>
  <c r="O78" i="6"/>
  <c r="N78" i="6"/>
  <c r="I34" i="6"/>
  <c r="M34" i="6" s="1"/>
  <c r="O82" i="6"/>
  <c r="N82" i="6"/>
  <c r="O45" i="6"/>
  <c r="N45" i="6"/>
  <c r="I37" i="6"/>
  <c r="M37" i="6" s="1"/>
  <c r="O56" i="6"/>
  <c r="N56" i="6"/>
  <c r="I21" i="6"/>
  <c r="M21" i="6" s="1"/>
  <c r="I55" i="6"/>
  <c r="M55" i="6" s="1"/>
  <c r="I38" i="6"/>
  <c r="M38" i="6" s="1"/>
  <c r="O79" i="6"/>
  <c r="N79" i="6"/>
  <c r="N39" i="6"/>
  <c r="O39" i="6"/>
  <c r="O5" i="6"/>
  <c r="N5" i="6"/>
  <c r="O8" i="6"/>
  <c r="N8" i="6"/>
  <c r="I44" i="6"/>
  <c r="M44" i="6" s="1"/>
  <c r="I59" i="6"/>
  <c r="M59" i="6" s="1"/>
  <c r="N7" i="6"/>
  <c r="O7" i="6"/>
  <c r="I27" i="6"/>
  <c r="M27" i="6" s="1"/>
  <c r="I23" i="6"/>
  <c r="M23" i="6" s="1"/>
  <c r="I48" i="6"/>
  <c r="M48" i="6" s="1"/>
  <c r="O74" i="6"/>
  <c r="N74" i="6"/>
  <c r="O13" i="6"/>
  <c r="N13" i="6"/>
  <c r="I36" i="6"/>
  <c r="M36" i="6" s="1"/>
  <c r="I19" i="6"/>
  <c r="M19" i="6" s="1"/>
  <c r="I43" i="6"/>
  <c r="M43" i="6" s="1"/>
  <c r="O76" i="6"/>
  <c r="N76" i="6"/>
  <c r="O41" i="6"/>
  <c r="N41" i="6"/>
  <c r="O52" i="6"/>
  <c r="N52" i="6"/>
  <c r="H88" i="6"/>
  <c r="H12" i="5"/>
  <c r="I12" i="5" s="1"/>
  <c r="M12" i="5" s="1"/>
  <c r="H13" i="5"/>
  <c r="I13" i="5" s="1"/>
  <c r="M13" i="5" s="1"/>
  <c r="H50" i="5"/>
  <c r="H7" i="5"/>
  <c r="I7" i="5" s="1"/>
  <c r="M7" i="5" s="1"/>
  <c r="H13" i="3"/>
  <c r="I13" i="3" s="1"/>
  <c r="M13" i="3" s="1"/>
  <c r="H12" i="3"/>
  <c r="H55" i="3"/>
  <c r="I55" i="3" s="1"/>
  <c r="M55" i="3" s="1"/>
  <c r="H7" i="3"/>
  <c r="I7" i="3" s="1"/>
  <c r="M7" i="3" s="1"/>
  <c r="H6" i="3"/>
  <c r="I6" i="3" s="1"/>
  <c r="M6" i="3" s="1"/>
  <c r="H67" i="3"/>
  <c r="I67" i="3" s="1"/>
  <c r="M67" i="3" s="1"/>
  <c r="H57" i="5"/>
  <c r="I57" i="5" s="1"/>
  <c r="H26" i="5"/>
  <c r="I26" i="5" s="1"/>
  <c r="M26" i="5" s="1"/>
  <c r="O26" i="5" s="1"/>
  <c r="H66" i="5"/>
  <c r="I66" i="5" s="1"/>
  <c r="M66" i="5" s="1"/>
  <c r="O66" i="5" s="1"/>
  <c r="H30" i="5"/>
  <c r="I50" i="5"/>
  <c r="M50" i="5" s="1"/>
  <c r="O50" i="5" s="1"/>
  <c r="J50" i="5"/>
  <c r="F88" i="5"/>
  <c r="H69" i="5"/>
  <c r="I69" i="5" s="1"/>
  <c r="M69" i="5" s="1"/>
  <c r="H17" i="5"/>
  <c r="H8" i="5"/>
  <c r="I8" i="5" s="1"/>
  <c r="M8" i="5" s="1"/>
  <c r="H77" i="5"/>
  <c r="I77" i="5" s="1"/>
  <c r="M77" i="5" s="1"/>
  <c r="H73" i="5"/>
  <c r="I73" i="5" s="1"/>
  <c r="M73" i="5" s="1"/>
  <c r="H25" i="5"/>
  <c r="I25" i="5" s="1"/>
  <c r="H61" i="5"/>
  <c r="I61" i="5" s="1"/>
  <c r="M61" i="5" s="1"/>
  <c r="H81" i="5"/>
  <c r="I81" i="5" s="1"/>
  <c r="M81" i="5" s="1"/>
  <c r="H41" i="5"/>
  <c r="I41" i="5" s="1"/>
  <c r="M41" i="5" s="1"/>
  <c r="H21" i="5"/>
  <c r="H31" i="5"/>
  <c r="H6" i="5"/>
  <c r="I6" i="5" s="1"/>
  <c r="M6" i="5" s="1"/>
  <c r="H38" i="5"/>
  <c r="H18" i="5"/>
  <c r="H32" i="5"/>
  <c r="I32" i="5" s="1"/>
  <c r="H51" i="5"/>
  <c r="I51" i="5" s="1"/>
  <c r="H40" i="5"/>
  <c r="I40" i="5" s="1"/>
  <c r="H27" i="5"/>
  <c r="H23" i="5"/>
  <c r="H74" i="5"/>
  <c r="I74" i="5" s="1"/>
  <c r="M74" i="5" s="1"/>
  <c r="H52" i="5"/>
  <c r="I52" i="5" s="1"/>
  <c r="M52" i="5" s="1"/>
  <c r="H71" i="5"/>
  <c r="I71" i="5" s="1"/>
  <c r="M71" i="5" s="1"/>
  <c r="H58" i="5"/>
  <c r="H14" i="5"/>
  <c r="I14" i="5" s="1"/>
  <c r="H55" i="5"/>
  <c r="H62" i="5"/>
  <c r="H63" i="5"/>
  <c r="H80" i="5"/>
  <c r="I80" i="5" s="1"/>
  <c r="M80" i="5" s="1"/>
  <c r="H19" i="5"/>
  <c r="H11" i="5"/>
  <c r="I11" i="5" s="1"/>
  <c r="M11" i="5" s="1"/>
  <c r="H79" i="5"/>
  <c r="I79" i="5" s="1"/>
  <c r="M79" i="5" s="1"/>
  <c r="H49" i="5"/>
  <c r="H53" i="5"/>
  <c r="H34" i="5"/>
  <c r="H36" i="5"/>
  <c r="H60" i="5"/>
  <c r="H59" i="5"/>
  <c r="H45" i="5"/>
  <c r="I45" i="5" s="1"/>
  <c r="M45" i="5" s="1"/>
  <c r="H75" i="5"/>
  <c r="I75" i="5" s="1"/>
  <c r="M75" i="5" s="1"/>
  <c r="H76" i="5"/>
  <c r="I76" i="5" s="1"/>
  <c r="M76" i="5" s="1"/>
  <c r="H33" i="5"/>
  <c r="I33" i="5" s="1"/>
  <c r="M33" i="5" s="1"/>
  <c r="H24" i="5"/>
  <c r="H37" i="5"/>
  <c r="H39" i="5"/>
  <c r="I39" i="5" s="1"/>
  <c r="M39" i="5" s="1"/>
  <c r="H48" i="5"/>
  <c r="H70" i="5"/>
  <c r="I70" i="5" s="1"/>
  <c r="M70" i="5" s="1"/>
  <c r="H65" i="5"/>
  <c r="H64" i="5"/>
  <c r="H68" i="5"/>
  <c r="I68" i="5" s="1"/>
  <c r="M68" i="5" s="1"/>
  <c r="H82" i="5"/>
  <c r="I82" i="5" s="1"/>
  <c r="M82" i="5" s="1"/>
  <c r="H47" i="5"/>
  <c r="I47" i="5" s="1"/>
  <c r="M47" i="5" s="1"/>
  <c r="H16" i="5"/>
  <c r="H5" i="5"/>
  <c r="H28" i="5"/>
  <c r="H46" i="5"/>
  <c r="I46" i="5" s="1"/>
  <c r="H56" i="5"/>
  <c r="I56" i="5" s="1"/>
  <c r="M56" i="5" s="1"/>
  <c r="H15" i="5"/>
  <c r="H54" i="5"/>
  <c r="H9" i="5"/>
  <c r="I9" i="5" s="1"/>
  <c r="M9" i="5" s="1"/>
  <c r="H22" i="5"/>
  <c r="H43" i="5"/>
  <c r="H20" i="5"/>
  <c r="H29" i="5"/>
  <c r="H78" i="5"/>
  <c r="I78" i="5" s="1"/>
  <c r="M78" i="5" s="1"/>
  <c r="H42" i="5"/>
  <c r="H72" i="5"/>
  <c r="I72" i="5" s="1"/>
  <c r="M72" i="5" s="1"/>
  <c r="H10" i="5"/>
  <c r="I10" i="5" s="1"/>
  <c r="M10" i="5" s="1"/>
  <c r="H44" i="5"/>
  <c r="H67" i="5"/>
  <c r="H35" i="5"/>
  <c r="H83" i="5"/>
  <c r="H40" i="3"/>
  <c r="I40" i="3" s="1"/>
  <c r="H29" i="3"/>
  <c r="I29" i="3" s="1"/>
  <c r="H28" i="3"/>
  <c r="I28" i="3" s="1"/>
  <c r="H22" i="3"/>
  <c r="I22" i="3" s="1"/>
  <c r="H47" i="3"/>
  <c r="I47" i="3" s="1"/>
  <c r="M47" i="3" s="1"/>
  <c r="H43" i="3"/>
  <c r="I43" i="3" s="1"/>
  <c r="M43" i="3" s="1"/>
  <c r="H53" i="3"/>
  <c r="I53" i="3" s="1"/>
  <c r="M53" i="3" s="1"/>
  <c r="H73" i="3"/>
  <c r="I73" i="3" s="1"/>
  <c r="M73" i="3" s="1"/>
  <c r="H56" i="3"/>
  <c r="I56" i="3" s="1"/>
  <c r="M56" i="3" s="1"/>
  <c r="H81" i="3"/>
  <c r="I81" i="3" s="1"/>
  <c r="M81" i="3" s="1"/>
  <c r="H25" i="3"/>
  <c r="I25" i="3" s="1"/>
  <c r="H57" i="3"/>
  <c r="I57" i="3" s="1"/>
  <c r="H51" i="3"/>
  <c r="I51" i="3" s="1"/>
  <c r="H32" i="3"/>
  <c r="I32" i="3" s="1"/>
  <c r="H8" i="3"/>
  <c r="I8" i="3" s="1"/>
  <c r="M8" i="3" s="1"/>
  <c r="H77" i="3"/>
  <c r="I77" i="3" s="1"/>
  <c r="M77" i="3" s="1"/>
  <c r="H65" i="3"/>
  <c r="I65" i="3" s="1"/>
  <c r="M65" i="3" s="1"/>
  <c r="H52" i="3"/>
  <c r="I52" i="3" s="1"/>
  <c r="M52" i="3" s="1"/>
  <c r="H54" i="3"/>
  <c r="I54" i="3" s="1"/>
  <c r="M54" i="3" s="1"/>
  <c r="H68" i="3"/>
  <c r="I68" i="3" s="1"/>
  <c r="M68" i="3" s="1"/>
  <c r="H33" i="3"/>
  <c r="I33" i="3" s="1"/>
  <c r="M33" i="3" s="1"/>
  <c r="H80" i="3"/>
  <c r="I80" i="3" s="1"/>
  <c r="M80" i="3" s="1"/>
  <c r="H79" i="3"/>
  <c r="I79" i="3" s="1"/>
  <c r="M79" i="3" s="1"/>
  <c r="H44" i="3"/>
  <c r="I44" i="3" s="1"/>
  <c r="M44" i="3" s="1"/>
  <c r="H59" i="3"/>
  <c r="I59" i="3" s="1"/>
  <c r="M59" i="3" s="1"/>
  <c r="H30" i="3"/>
  <c r="I30" i="3" s="1"/>
  <c r="M30" i="3" s="1"/>
  <c r="H75" i="3"/>
  <c r="I75" i="3" s="1"/>
  <c r="M75" i="3" s="1"/>
  <c r="H14" i="3"/>
  <c r="I14" i="3" s="1"/>
  <c r="H39" i="3"/>
  <c r="I39" i="3" s="1"/>
  <c r="M39" i="3" s="1"/>
  <c r="H31" i="3"/>
  <c r="I31" i="3" s="1"/>
  <c r="M31" i="3" s="1"/>
  <c r="H36" i="3"/>
  <c r="I36" i="3" s="1"/>
  <c r="H34" i="3"/>
  <c r="I34" i="3" s="1"/>
  <c r="H23" i="3"/>
  <c r="I23" i="3" s="1"/>
  <c r="H76" i="3"/>
  <c r="I76" i="3" s="1"/>
  <c r="M76" i="3" s="1"/>
  <c r="H64" i="3"/>
  <c r="I64" i="3" s="1"/>
  <c r="M64" i="3" s="1"/>
  <c r="H78" i="3"/>
  <c r="I78" i="3" s="1"/>
  <c r="M78" i="3" s="1"/>
  <c r="H49" i="3"/>
  <c r="I49" i="3" s="1"/>
  <c r="M49" i="3" s="1"/>
  <c r="H19" i="3"/>
  <c r="I19" i="3" s="1"/>
  <c r="H69" i="3"/>
  <c r="I69" i="3" s="1"/>
  <c r="M69" i="3" s="1"/>
  <c r="H21" i="3"/>
  <c r="I21" i="3" s="1"/>
  <c r="M21" i="3" s="1"/>
  <c r="H20" i="3"/>
  <c r="I20" i="3" s="1"/>
  <c r="M20" i="3" s="1"/>
  <c r="H72" i="3"/>
  <c r="I72" i="3" s="1"/>
  <c r="M72" i="3" s="1"/>
  <c r="H16" i="3"/>
  <c r="I16" i="3" s="1"/>
  <c r="H9" i="3"/>
  <c r="I9" i="3" s="1"/>
  <c r="M9" i="3" s="1"/>
  <c r="H42" i="3"/>
  <c r="I42" i="3" s="1"/>
  <c r="M42" i="3" s="1"/>
  <c r="H74" i="3"/>
  <c r="I74" i="3" s="1"/>
  <c r="M74" i="3" s="1"/>
  <c r="H46" i="3"/>
  <c r="I46" i="3" s="1"/>
  <c r="H26" i="3"/>
  <c r="I26" i="3" s="1"/>
  <c r="M26" i="3" s="1"/>
  <c r="H66" i="3"/>
  <c r="I66" i="3" s="1"/>
  <c r="M66" i="3" s="1"/>
  <c r="H71" i="3"/>
  <c r="I71" i="3" s="1"/>
  <c r="M71" i="3" s="1"/>
  <c r="H24" i="3"/>
  <c r="H41" i="3"/>
  <c r="I41" i="3" s="1"/>
  <c r="M41" i="3" s="1"/>
  <c r="H58" i="3"/>
  <c r="H38" i="3"/>
  <c r="H48" i="3"/>
  <c r="H45" i="3"/>
  <c r="I45" i="3" s="1"/>
  <c r="M45" i="3" s="1"/>
  <c r="H60" i="3"/>
  <c r="H50" i="3"/>
  <c r="H62" i="3"/>
  <c r="H18" i="3"/>
  <c r="H35" i="3"/>
  <c r="H5" i="3"/>
  <c r="H37" i="3"/>
  <c r="H61" i="3"/>
  <c r="I61" i="3" s="1"/>
  <c r="M61" i="3" s="1"/>
  <c r="F88" i="3"/>
  <c r="H10" i="3"/>
  <c r="I10" i="3" s="1"/>
  <c r="M10" i="3" s="1"/>
  <c r="H17" i="3"/>
  <c r="H11" i="3"/>
  <c r="I11" i="3" s="1"/>
  <c r="M11" i="3" s="1"/>
  <c r="H15" i="3"/>
  <c r="H82" i="3"/>
  <c r="I82" i="3" s="1"/>
  <c r="M82" i="3" s="1"/>
  <c r="H63" i="3"/>
  <c r="I63" i="3" s="1"/>
  <c r="M63" i="3" s="1"/>
  <c r="H70" i="3"/>
  <c r="I70" i="3" s="1"/>
  <c r="M70" i="3" s="1"/>
  <c r="H27" i="3"/>
  <c r="H83" i="3"/>
  <c r="I83" i="3" s="1"/>
  <c r="M83" i="3" s="1"/>
  <c r="I12" i="3" l="1"/>
  <c r="M12" i="3" s="1"/>
  <c r="N72" i="6"/>
  <c r="O71" i="6"/>
  <c r="N69" i="6"/>
  <c r="N70" i="6"/>
  <c r="J13" i="7"/>
  <c r="J15" i="7"/>
  <c r="J67" i="6"/>
  <c r="J64" i="6"/>
  <c r="J66" i="6"/>
  <c r="N66" i="6"/>
  <c r="N67" i="6"/>
  <c r="J63" i="6"/>
  <c r="J72" i="6"/>
  <c r="J65" i="6"/>
  <c r="N65" i="6"/>
  <c r="J70" i="6"/>
  <c r="O63" i="6"/>
  <c r="N64" i="6"/>
  <c r="J58" i="6"/>
  <c r="J21" i="7"/>
  <c r="J19" i="7"/>
  <c r="J60" i="7"/>
  <c r="J62" i="7"/>
  <c r="J16" i="7"/>
  <c r="J49" i="7"/>
  <c r="J42" i="7"/>
  <c r="J53" i="7"/>
  <c r="J55" i="3"/>
  <c r="J38" i="7"/>
  <c r="J29" i="7"/>
  <c r="J59" i="7"/>
  <c r="J22" i="7"/>
  <c r="J55" i="7"/>
  <c r="J50" i="7"/>
  <c r="J20" i="7"/>
  <c r="J29" i="6"/>
  <c r="J37" i="6"/>
  <c r="J48" i="6"/>
  <c r="J34" i="6"/>
  <c r="J19" i="6"/>
  <c r="J43" i="6"/>
  <c r="J23" i="6"/>
  <c r="J36" i="6"/>
  <c r="J16" i="6"/>
  <c r="J44" i="6"/>
  <c r="J38" i="6"/>
  <c r="J28" i="6"/>
  <c r="J42" i="6"/>
  <c r="J17" i="6"/>
  <c r="J27" i="6"/>
  <c r="J62" i="6"/>
  <c r="O62" i="7"/>
  <c r="N62" i="7"/>
  <c r="J43" i="7"/>
  <c r="J37" i="7"/>
  <c r="J48" i="7"/>
  <c r="O37" i="7"/>
  <c r="N37" i="7"/>
  <c r="N48" i="7"/>
  <c r="O48" i="7"/>
  <c r="O19" i="7"/>
  <c r="N19" i="7"/>
  <c r="O43" i="7"/>
  <c r="N43" i="7"/>
  <c r="N20" i="7"/>
  <c r="O20" i="7"/>
  <c r="O30" i="7"/>
  <c r="N30" i="7"/>
  <c r="M88" i="7"/>
  <c r="J30" i="7"/>
  <c r="N16" i="7"/>
  <c r="O16" i="7"/>
  <c r="J35" i="7"/>
  <c r="J27" i="7"/>
  <c r="J31" i="7"/>
  <c r="O35" i="7"/>
  <c r="N35" i="7"/>
  <c r="O27" i="7"/>
  <c r="N27" i="7"/>
  <c r="O31" i="7"/>
  <c r="N31" i="7"/>
  <c r="O44" i="7"/>
  <c r="N44" i="7"/>
  <c r="O49" i="7"/>
  <c r="N49" i="7"/>
  <c r="J24" i="7"/>
  <c r="J58" i="7"/>
  <c r="J36" i="7"/>
  <c r="O42" i="7"/>
  <c r="N42" i="7"/>
  <c r="N55" i="7"/>
  <c r="O55" i="7"/>
  <c r="N24" i="7"/>
  <c r="O24" i="7"/>
  <c r="O58" i="7"/>
  <c r="N58" i="7"/>
  <c r="O36" i="7"/>
  <c r="N36" i="7"/>
  <c r="O60" i="7"/>
  <c r="N60" i="7"/>
  <c r="O21" i="7"/>
  <c r="N21" i="7"/>
  <c r="O53" i="7"/>
  <c r="N53" i="7"/>
  <c r="J18" i="7"/>
  <c r="J17" i="7"/>
  <c r="J54" i="7"/>
  <c r="J23" i="7"/>
  <c r="O29" i="7"/>
  <c r="N29" i="7"/>
  <c r="O22" i="7"/>
  <c r="N22" i="7"/>
  <c r="O59" i="7"/>
  <c r="N59" i="7"/>
  <c r="J44" i="7"/>
  <c r="O18" i="7"/>
  <c r="N18" i="7"/>
  <c r="O17" i="7"/>
  <c r="N17" i="7"/>
  <c r="N54" i="7"/>
  <c r="O54" i="7"/>
  <c r="O23" i="7"/>
  <c r="N23" i="7"/>
  <c r="N38" i="7"/>
  <c r="O38" i="7"/>
  <c r="O15" i="7"/>
  <c r="N15" i="7"/>
  <c r="O50" i="7"/>
  <c r="N50" i="7"/>
  <c r="O42" i="6"/>
  <c r="N42" i="6"/>
  <c r="O44" i="6"/>
  <c r="N44" i="6"/>
  <c r="O37" i="6"/>
  <c r="N37" i="6"/>
  <c r="N48" i="6"/>
  <c r="O48" i="6"/>
  <c r="J55" i="6"/>
  <c r="J49" i="6"/>
  <c r="J54" i="6"/>
  <c r="O50" i="6"/>
  <c r="N50" i="6"/>
  <c r="O38" i="6"/>
  <c r="N38" i="6"/>
  <c r="O34" i="6"/>
  <c r="N34" i="6"/>
  <c r="J50" i="6"/>
  <c r="N55" i="6"/>
  <c r="O55" i="6"/>
  <c r="N49" i="6"/>
  <c r="O49" i="6"/>
  <c r="O62" i="6"/>
  <c r="N62" i="6"/>
  <c r="O16" i="6"/>
  <c r="N16" i="6"/>
  <c r="N29" i="6"/>
  <c r="O29" i="6"/>
  <c r="O54" i="6"/>
  <c r="N54" i="6"/>
  <c r="O58" i="6"/>
  <c r="N58" i="6"/>
  <c r="O43" i="6"/>
  <c r="N43" i="6"/>
  <c r="N23" i="6"/>
  <c r="O23" i="6"/>
  <c r="J21" i="6"/>
  <c r="J31" i="6"/>
  <c r="J18" i="6"/>
  <c r="N28" i="6"/>
  <c r="O28" i="6"/>
  <c r="O21" i="6"/>
  <c r="N21" i="6"/>
  <c r="O19" i="6"/>
  <c r="N19" i="6"/>
  <c r="O27" i="6"/>
  <c r="N27" i="6"/>
  <c r="J20" i="6"/>
  <c r="J35" i="6"/>
  <c r="J30" i="6"/>
  <c r="J15" i="6"/>
  <c r="O59" i="6"/>
  <c r="N59" i="6"/>
  <c r="M88" i="6"/>
  <c r="O20" i="6"/>
  <c r="N20" i="6"/>
  <c r="N35" i="6"/>
  <c r="O35" i="6"/>
  <c r="O30" i="6"/>
  <c r="N30" i="6"/>
  <c r="N15" i="6"/>
  <c r="O15" i="6"/>
  <c r="O31" i="6"/>
  <c r="N31" i="6"/>
  <c r="O36" i="6"/>
  <c r="N36" i="6"/>
  <c r="O17" i="6"/>
  <c r="N17" i="6"/>
  <c r="J22" i="6"/>
  <c r="J24" i="6"/>
  <c r="J53" i="6"/>
  <c r="O60" i="6"/>
  <c r="N60" i="6"/>
  <c r="O18" i="6"/>
  <c r="N18" i="6"/>
  <c r="J59" i="6"/>
  <c r="O22" i="6"/>
  <c r="N22" i="6"/>
  <c r="O24" i="6"/>
  <c r="N24" i="6"/>
  <c r="O53" i="6"/>
  <c r="N53" i="6"/>
  <c r="J60" i="6"/>
  <c r="N13" i="5"/>
  <c r="O13" i="5"/>
  <c r="O12" i="5"/>
  <c r="N12" i="5"/>
  <c r="O7" i="5"/>
  <c r="N7" i="5"/>
  <c r="N26" i="5"/>
  <c r="O12" i="3"/>
  <c r="N12" i="3"/>
  <c r="O13" i="3"/>
  <c r="N13" i="3"/>
  <c r="O7" i="3"/>
  <c r="N7" i="3"/>
  <c r="O63" i="3"/>
  <c r="N63" i="3"/>
  <c r="O26" i="3"/>
  <c r="N26" i="3"/>
  <c r="O30" i="3"/>
  <c r="N30" i="3"/>
  <c r="O82" i="3"/>
  <c r="N82" i="3"/>
  <c r="O49" i="3"/>
  <c r="N49" i="3"/>
  <c r="O59" i="3"/>
  <c r="N59" i="3"/>
  <c r="O81" i="3"/>
  <c r="N81" i="3"/>
  <c r="O33" i="3"/>
  <c r="N33" i="3"/>
  <c r="O9" i="3"/>
  <c r="N9" i="3"/>
  <c r="O68" i="3"/>
  <c r="N68" i="3"/>
  <c r="O73" i="3"/>
  <c r="N73" i="3"/>
  <c r="O11" i="3"/>
  <c r="N11" i="3"/>
  <c r="O74" i="3"/>
  <c r="N74" i="3"/>
  <c r="O53" i="3"/>
  <c r="N53" i="3"/>
  <c r="O44" i="3"/>
  <c r="N44" i="3"/>
  <c r="O64" i="3"/>
  <c r="N64" i="3"/>
  <c r="O42" i="3"/>
  <c r="N42" i="3"/>
  <c r="O55" i="3"/>
  <c r="N55" i="3"/>
  <c r="O79" i="3"/>
  <c r="N79" i="3"/>
  <c r="O45" i="3"/>
  <c r="N45" i="3"/>
  <c r="O10" i="3"/>
  <c r="N10" i="3"/>
  <c r="O56" i="3"/>
  <c r="N56" i="3"/>
  <c r="O61" i="3"/>
  <c r="N61" i="3"/>
  <c r="O72" i="3"/>
  <c r="N72" i="3"/>
  <c r="O52" i="3"/>
  <c r="N52" i="3"/>
  <c r="O83" i="3"/>
  <c r="N83" i="3"/>
  <c r="O20" i="3"/>
  <c r="N20" i="3"/>
  <c r="O39" i="3"/>
  <c r="N39" i="3"/>
  <c r="O65" i="3"/>
  <c r="N65" i="3"/>
  <c r="O47" i="3"/>
  <c r="N47" i="3"/>
  <c r="O78" i="3"/>
  <c r="N78" i="3"/>
  <c r="O80" i="3"/>
  <c r="N80" i="3"/>
  <c r="O71" i="3"/>
  <c r="N71" i="3"/>
  <c r="O76" i="3"/>
  <c r="N76" i="3"/>
  <c r="O54" i="3"/>
  <c r="N54" i="3"/>
  <c r="O41" i="3"/>
  <c r="N41" i="3"/>
  <c r="O31" i="3"/>
  <c r="N31" i="3"/>
  <c r="O43" i="3"/>
  <c r="N43" i="3"/>
  <c r="O21" i="3"/>
  <c r="N21" i="3"/>
  <c r="O77" i="3"/>
  <c r="N77" i="3"/>
  <c r="O67" i="3"/>
  <c r="N67" i="3"/>
  <c r="O70" i="3"/>
  <c r="N70" i="3"/>
  <c r="O66" i="3"/>
  <c r="N66" i="3"/>
  <c r="O69" i="3"/>
  <c r="N69" i="3"/>
  <c r="O75" i="3"/>
  <c r="N75" i="3"/>
  <c r="O8" i="3"/>
  <c r="N8" i="3"/>
  <c r="O6" i="3"/>
  <c r="N6" i="3"/>
  <c r="N66" i="5"/>
  <c r="J66" i="5"/>
  <c r="N50" i="5"/>
  <c r="I30" i="5"/>
  <c r="M30" i="5" s="1"/>
  <c r="J30" i="5"/>
  <c r="I64" i="5"/>
  <c r="M64" i="5" s="1"/>
  <c r="N64" i="5" s="1"/>
  <c r="I65" i="5"/>
  <c r="M65" i="5" s="1"/>
  <c r="N65" i="5" s="1"/>
  <c r="I63" i="5"/>
  <c r="M63" i="5" s="1"/>
  <c r="N63" i="5" s="1"/>
  <c r="I83" i="5"/>
  <c r="M83" i="5" s="1"/>
  <c r="O83" i="5" s="1"/>
  <c r="I67" i="5"/>
  <c r="M67" i="5" s="1"/>
  <c r="O67" i="5" s="1"/>
  <c r="O79" i="5"/>
  <c r="N79" i="5"/>
  <c r="H88" i="5"/>
  <c r="I5" i="5"/>
  <c r="M5" i="5" s="1"/>
  <c r="N77" i="5"/>
  <c r="O77" i="5"/>
  <c r="O47" i="5"/>
  <c r="N47" i="5"/>
  <c r="I20" i="5"/>
  <c r="M20" i="5" s="1"/>
  <c r="J20" i="5"/>
  <c r="O82" i="5"/>
  <c r="N82" i="5"/>
  <c r="N45" i="5"/>
  <c r="O45" i="5"/>
  <c r="I62" i="5"/>
  <c r="M62" i="5" s="1"/>
  <c r="I18" i="5"/>
  <c r="M18" i="5" s="1"/>
  <c r="I17" i="5"/>
  <c r="M17" i="5" s="1"/>
  <c r="I43" i="5"/>
  <c r="M43" i="5" s="1"/>
  <c r="J43" i="5"/>
  <c r="O68" i="5"/>
  <c r="N68" i="5"/>
  <c r="I59" i="5"/>
  <c r="M59" i="5" s="1"/>
  <c r="I55" i="5"/>
  <c r="M55" i="5" s="1"/>
  <c r="I38" i="5"/>
  <c r="M38" i="5" s="1"/>
  <c r="N69" i="5"/>
  <c r="O69" i="5"/>
  <c r="N61" i="5"/>
  <c r="O61" i="5"/>
  <c r="I24" i="5"/>
  <c r="M24" i="5" s="1"/>
  <c r="I19" i="5"/>
  <c r="M19" i="5" s="1"/>
  <c r="O80" i="5"/>
  <c r="N80" i="5"/>
  <c r="N75" i="5"/>
  <c r="O75" i="5"/>
  <c r="I22" i="5"/>
  <c r="M22" i="5" s="1"/>
  <c r="N9" i="5"/>
  <c r="O9" i="5"/>
  <c r="I36" i="5"/>
  <c r="M36" i="5" s="1"/>
  <c r="I58" i="5"/>
  <c r="M58" i="5" s="1"/>
  <c r="I31" i="5"/>
  <c r="M31" i="5" s="1"/>
  <c r="O72" i="5"/>
  <c r="N72" i="5"/>
  <c r="I27" i="5"/>
  <c r="M27" i="5" s="1"/>
  <c r="I42" i="5"/>
  <c r="M42" i="5" s="1"/>
  <c r="N76" i="5"/>
  <c r="O76" i="5"/>
  <c r="I35" i="5"/>
  <c r="M35" i="5" s="1"/>
  <c r="I29" i="5"/>
  <c r="M29" i="5" s="1"/>
  <c r="O6" i="5"/>
  <c r="N6" i="5"/>
  <c r="I54" i="5"/>
  <c r="M54" i="5" s="1"/>
  <c r="O70" i="5"/>
  <c r="N70" i="5"/>
  <c r="I34" i="5"/>
  <c r="M34" i="5" s="1"/>
  <c r="O71" i="5"/>
  <c r="N71" i="5"/>
  <c r="I21" i="5"/>
  <c r="M21" i="5" s="1"/>
  <c r="O10" i="5"/>
  <c r="N10" i="5"/>
  <c r="I23" i="5"/>
  <c r="M23" i="5" s="1"/>
  <c r="O11" i="5"/>
  <c r="N11" i="5"/>
  <c r="N73" i="5"/>
  <c r="O73" i="5"/>
  <c r="O78" i="5"/>
  <c r="N78" i="5"/>
  <c r="N8" i="5"/>
  <c r="O8" i="5"/>
  <c r="I15" i="5"/>
  <c r="M15" i="5" s="1"/>
  <c r="I48" i="5"/>
  <c r="M48" i="5" s="1"/>
  <c r="I53" i="5"/>
  <c r="M53" i="5" s="1"/>
  <c r="O52" i="5"/>
  <c r="N52" i="5"/>
  <c r="N41" i="5"/>
  <c r="O41" i="5"/>
  <c r="I37" i="5"/>
  <c r="M37" i="5" s="1"/>
  <c r="J37" i="5"/>
  <c r="I28" i="5"/>
  <c r="M28" i="5" s="1"/>
  <c r="O33" i="5"/>
  <c r="N33" i="5"/>
  <c r="I16" i="5"/>
  <c r="M16" i="5" s="1"/>
  <c r="I60" i="5"/>
  <c r="M60" i="5" s="1"/>
  <c r="I44" i="5"/>
  <c r="M44" i="5" s="1"/>
  <c r="J44" i="5"/>
  <c r="O56" i="5"/>
  <c r="N56" i="5"/>
  <c r="N39" i="5"/>
  <c r="O39" i="5"/>
  <c r="I49" i="5"/>
  <c r="M49" i="5" s="1"/>
  <c r="O74" i="5"/>
  <c r="N74" i="5"/>
  <c r="N81" i="5"/>
  <c r="O81" i="5"/>
  <c r="J31" i="3"/>
  <c r="J43" i="3"/>
  <c r="J53" i="3"/>
  <c r="J54" i="3"/>
  <c r="J20" i="3"/>
  <c r="J44" i="3"/>
  <c r="J42" i="3"/>
  <c r="J19" i="3"/>
  <c r="M19" i="3"/>
  <c r="M34" i="3"/>
  <c r="J34" i="3"/>
  <c r="M16" i="3"/>
  <c r="J16" i="3"/>
  <c r="J29" i="3"/>
  <c r="M29" i="3"/>
  <c r="J59" i="3"/>
  <c r="J49" i="3"/>
  <c r="J28" i="3"/>
  <c r="M28" i="3"/>
  <c r="J23" i="3"/>
  <c r="M23" i="3"/>
  <c r="J30" i="3"/>
  <c r="J21" i="3"/>
  <c r="J22" i="3"/>
  <c r="M22" i="3"/>
  <c r="J36" i="3"/>
  <c r="M36" i="3"/>
  <c r="H88" i="3"/>
  <c r="I18" i="3"/>
  <c r="M18" i="3" s="1"/>
  <c r="I62" i="3"/>
  <c r="M62" i="3" s="1"/>
  <c r="I5" i="3"/>
  <c r="M5" i="3" s="1"/>
  <c r="I15" i="3"/>
  <c r="M15" i="3" s="1"/>
  <c r="I50" i="3"/>
  <c r="M50" i="3" s="1"/>
  <c r="I38" i="3"/>
  <c r="M38" i="3" s="1"/>
  <c r="I35" i="3"/>
  <c r="I24" i="3"/>
  <c r="M24" i="3" s="1"/>
  <c r="I17" i="3"/>
  <c r="M17" i="3" s="1"/>
  <c r="I48" i="3"/>
  <c r="M48" i="3" s="1"/>
  <c r="I37" i="3"/>
  <c r="M37" i="3" s="1"/>
  <c r="I58" i="3"/>
  <c r="M58" i="3" s="1"/>
  <c r="I27" i="3"/>
  <c r="I60" i="3"/>
  <c r="M60" i="3" s="1"/>
  <c r="J48" i="3" l="1"/>
  <c r="J12" i="3"/>
  <c r="O87" i="7"/>
  <c r="P10" i="7" s="1"/>
  <c r="Q10" i="7" s="1"/>
  <c r="P73" i="7"/>
  <c r="Q73" i="7" s="1"/>
  <c r="P18" i="7"/>
  <c r="Q18" i="7" s="1"/>
  <c r="P24" i="7"/>
  <c r="Q24" i="7" s="1"/>
  <c r="P44" i="7"/>
  <c r="Q44" i="7" s="1"/>
  <c r="P19" i="7"/>
  <c r="Q19" i="7" s="1"/>
  <c r="J88" i="7"/>
  <c r="K48" i="7" s="1"/>
  <c r="P55" i="7"/>
  <c r="Q55" i="7" s="1"/>
  <c r="P21" i="7"/>
  <c r="Q21" i="7" s="1"/>
  <c r="P27" i="7"/>
  <c r="Q27" i="7" s="1"/>
  <c r="P35" i="7"/>
  <c r="Q35" i="7" s="1"/>
  <c r="P36" i="7"/>
  <c r="Q36" i="7" s="1"/>
  <c r="P48" i="7"/>
  <c r="Q48" i="7" s="1"/>
  <c r="P54" i="7"/>
  <c r="Q54" i="7" s="1"/>
  <c r="P29" i="7"/>
  <c r="Q29" i="7" s="1"/>
  <c r="P42" i="7"/>
  <c r="Q42" i="7" s="1"/>
  <c r="J88" i="6"/>
  <c r="K54" i="6" s="1"/>
  <c r="O87" i="6"/>
  <c r="J59" i="5"/>
  <c r="J83" i="5"/>
  <c r="J50" i="3"/>
  <c r="J27" i="5"/>
  <c r="O17" i="3"/>
  <c r="N17" i="3"/>
  <c r="O16" i="3"/>
  <c r="N16" i="3"/>
  <c r="O22" i="3"/>
  <c r="N22" i="3"/>
  <c r="O62" i="3"/>
  <c r="N62" i="3"/>
  <c r="O48" i="3"/>
  <c r="N48" i="3"/>
  <c r="O36" i="3"/>
  <c r="N36" i="3"/>
  <c r="O29" i="3"/>
  <c r="N29" i="3"/>
  <c r="O24" i="3"/>
  <c r="N24" i="3"/>
  <c r="O38" i="3"/>
  <c r="N38" i="3"/>
  <c r="O34" i="3"/>
  <c r="N34" i="3"/>
  <c r="O60" i="3"/>
  <c r="N60" i="3"/>
  <c r="O50" i="3"/>
  <c r="N50" i="3"/>
  <c r="O23" i="3"/>
  <c r="N23" i="3"/>
  <c r="O19" i="3"/>
  <c r="N19" i="3"/>
  <c r="O15" i="3"/>
  <c r="N15" i="3"/>
  <c r="J58" i="3"/>
  <c r="O5" i="3"/>
  <c r="N5" i="3"/>
  <c r="O28" i="3"/>
  <c r="N28" i="3"/>
  <c r="O58" i="3"/>
  <c r="N58" i="3"/>
  <c r="O37" i="3"/>
  <c r="N37" i="3"/>
  <c r="O18" i="3"/>
  <c r="N18" i="3"/>
  <c r="J49" i="5"/>
  <c r="J64" i="5"/>
  <c r="J67" i="5"/>
  <c r="J19" i="5"/>
  <c r="J60" i="5"/>
  <c r="J53" i="5"/>
  <c r="J62" i="5"/>
  <c r="O64" i="5"/>
  <c r="J16" i="5"/>
  <c r="J29" i="5"/>
  <c r="J58" i="5"/>
  <c r="O65" i="5"/>
  <c r="J34" i="5"/>
  <c r="J42" i="5"/>
  <c r="J28" i="5"/>
  <c r="J36" i="5"/>
  <c r="J24" i="5"/>
  <c r="J63" i="5"/>
  <c r="J54" i="5"/>
  <c r="J65" i="5"/>
  <c r="N67" i="5"/>
  <c r="J48" i="5"/>
  <c r="O63" i="5"/>
  <c r="J23" i="5"/>
  <c r="O30" i="5"/>
  <c r="N30" i="5"/>
  <c r="N83" i="5"/>
  <c r="J18" i="5"/>
  <c r="J31" i="5"/>
  <c r="J55" i="5"/>
  <c r="N15" i="5"/>
  <c r="O15" i="5"/>
  <c r="O23" i="5"/>
  <c r="N23" i="5"/>
  <c r="O27" i="5"/>
  <c r="N27" i="5"/>
  <c r="N17" i="5"/>
  <c r="O17" i="5"/>
  <c r="N29" i="5"/>
  <c r="O29" i="5"/>
  <c r="J35" i="5"/>
  <c r="O31" i="5"/>
  <c r="N31" i="5"/>
  <c r="J38" i="5"/>
  <c r="O18" i="5"/>
  <c r="N18" i="5"/>
  <c r="O37" i="5"/>
  <c r="N37" i="5"/>
  <c r="O20" i="5"/>
  <c r="N20" i="5"/>
  <c r="N38" i="5"/>
  <c r="O38" i="5"/>
  <c r="O53" i="5"/>
  <c r="N53" i="5"/>
  <c r="O58" i="5"/>
  <c r="N58" i="5"/>
  <c r="M88" i="5"/>
  <c r="O5" i="5"/>
  <c r="N5" i="5"/>
  <c r="O54" i="5"/>
  <c r="N54" i="5"/>
  <c r="O49" i="5"/>
  <c r="N49" i="5"/>
  <c r="N43" i="5"/>
  <c r="O43" i="5"/>
  <c r="J22" i="5"/>
  <c r="J17" i="5"/>
  <c r="O35" i="5"/>
  <c r="N35" i="5"/>
  <c r="N44" i="5"/>
  <c r="O44" i="5"/>
  <c r="O34" i="5"/>
  <c r="N34" i="5"/>
  <c r="O55" i="5"/>
  <c r="N55" i="5"/>
  <c r="O62" i="5"/>
  <c r="N62" i="5"/>
  <c r="O24" i="5"/>
  <c r="N24" i="5"/>
  <c r="N21" i="5"/>
  <c r="O21" i="5"/>
  <c r="N16" i="5"/>
  <c r="O16" i="5"/>
  <c r="N48" i="5"/>
  <c r="O48" i="5"/>
  <c r="O36" i="5"/>
  <c r="N36" i="5"/>
  <c r="N19" i="5"/>
  <c r="O19" i="5"/>
  <c r="O22" i="5"/>
  <c r="N22" i="5"/>
  <c r="J21" i="5"/>
  <c r="N60" i="5"/>
  <c r="O60" i="5"/>
  <c r="N28" i="5"/>
  <c r="O28" i="5"/>
  <c r="J15" i="5"/>
  <c r="O42" i="5"/>
  <c r="N42" i="5"/>
  <c r="N59" i="5"/>
  <c r="O59" i="5"/>
  <c r="J62" i="3"/>
  <c r="J38" i="3"/>
  <c r="J17" i="3"/>
  <c r="J15" i="3"/>
  <c r="J24" i="3"/>
  <c r="J18" i="3"/>
  <c r="J60" i="3"/>
  <c r="J27" i="3"/>
  <c r="M27" i="3"/>
  <c r="J35" i="3"/>
  <c r="M35" i="3"/>
  <c r="J37" i="3"/>
  <c r="P50" i="7" l="1"/>
  <c r="Q50" i="7" s="1"/>
  <c r="P20" i="7"/>
  <c r="Q20" i="7" s="1"/>
  <c r="P63" i="7"/>
  <c r="Q63" i="7" s="1"/>
  <c r="P22" i="7"/>
  <c r="Q22" i="7" s="1"/>
  <c r="P23" i="7"/>
  <c r="Q23" i="7" s="1"/>
  <c r="P81" i="7"/>
  <c r="Q81" i="7" s="1"/>
  <c r="P11" i="7"/>
  <c r="Q11" i="7" s="1"/>
  <c r="P43" i="7"/>
  <c r="Q43" i="7" s="1"/>
  <c r="P58" i="7"/>
  <c r="Q58" i="7" s="1"/>
  <c r="P45" i="7"/>
  <c r="Q45" i="7" s="1"/>
  <c r="P16" i="7"/>
  <c r="Q16" i="7" s="1"/>
  <c r="P59" i="7"/>
  <c r="Q59" i="7" s="1"/>
  <c r="P67" i="7"/>
  <c r="Q67" i="7" s="1"/>
  <c r="P68" i="7"/>
  <c r="Q68" i="7" s="1"/>
  <c r="P60" i="7"/>
  <c r="Q60" i="7" s="1"/>
  <c r="P49" i="7"/>
  <c r="Q49" i="7" s="1"/>
  <c r="P82" i="7"/>
  <c r="Q82" i="7" s="1"/>
  <c r="P72" i="7"/>
  <c r="Q72" i="7" s="1"/>
  <c r="P52" i="7"/>
  <c r="Q52" i="7" s="1"/>
  <c r="P71" i="7"/>
  <c r="Q71" i="7" s="1"/>
  <c r="P7" i="7"/>
  <c r="Q7" i="7" s="1"/>
  <c r="P65" i="7"/>
  <c r="Q65" i="7" s="1"/>
  <c r="P9" i="7"/>
  <c r="Q9" i="7" s="1"/>
  <c r="P12" i="7"/>
  <c r="Q12" i="7" s="1"/>
  <c r="P13" i="7"/>
  <c r="Q13" i="7" s="1"/>
  <c r="P80" i="7"/>
  <c r="Q80" i="7" s="1"/>
  <c r="P61" i="7"/>
  <c r="Q61" i="7" s="1"/>
  <c r="P56" i="7"/>
  <c r="Q56" i="7" s="1"/>
  <c r="P64" i="7"/>
  <c r="Q64" i="7" s="1"/>
  <c r="K20" i="6"/>
  <c r="P6" i="7"/>
  <c r="Q6" i="7" s="1"/>
  <c r="P79" i="7"/>
  <c r="Q79" i="7" s="1"/>
  <c r="P76" i="7"/>
  <c r="Q76" i="7" s="1"/>
  <c r="K24" i="7"/>
  <c r="P26" i="7"/>
  <c r="Q26" i="7" s="1"/>
  <c r="P5" i="7"/>
  <c r="Q5" i="7" s="1"/>
  <c r="P70" i="7"/>
  <c r="Q70" i="7" s="1"/>
  <c r="P77" i="7"/>
  <c r="Q77" i="7" s="1"/>
  <c r="P39" i="7"/>
  <c r="Q39" i="7" s="1"/>
  <c r="P17" i="7"/>
  <c r="Q17" i="7" s="1"/>
  <c r="P37" i="7"/>
  <c r="Q37" i="7" s="1"/>
  <c r="P69" i="7"/>
  <c r="Q69" i="7" s="1"/>
  <c r="P41" i="7"/>
  <c r="Q41" i="7" s="1"/>
  <c r="P66" i="7"/>
  <c r="Q66" i="7" s="1"/>
  <c r="P53" i="7"/>
  <c r="Q53" i="7" s="1"/>
  <c r="P31" i="7"/>
  <c r="Q31" i="7" s="1"/>
  <c r="P15" i="7"/>
  <c r="Q15" i="7" s="1"/>
  <c r="P78" i="7"/>
  <c r="Q78" i="7" s="1"/>
  <c r="P83" i="7"/>
  <c r="Q83" i="7" s="1"/>
  <c r="P74" i="7"/>
  <c r="Q74" i="7" s="1"/>
  <c r="P47" i="7"/>
  <c r="Q47" i="7" s="1"/>
  <c r="P34" i="7"/>
  <c r="Q34" i="7" s="1"/>
  <c r="P28" i="7"/>
  <c r="Q28" i="7" s="1"/>
  <c r="P38" i="7"/>
  <c r="Q38" i="7" s="1"/>
  <c r="P62" i="7"/>
  <c r="Q62" i="7" s="1"/>
  <c r="P30" i="7"/>
  <c r="Q30" i="7" s="1"/>
  <c r="P8" i="7"/>
  <c r="Q8" i="7" s="1"/>
  <c r="P75" i="7"/>
  <c r="Q75" i="7" s="1"/>
  <c r="P33" i="7"/>
  <c r="Q33" i="7" s="1"/>
  <c r="K35" i="7"/>
  <c r="K30" i="6"/>
  <c r="K60" i="6"/>
  <c r="K50" i="6"/>
  <c r="K35" i="6"/>
  <c r="K24" i="6"/>
  <c r="K22" i="6"/>
  <c r="K55" i="6"/>
  <c r="K21" i="6"/>
  <c r="K53" i="6"/>
  <c r="K49" i="6"/>
  <c r="K31" i="6"/>
  <c r="K18" i="6"/>
  <c r="K23" i="7"/>
  <c r="K43" i="7"/>
  <c r="K36" i="7"/>
  <c r="K17" i="7"/>
  <c r="K26" i="7"/>
  <c r="K82" i="7"/>
  <c r="K9" i="7"/>
  <c r="K69" i="7"/>
  <c r="K73" i="7"/>
  <c r="K45" i="7"/>
  <c r="K61" i="7"/>
  <c r="K33" i="7"/>
  <c r="K41" i="7"/>
  <c r="K47" i="7"/>
  <c r="K51" i="7"/>
  <c r="K25" i="7"/>
  <c r="K13" i="7"/>
  <c r="K7" i="7"/>
  <c r="K65" i="7"/>
  <c r="K78" i="7"/>
  <c r="K39" i="7"/>
  <c r="K46" i="7"/>
  <c r="K11" i="7"/>
  <c r="K8" i="7"/>
  <c r="K12" i="7"/>
  <c r="K71" i="7"/>
  <c r="K68" i="7"/>
  <c r="K83" i="7"/>
  <c r="K64" i="7"/>
  <c r="K63" i="7"/>
  <c r="K76" i="7"/>
  <c r="K72" i="7"/>
  <c r="K52" i="7"/>
  <c r="K75" i="7"/>
  <c r="K77" i="7"/>
  <c r="K67" i="7"/>
  <c r="K40" i="7"/>
  <c r="K32" i="7"/>
  <c r="K81" i="7"/>
  <c r="K74" i="7"/>
  <c r="K80" i="7"/>
  <c r="K57" i="7"/>
  <c r="K79" i="7"/>
  <c r="K56" i="7"/>
  <c r="K70" i="7"/>
  <c r="K10" i="7"/>
  <c r="K14" i="7"/>
  <c r="K66" i="7"/>
  <c r="K5" i="7"/>
  <c r="K6" i="7"/>
  <c r="K34" i="7"/>
  <c r="K28" i="7"/>
  <c r="K60" i="7"/>
  <c r="K29" i="7"/>
  <c r="K19" i="7"/>
  <c r="K59" i="7"/>
  <c r="K20" i="7"/>
  <c r="K50" i="7"/>
  <c r="K22" i="7"/>
  <c r="K49" i="7"/>
  <c r="K55" i="7"/>
  <c r="K21" i="7"/>
  <c r="K42" i="7"/>
  <c r="K62" i="7"/>
  <c r="K53" i="7"/>
  <c r="K16" i="7"/>
  <c r="K38" i="7"/>
  <c r="K15" i="7"/>
  <c r="K54" i="7"/>
  <c r="K58" i="7"/>
  <c r="K44" i="7"/>
  <c r="K31" i="7"/>
  <c r="K27" i="7"/>
  <c r="K30" i="7"/>
  <c r="K18" i="7"/>
  <c r="K37" i="7"/>
  <c r="P65" i="6"/>
  <c r="Q65" i="6" s="1"/>
  <c r="P8" i="6"/>
  <c r="Q8" i="6" s="1"/>
  <c r="P83" i="6"/>
  <c r="Q83" i="6" s="1"/>
  <c r="P13" i="6"/>
  <c r="Q13" i="6" s="1"/>
  <c r="P26" i="6"/>
  <c r="Q26" i="6" s="1"/>
  <c r="P41" i="6"/>
  <c r="Q41" i="6" s="1"/>
  <c r="P66" i="6"/>
  <c r="Q66" i="6" s="1"/>
  <c r="P9" i="6"/>
  <c r="Q9" i="6" s="1"/>
  <c r="P82" i="6"/>
  <c r="Q82" i="6" s="1"/>
  <c r="P10" i="6"/>
  <c r="Q10" i="6" s="1"/>
  <c r="P67" i="6"/>
  <c r="Q67" i="6" s="1"/>
  <c r="P78" i="6"/>
  <c r="Q78" i="6" s="1"/>
  <c r="P74" i="6"/>
  <c r="Q74" i="6" s="1"/>
  <c r="P33" i="6"/>
  <c r="Q33" i="6" s="1"/>
  <c r="P71" i="6"/>
  <c r="Q71" i="6" s="1"/>
  <c r="P63" i="6"/>
  <c r="Q63" i="6" s="1"/>
  <c r="P12" i="6"/>
  <c r="Q12" i="6" s="1"/>
  <c r="P11" i="6"/>
  <c r="Q11" i="6" s="1"/>
  <c r="P70" i="6"/>
  <c r="Q70" i="6" s="1"/>
  <c r="P61" i="6"/>
  <c r="Q61" i="6" s="1"/>
  <c r="P39" i="6"/>
  <c r="Q39" i="6" s="1"/>
  <c r="P75" i="6"/>
  <c r="Q75" i="6" s="1"/>
  <c r="P77" i="6"/>
  <c r="Q77" i="6" s="1"/>
  <c r="P6" i="6"/>
  <c r="Q6" i="6" s="1"/>
  <c r="P79" i="6"/>
  <c r="Q79" i="6" s="1"/>
  <c r="P5" i="6"/>
  <c r="Q5" i="6" s="1"/>
  <c r="P73" i="6"/>
  <c r="Q73" i="6" s="1"/>
  <c r="P45" i="6"/>
  <c r="Q45" i="6" s="1"/>
  <c r="P81" i="6"/>
  <c r="Q81" i="6" s="1"/>
  <c r="P47" i="6"/>
  <c r="Q47" i="6" s="1"/>
  <c r="P52" i="6"/>
  <c r="Q52" i="6" s="1"/>
  <c r="P68" i="6"/>
  <c r="Q68" i="6" s="1"/>
  <c r="P69" i="6"/>
  <c r="Q69" i="6" s="1"/>
  <c r="P7" i="6"/>
  <c r="Q7" i="6" s="1"/>
  <c r="P80" i="6"/>
  <c r="Q80" i="6" s="1"/>
  <c r="P64" i="6"/>
  <c r="Q64" i="6" s="1"/>
  <c r="P56" i="6"/>
  <c r="Q56" i="6" s="1"/>
  <c r="P76" i="6"/>
  <c r="Q76" i="6" s="1"/>
  <c r="P72" i="6"/>
  <c r="Q72" i="6" s="1"/>
  <c r="P44" i="6"/>
  <c r="Q44" i="6" s="1"/>
  <c r="P28" i="6"/>
  <c r="Q28" i="6" s="1"/>
  <c r="P15" i="6"/>
  <c r="Q15" i="6" s="1"/>
  <c r="P19" i="6"/>
  <c r="Q19" i="6" s="1"/>
  <c r="P21" i="6"/>
  <c r="Q21" i="6" s="1"/>
  <c r="P37" i="6"/>
  <c r="Q37" i="6" s="1"/>
  <c r="P53" i="6"/>
  <c r="Q53" i="6" s="1"/>
  <c r="P54" i="6"/>
  <c r="Q54" i="6" s="1"/>
  <c r="P29" i="6"/>
  <c r="Q29" i="6" s="1"/>
  <c r="P30" i="6"/>
  <c r="Q30" i="6" s="1"/>
  <c r="P62" i="6"/>
  <c r="Q62" i="6" s="1"/>
  <c r="P16" i="6"/>
  <c r="Q16" i="6" s="1"/>
  <c r="P55" i="6"/>
  <c r="Q55" i="6" s="1"/>
  <c r="P35" i="6"/>
  <c r="Q35" i="6" s="1"/>
  <c r="P34" i="6"/>
  <c r="Q34" i="6" s="1"/>
  <c r="K80" i="6"/>
  <c r="K76" i="6"/>
  <c r="K72" i="6"/>
  <c r="K68" i="6"/>
  <c r="K64" i="6"/>
  <c r="K77" i="6"/>
  <c r="K56" i="6"/>
  <c r="K61" i="6"/>
  <c r="K12" i="6"/>
  <c r="K25" i="6"/>
  <c r="K73" i="6"/>
  <c r="K26" i="6"/>
  <c r="K11" i="6"/>
  <c r="K65" i="6"/>
  <c r="K7" i="6"/>
  <c r="K47" i="6"/>
  <c r="K45" i="6"/>
  <c r="K69" i="6"/>
  <c r="K40" i="6"/>
  <c r="K81" i="6"/>
  <c r="K52" i="6"/>
  <c r="K41" i="6"/>
  <c r="K51" i="6"/>
  <c r="K74" i="6"/>
  <c r="K83" i="6"/>
  <c r="K6" i="6"/>
  <c r="K46" i="6"/>
  <c r="K82" i="6"/>
  <c r="K32" i="6"/>
  <c r="K79" i="6"/>
  <c r="K39" i="6"/>
  <c r="K66" i="6"/>
  <c r="K63" i="6"/>
  <c r="K9" i="6"/>
  <c r="K8" i="6"/>
  <c r="K70" i="6"/>
  <c r="K75" i="6"/>
  <c r="K78" i="6"/>
  <c r="K71" i="6"/>
  <c r="K14" i="6"/>
  <c r="K67" i="6"/>
  <c r="K10" i="6"/>
  <c r="K33" i="6"/>
  <c r="K57" i="6"/>
  <c r="K5" i="6"/>
  <c r="K13" i="6"/>
  <c r="K44" i="6"/>
  <c r="K17" i="6"/>
  <c r="K48" i="6"/>
  <c r="K58" i="6"/>
  <c r="K27" i="6"/>
  <c r="K29" i="6"/>
  <c r="K23" i="6"/>
  <c r="K62" i="6"/>
  <c r="K19" i="6"/>
  <c r="K16" i="6"/>
  <c r="K28" i="6"/>
  <c r="K38" i="6"/>
  <c r="K34" i="6"/>
  <c r="K36" i="6"/>
  <c r="K43" i="6"/>
  <c r="K42" i="6"/>
  <c r="K37" i="6"/>
  <c r="P59" i="6"/>
  <c r="Q59" i="6" s="1"/>
  <c r="P27" i="6"/>
  <c r="Q27" i="6" s="1"/>
  <c r="P48" i="6"/>
  <c r="Q48" i="6" s="1"/>
  <c r="P18" i="6"/>
  <c r="Q18" i="6" s="1"/>
  <c r="P31" i="6"/>
  <c r="Q31" i="6" s="1"/>
  <c r="P36" i="6"/>
  <c r="Q36" i="6" s="1"/>
  <c r="P49" i="6"/>
  <c r="Q49" i="6" s="1"/>
  <c r="K59" i="6"/>
  <c r="K15" i="6"/>
  <c r="P60" i="6"/>
  <c r="Q60" i="6" s="1"/>
  <c r="P20" i="6"/>
  <c r="Q20" i="6" s="1"/>
  <c r="P22" i="6"/>
  <c r="Q22" i="6" s="1"/>
  <c r="P24" i="6"/>
  <c r="Q24" i="6" s="1"/>
  <c r="P43" i="6"/>
  <c r="Q43" i="6" s="1"/>
  <c r="P23" i="6"/>
  <c r="Q23" i="6" s="1"/>
  <c r="P38" i="6"/>
  <c r="Q38" i="6" s="1"/>
  <c r="P42" i="6"/>
  <c r="Q42" i="6" s="1"/>
  <c r="P17" i="6"/>
  <c r="Q17" i="6" s="1"/>
  <c r="P58" i="6"/>
  <c r="Q58" i="6" s="1"/>
  <c r="P50" i="6"/>
  <c r="Q50" i="6" s="1"/>
  <c r="M88" i="3"/>
  <c r="N88" i="5"/>
  <c r="O35" i="3"/>
  <c r="N35" i="3"/>
  <c r="O27" i="3"/>
  <c r="N27" i="3"/>
  <c r="J88" i="5"/>
  <c r="O87" i="5"/>
  <c r="J88" i="3"/>
  <c r="O87" i="3" l="1"/>
  <c r="P12" i="3" s="1"/>
  <c r="Q12" i="3" s="1"/>
  <c r="P12" i="5"/>
  <c r="Q12" i="5" s="1"/>
  <c r="P13" i="5"/>
  <c r="Q13" i="5" s="1"/>
  <c r="K13" i="5"/>
  <c r="K12" i="5"/>
  <c r="P31" i="5"/>
  <c r="Q31" i="5" s="1"/>
  <c r="P7" i="5"/>
  <c r="Q7" i="5" s="1"/>
  <c r="K38" i="5"/>
  <c r="K7" i="5"/>
  <c r="K13" i="3"/>
  <c r="K12" i="3"/>
  <c r="P7" i="3"/>
  <c r="Q7" i="3" s="1"/>
  <c r="P13" i="3"/>
  <c r="Q13" i="3" s="1"/>
  <c r="K35" i="3"/>
  <c r="K7" i="3"/>
  <c r="P16" i="5"/>
  <c r="Q16" i="5" s="1"/>
  <c r="P17" i="5"/>
  <c r="Q17" i="5" s="1"/>
  <c r="P53" i="5"/>
  <c r="Q53" i="5" s="1"/>
  <c r="P37" i="5"/>
  <c r="Q37" i="5" s="1"/>
  <c r="P21" i="5"/>
  <c r="Q21" i="5" s="1"/>
  <c r="P35" i="5"/>
  <c r="Q35" i="5" s="1"/>
  <c r="P29" i="5"/>
  <c r="Q29" i="5" s="1"/>
  <c r="P44" i="5"/>
  <c r="Q44" i="5" s="1"/>
  <c r="P24" i="5"/>
  <c r="Q24" i="5" s="1"/>
  <c r="P22" i="5"/>
  <c r="Q22" i="5" s="1"/>
  <c r="K17" i="5"/>
  <c r="P43" i="5"/>
  <c r="Q43" i="5" s="1"/>
  <c r="P54" i="5"/>
  <c r="Q54" i="5" s="1"/>
  <c r="P42" i="5"/>
  <c r="Q42" i="5" s="1"/>
  <c r="P27" i="5"/>
  <c r="Q27" i="5" s="1"/>
  <c r="P38" i="5"/>
  <c r="Q38" i="5" s="1"/>
  <c r="P18" i="5"/>
  <c r="Q18" i="5" s="1"/>
  <c r="P36" i="5"/>
  <c r="Q36" i="5" s="1"/>
  <c r="P15" i="5"/>
  <c r="Q15" i="5" s="1"/>
  <c r="P55" i="5"/>
  <c r="Q55" i="5" s="1"/>
  <c r="P19" i="5"/>
  <c r="Q19" i="5" s="1"/>
  <c r="K21" i="5"/>
  <c r="P26" i="5"/>
  <c r="Q26" i="5" s="1"/>
  <c r="P50" i="5"/>
  <c r="Q50" i="5" s="1"/>
  <c r="P66" i="5"/>
  <c r="Q66" i="5" s="1"/>
  <c r="P30" i="5"/>
  <c r="Q30" i="5" s="1"/>
  <c r="P39" i="5"/>
  <c r="Q39" i="5" s="1"/>
  <c r="P6" i="5"/>
  <c r="Q6" i="5" s="1"/>
  <c r="P77" i="5"/>
  <c r="Q77" i="5" s="1"/>
  <c r="P11" i="5"/>
  <c r="Q11" i="5" s="1"/>
  <c r="P70" i="5"/>
  <c r="Q70" i="5" s="1"/>
  <c r="P47" i="5"/>
  <c r="Q47" i="5" s="1"/>
  <c r="P64" i="5"/>
  <c r="Q64" i="5" s="1"/>
  <c r="P79" i="5"/>
  <c r="Q79" i="5" s="1"/>
  <c r="P67" i="5"/>
  <c r="Q67" i="5" s="1"/>
  <c r="P78" i="5"/>
  <c r="Q78" i="5" s="1"/>
  <c r="P72" i="5"/>
  <c r="Q72" i="5" s="1"/>
  <c r="P8" i="5"/>
  <c r="Q8" i="5" s="1"/>
  <c r="P56" i="5"/>
  <c r="Q56" i="5" s="1"/>
  <c r="P68" i="5"/>
  <c r="Q68" i="5" s="1"/>
  <c r="P80" i="5"/>
  <c r="Q80" i="5" s="1"/>
  <c r="P81" i="5"/>
  <c r="Q81" i="5" s="1"/>
  <c r="P61" i="5"/>
  <c r="Q61" i="5" s="1"/>
  <c r="P76" i="5"/>
  <c r="Q76" i="5" s="1"/>
  <c r="P65" i="5"/>
  <c r="Q65" i="5" s="1"/>
  <c r="P33" i="5"/>
  <c r="Q33" i="5" s="1"/>
  <c r="P10" i="5"/>
  <c r="Q10" i="5" s="1"/>
  <c r="P74" i="5"/>
  <c r="Q74" i="5" s="1"/>
  <c r="P73" i="5"/>
  <c r="Q73" i="5" s="1"/>
  <c r="P9" i="5"/>
  <c r="Q9" i="5" s="1"/>
  <c r="P41" i="5"/>
  <c r="Q41" i="5" s="1"/>
  <c r="P52" i="5"/>
  <c r="Q52" i="5" s="1"/>
  <c r="P83" i="5"/>
  <c r="Q83" i="5" s="1"/>
  <c r="P69" i="5"/>
  <c r="Q69" i="5" s="1"/>
  <c r="P75" i="5"/>
  <c r="Q75" i="5" s="1"/>
  <c r="P82" i="5"/>
  <c r="Q82" i="5" s="1"/>
  <c r="P71" i="5"/>
  <c r="Q71" i="5" s="1"/>
  <c r="P63" i="5"/>
  <c r="Q63" i="5" s="1"/>
  <c r="P45" i="5"/>
  <c r="Q45" i="5" s="1"/>
  <c r="P58" i="5"/>
  <c r="Q58" i="5" s="1"/>
  <c r="P23" i="5"/>
  <c r="Q23" i="5" s="1"/>
  <c r="P60" i="5"/>
  <c r="Q60" i="5" s="1"/>
  <c r="P5" i="5"/>
  <c r="Q5" i="5" s="1"/>
  <c r="P59" i="5"/>
  <c r="Q59" i="5" s="1"/>
  <c r="P62" i="5"/>
  <c r="Q62" i="5" s="1"/>
  <c r="P34" i="5"/>
  <c r="Q34" i="5" s="1"/>
  <c r="K11" i="5"/>
  <c r="K72" i="5"/>
  <c r="K77" i="5"/>
  <c r="K76" i="5"/>
  <c r="K81" i="5"/>
  <c r="K41" i="5"/>
  <c r="K39" i="5"/>
  <c r="K10" i="5"/>
  <c r="K80" i="5"/>
  <c r="K69" i="5"/>
  <c r="K45" i="5"/>
  <c r="K68" i="5"/>
  <c r="K65" i="5"/>
  <c r="K52" i="5"/>
  <c r="K61" i="5"/>
  <c r="K5" i="5"/>
  <c r="K14" i="5"/>
  <c r="K32" i="5"/>
  <c r="K8" i="5"/>
  <c r="K73" i="5"/>
  <c r="K40" i="5"/>
  <c r="K25" i="5"/>
  <c r="K6" i="5"/>
  <c r="K51" i="5"/>
  <c r="K64" i="5"/>
  <c r="K75" i="5"/>
  <c r="K78" i="5"/>
  <c r="K79" i="5"/>
  <c r="K33" i="5"/>
  <c r="K63" i="5"/>
  <c r="K56" i="5"/>
  <c r="K82" i="5"/>
  <c r="K74" i="5"/>
  <c r="K47" i="5"/>
  <c r="K71" i="5"/>
  <c r="K70" i="5"/>
  <c r="K9" i="5"/>
  <c r="K46" i="5"/>
  <c r="K67" i="5"/>
  <c r="K30" i="5"/>
  <c r="K83" i="5"/>
  <c r="K66" i="5"/>
  <c r="K26" i="5"/>
  <c r="K57" i="5"/>
  <c r="K50" i="5"/>
  <c r="K16" i="5"/>
  <c r="K29" i="5"/>
  <c r="K42" i="5"/>
  <c r="K37" i="5"/>
  <c r="K31" i="5"/>
  <c r="K48" i="5"/>
  <c r="K43" i="5"/>
  <c r="K36" i="5"/>
  <c r="K27" i="5"/>
  <c r="K34" i="5"/>
  <c r="K18" i="5"/>
  <c r="K28" i="5"/>
  <c r="K20" i="5"/>
  <c r="K24" i="5"/>
  <c r="K19" i="5"/>
  <c r="K59" i="5"/>
  <c r="K58" i="5"/>
  <c r="K49" i="5"/>
  <c r="K54" i="5"/>
  <c r="K53" i="5"/>
  <c r="K44" i="5"/>
  <c r="K60" i="5"/>
  <c r="K23" i="5"/>
  <c r="K55" i="5"/>
  <c r="K62" i="5"/>
  <c r="K15" i="5"/>
  <c r="K35" i="5"/>
  <c r="K22" i="5"/>
  <c r="P48" i="5"/>
  <c r="Q48" i="5" s="1"/>
  <c r="P49" i="5"/>
  <c r="Q49" i="5" s="1"/>
  <c r="P20" i="5"/>
  <c r="Q20" i="5" s="1"/>
  <c r="P28" i="5"/>
  <c r="Q28" i="5" s="1"/>
  <c r="P6" i="3"/>
  <c r="Q6" i="3" s="1"/>
  <c r="P67" i="3"/>
  <c r="Q67" i="3" s="1"/>
  <c r="P45" i="3"/>
  <c r="Q45" i="3" s="1"/>
  <c r="P33" i="3"/>
  <c r="Q33" i="3" s="1"/>
  <c r="P68" i="3"/>
  <c r="Q68" i="3" s="1"/>
  <c r="P30" i="3"/>
  <c r="Q30" i="3" s="1"/>
  <c r="P54" i="3"/>
  <c r="Q54" i="3" s="1"/>
  <c r="P10" i="3"/>
  <c r="Q10" i="3" s="1"/>
  <c r="P71" i="3"/>
  <c r="Q71" i="3" s="1"/>
  <c r="P83" i="3"/>
  <c r="Q83" i="3" s="1"/>
  <c r="P53" i="3"/>
  <c r="Q53" i="3" s="1"/>
  <c r="P21" i="3"/>
  <c r="Q21" i="3" s="1"/>
  <c r="P59" i="3"/>
  <c r="Q59" i="3" s="1"/>
  <c r="P56" i="3"/>
  <c r="Q56" i="3" s="1"/>
  <c r="P73" i="3"/>
  <c r="Q73" i="3" s="1"/>
  <c r="P72" i="3"/>
  <c r="Q72" i="3" s="1"/>
  <c r="P43" i="3"/>
  <c r="Q43" i="3" s="1"/>
  <c r="P52" i="3"/>
  <c r="Q52" i="3" s="1"/>
  <c r="P55" i="3"/>
  <c r="Q55" i="3" s="1"/>
  <c r="P49" i="3"/>
  <c r="Q49" i="3" s="1"/>
  <c r="P66" i="3"/>
  <c r="Q66" i="3" s="1"/>
  <c r="P20" i="3"/>
  <c r="Q20" i="3" s="1"/>
  <c r="P39" i="3"/>
  <c r="Q39" i="3" s="1"/>
  <c r="P8" i="3"/>
  <c r="Q8" i="3" s="1"/>
  <c r="P41" i="3"/>
  <c r="Q41" i="3" s="1"/>
  <c r="P9" i="3"/>
  <c r="Q9" i="3" s="1"/>
  <c r="P78" i="3"/>
  <c r="Q78" i="3" s="1"/>
  <c r="P79" i="3"/>
  <c r="Q79" i="3" s="1"/>
  <c r="P44" i="3"/>
  <c r="Q44" i="3" s="1"/>
  <c r="P31" i="3"/>
  <c r="Q31" i="3" s="1"/>
  <c r="P65" i="3"/>
  <c r="Q65" i="3" s="1"/>
  <c r="P76" i="3"/>
  <c r="Q76" i="3" s="1"/>
  <c r="P61" i="3"/>
  <c r="Q61" i="3" s="1"/>
  <c r="P47" i="3"/>
  <c r="Q47" i="3" s="1"/>
  <c r="P11" i="3"/>
  <c r="Q11" i="3" s="1"/>
  <c r="P81" i="3"/>
  <c r="Q81" i="3" s="1"/>
  <c r="P64" i="3"/>
  <c r="Q64" i="3" s="1"/>
  <c r="P82" i="3"/>
  <c r="Q82" i="3" s="1"/>
  <c r="P69" i="3"/>
  <c r="Q69" i="3" s="1"/>
  <c r="P70" i="3"/>
  <c r="Q70" i="3" s="1"/>
  <c r="P74" i="3"/>
  <c r="Q74" i="3" s="1"/>
  <c r="P26" i="3"/>
  <c r="Q26" i="3" s="1"/>
  <c r="P75" i="3"/>
  <c r="Q75" i="3" s="1"/>
  <c r="P80" i="3"/>
  <c r="Q80" i="3" s="1"/>
  <c r="P63" i="3"/>
  <c r="Q63" i="3" s="1"/>
  <c r="P42" i="3"/>
  <c r="Q42" i="3" s="1"/>
  <c r="P77" i="3"/>
  <c r="Q77" i="3" s="1"/>
  <c r="P29" i="3"/>
  <c r="Q29" i="3" s="1"/>
  <c r="P34" i="3"/>
  <c r="Q34" i="3" s="1"/>
  <c r="P38" i="3"/>
  <c r="Q38" i="3" s="1"/>
  <c r="P23" i="3"/>
  <c r="Q23" i="3" s="1"/>
  <c r="P22" i="3"/>
  <c r="Q22" i="3" s="1"/>
  <c r="P62" i="3"/>
  <c r="Q62" i="3" s="1"/>
  <c r="P58" i="3"/>
  <c r="Q58" i="3" s="1"/>
  <c r="P36" i="3"/>
  <c r="Q36" i="3" s="1"/>
  <c r="P16" i="3"/>
  <c r="Q16" i="3" s="1"/>
  <c r="P19" i="3"/>
  <c r="Q19" i="3" s="1"/>
  <c r="P37" i="3"/>
  <c r="Q37" i="3" s="1"/>
  <c r="P17" i="3"/>
  <c r="Q17" i="3" s="1"/>
  <c r="P28" i="3"/>
  <c r="Q28" i="3" s="1"/>
  <c r="P60" i="3"/>
  <c r="Q60" i="3" s="1"/>
  <c r="P48" i="3"/>
  <c r="Q48" i="3" s="1"/>
  <c r="P18" i="3"/>
  <c r="Q18" i="3" s="1"/>
  <c r="P24" i="3"/>
  <c r="Q24" i="3" s="1"/>
  <c r="P15" i="3"/>
  <c r="Q15" i="3" s="1"/>
  <c r="P50" i="3"/>
  <c r="Q50" i="3" s="1"/>
  <c r="P5" i="3"/>
  <c r="Q5" i="3" s="1"/>
  <c r="P27" i="3"/>
  <c r="Q27" i="3" s="1"/>
  <c r="P35" i="3"/>
  <c r="Q35" i="3" s="1"/>
  <c r="K46" i="3"/>
  <c r="K70" i="3"/>
  <c r="K83" i="3"/>
  <c r="K66" i="3"/>
  <c r="K78" i="3"/>
  <c r="K79" i="3"/>
  <c r="K8" i="3"/>
  <c r="K82" i="3"/>
  <c r="K9" i="3"/>
  <c r="K47" i="3"/>
  <c r="K71" i="3"/>
  <c r="K68" i="3"/>
  <c r="K75" i="3"/>
  <c r="K32" i="3"/>
  <c r="K63" i="3"/>
  <c r="K81" i="3"/>
  <c r="K51" i="3"/>
  <c r="K69" i="3"/>
  <c r="K39" i="3"/>
  <c r="K57" i="3"/>
  <c r="K74" i="3"/>
  <c r="K45" i="3"/>
  <c r="K26" i="3"/>
  <c r="K33" i="3"/>
  <c r="K11" i="3"/>
  <c r="K80" i="3"/>
  <c r="K5" i="3"/>
  <c r="K56" i="3"/>
  <c r="K72" i="3"/>
  <c r="K77" i="3"/>
  <c r="K10" i="3"/>
  <c r="K65" i="3"/>
  <c r="K64" i="3"/>
  <c r="K52" i="3"/>
  <c r="K41" i="3"/>
  <c r="K67" i="3"/>
  <c r="K25" i="3"/>
  <c r="K6" i="3"/>
  <c r="K61" i="3"/>
  <c r="K40" i="3"/>
  <c r="K76" i="3"/>
  <c r="K73" i="3"/>
  <c r="K14" i="3"/>
  <c r="K44" i="3"/>
  <c r="K42" i="3"/>
  <c r="K54" i="3"/>
  <c r="K53" i="3"/>
  <c r="K20" i="3"/>
  <c r="K43" i="3"/>
  <c r="K31" i="3"/>
  <c r="K55" i="3"/>
  <c r="K15" i="3"/>
  <c r="K22" i="3"/>
  <c r="K50" i="3"/>
  <c r="K48" i="3"/>
  <c r="K36" i="3"/>
  <c r="K21" i="3"/>
  <c r="K59" i="3"/>
  <c r="K19" i="3"/>
  <c r="K16" i="3"/>
  <c r="K62" i="3"/>
  <c r="K18" i="3"/>
  <c r="K49" i="3"/>
  <c r="K17" i="3"/>
  <c r="K60" i="3"/>
  <c r="K29" i="3"/>
  <c r="K23" i="3"/>
  <c r="K34" i="3"/>
  <c r="K30" i="3"/>
  <c r="K24" i="3"/>
  <c r="K38" i="3"/>
  <c r="K28" i="3"/>
  <c r="K58" i="3"/>
  <c r="K37" i="3"/>
  <c r="K27" i="3"/>
</calcChain>
</file>

<file path=xl/sharedStrings.xml><?xml version="1.0" encoding="utf-8"?>
<sst xmlns="http://schemas.openxmlformats.org/spreadsheetml/2006/main" count="251" uniqueCount="134">
  <si>
    <t>biomasses from ecopath</t>
  </si>
  <si>
    <t>% diet proportion as import</t>
  </si>
  <si>
    <t>Optional / future</t>
  </si>
  <si>
    <t>Created Jan, 2025 by GO to replace the many electivity spreadsheets.</t>
  </si>
  <si>
    <t>Inputs (minimum)</t>
  </si>
  <si>
    <t>preference weightings (assumed 1 if not parameterised)</t>
  </si>
  <si>
    <t>prey item binary matrix (is prey potential prey? yes / no)</t>
  </si>
  <si>
    <t>size range stats of each functional group</t>
  </si>
  <si>
    <t>size range of prey of each group or optimal predator-prey size ranges</t>
  </si>
  <si>
    <t>Group</t>
  </si>
  <si>
    <t>Orca-WCT</t>
  </si>
  <si>
    <t>Orca-Resident</t>
  </si>
  <si>
    <t>Odontoceti</t>
  </si>
  <si>
    <t>Sea</t>
  </si>
  <si>
    <t>Harbour</t>
  </si>
  <si>
    <t>Avian</t>
  </si>
  <si>
    <t>HAKE</t>
  </si>
  <si>
    <t>Hake1_0-11</t>
  </si>
  <si>
    <t>Hake2_juve_12-35</t>
  </si>
  <si>
    <t>Hake3_mat_36-59</t>
  </si>
  <si>
    <t>Hake4_old_60up</t>
  </si>
  <si>
    <t>Pink-Juve</t>
  </si>
  <si>
    <t>Pink-Adult</t>
  </si>
  <si>
    <t>Chum-Juve</t>
  </si>
  <si>
    <t>Chum-Adult</t>
  </si>
  <si>
    <t>Sockeye-Juve</t>
  </si>
  <si>
    <t>Sockeye-Adult</t>
  </si>
  <si>
    <t>CHINOOK-H</t>
  </si>
  <si>
    <t>Chinook1-H-frsh</t>
  </si>
  <si>
    <t>Chinook2-H-emar1</t>
  </si>
  <si>
    <t>Chinook3-H-emar2</t>
  </si>
  <si>
    <t>Chinook4-H-emar3</t>
  </si>
  <si>
    <t>Chinook5-H-mat</t>
  </si>
  <si>
    <t>Chinook6-H-spwn</t>
  </si>
  <si>
    <t>CHINOOK-WO</t>
  </si>
  <si>
    <t>Chinook1-WO-frsh</t>
  </si>
  <si>
    <t>Chinook2-WO-emar1</t>
  </si>
  <si>
    <t>Chinook3-WO-emar2</t>
  </si>
  <si>
    <t>Chinook4-WO-emar3</t>
  </si>
  <si>
    <t>Chinook5-WO-mat</t>
  </si>
  <si>
    <t>Chinook6-WO-spwn</t>
  </si>
  <si>
    <t>Chinook7-WO-mori</t>
  </si>
  <si>
    <t>CHINOOK-WS</t>
  </si>
  <si>
    <t>Chinook1-WS-frsh</t>
  </si>
  <si>
    <t>Chinook2-WS-emar</t>
  </si>
  <si>
    <t>Chinook3-WS-mar</t>
  </si>
  <si>
    <t>Chinook4-WS-spwn</t>
  </si>
  <si>
    <t>Chinook5-WS-mori</t>
  </si>
  <si>
    <t>COHO-H</t>
  </si>
  <si>
    <t>Coho1-H-frsh</t>
  </si>
  <si>
    <t>Coho2-H-emar</t>
  </si>
  <si>
    <t>Coho3-H-mar</t>
  </si>
  <si>
    <t>Coho4-H-spwn</t>
  </si>
  <si>
    <t>COHO-W</t>
  </si>
  <si>
    <t>Coho1-W-frsh</t>
  </si>
  <si>
    <t>Coho2-W-emar</t>
  </si>
  <si>
    <t>Coho3-W-mar</t>
  </si>
  <si>
    <t>Coho4-W-spwn</t>
  </si>
  <si>
    <t>Coho5-W-mori</t>
  </si>
  <si>
    <t>HERRING</t>
  </si>
  <si>
    <t>Herring1-age0</t>
  </si>
  <si>
    <t>Herring2-juve</t>
  </si>
  <si>
    <t>Herring3-mat</t>
  </si>
  <si>
    <t>Offshore_prey</t>
  </si>
  <si>
    <t>Small_Forage_Fish</t>
  </si>
  <si>
    <t>ZF1-ICT</t>
  </si>
  <si>
    <t>ZC1-EUP</t>
  </si>
  <si>
    <t>ZC2-AMP</t>
  </si>
  <si>
    <t>ZC3-DEC</t>
  </si>
  <si>
    <t>ZC4-CLG</t>
  </si>
  <si>
    <t>ZC5-CSM</t>
  </si>
  <si>
    <t>ZS1-JEL</t>
  </si>
  <si>
    <t>ZS2-CTH</t>
  </si>
  <si>
    <t>ZS3-CHA</t>
  </si>
  <si>
    <t>ZS4-LAR</t>
  </si>
  <si>
    <t>PZ1-CIL</t>
  </si>
  <si>
    <t>PZ2-DIN</t>
  </si>
  <si>
    <t>PZ3-HNF</t>
  </si>
  <si>
    <t>Insects</t>
  </si>
  <si>
    <t>Freshwater_prey</t>
  </si>
  <si>
    <t>PP1-DIA</t>
  </si>
  <si>
    <t>PP2-NAN</t>
  </si>
  <si>
    <t>PP3-PIC</t>
  </si>
  <si>
    <t>BA1-BAC</t>
  </si>
  <si>
    <t>DET_Close</t>
  </si>
  <si>
    <t>DET_Real</t>
  </si>
  <si>
    <t>To do:</t>
  </si>
  <si>
    <t>VBGF K</t>
  </si>
  <si>
    <t>w_inf</t>
  </si>
  <si>
    <t>Body Length Min</t>
  </si>
  <si>
    <t>Body Length Max</t>
  </si>
  <si>
    <t>Prey item</t>
  </si>
  <si>
    <t>Group index</t>
  </si>
  <si>
    <t>Pasted from EwE</t>
  </si>
  <si>
    <t>Biomass (mt /km^2)</t>
  </si>
  <si>
    <t>Group Idx</t>
  </si>
  <si>
    <t>Import % (assumed)</t>
  </si>
  <si>
    <t>Prey Y / N</t>
  </si>
  <si>
    <t>Prey B - model</t>
  </si>
  <si>
    <t>Weights</t>
  </si>
  <si>
    <t xml:space="preserve">Prey % in Env (p) </t>
  </si>
  <si>
    <t>Prey B - weighted</t>
  </si>
  <si>
    <t>Prey % in Env (p) - weighted</t>
  </si>
  <si>
    <t>Chesson Index (weighted B)</t>
  </si>
  <si>
    <t>Prey % Adjusted for Import</t>
  </si>
  <si>
    <t>Purpose</t>
  </si>
  <si>
    <t>Especially helpful when no diet data are available but we know either the prey items, possibly know some degree of prey preference</t>
  </si>
  <si>
    <t>Total</t>
  </si>
  <si>
    <t>prey items B</t>
  </si>
  <si>
    <t>total B env</t>
  </si>
  <si>
    <t xml:space="preserve">prey items % </t>
  </si>
  <si>
    <t>all prey % env</t>
  </si>
  <si>
    <t>prey count</t>
  </si>
  <si>
    <t>Diets without weights applied will be proportional to relative availability in env (prey % in env)</t>
  </si>
  <si>
    <t>r/p - (weighted B)</t>
  </si>
  <si>
    <t>To Do</t>
  </si>
  <si>
    <t>I'm not sure exactly how EwE calculates, but it looks like it's relative to all groups in environment, rather than just those potential prey</t>
  </si>
  <si>
    <t>(although see snipped below - they may be rescaling to relative to prey items B)</t>
  </si>
  <si>
    <t>Creates initial diet estimates based on equalising a version of the Chesson electivity index (used in EwE as an indicator)</t>
  </si>
  <si>
    <t>The method here allows diets based on Chesson using both user-applied weightings and rescaling Chesson idx based on actual potential prey (rather than all functional groups' B)</t>
  </si>
  <si>
    <t>total weighted r/p (will be prey n*100)</t>
  </si>
  <si>
    <t>Prey % in diet -r (weighted)</t>
  </si>
  <si>
    <t>Crosscheck</t>
  </si>
  <si>
    <t>For pasting into Ecopath diets remove gray band rows!</t>
  </si>
  <si>
    <t>Note: if B's aren't entered, take B's from Ecopath output (e.g., if EE's estimated instead)</t>
  </si>
  <si>
    <t>Prey Item (again)</t>
  </si>
  <si>
    <t>SumR of 'alpha(i,j)'</t>
  </si>
  <si>
    <t>Chesson unweighted 1 (1983)</t>
  </si>
  <si>
    <t xml:space="preserve">Chesson 'alpha' </t>
  </si>
  <si>
    <t>rescaled as in EwE (see code tidbit) - Chesson's 'epsilon'</t>
  </si>
  <si>
    <t>Humpback</t>
  </si>
  <si>
    <t>Lingcod</t>
  </si>
  <si>
    <t>Dogfish</t>
  </si>
  <si>
    <t>Units of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</si>
</sst>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00%"/>
    <numFmt numFmtId="170" formatCode="0.0000%"/>
    <numFmt numFmtId="171" formatCode="0.00000000"/>
    <numFmt numFmtId="172" formatCode="0.0000000"/>
    <numFmt numFmtId="173" formatCode="0.00000%"/>
    <numFmt numFmtId="174" formatCode="#,##0.0000_ ;\-#,##0.0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2" borderId="0" xfId="2" applyNumberFormat="1" applyFont="1" applyFill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" borderId="0" xfId="2" applyNumberFormat="1" applyFont="1" applyFill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1" fillId="0" borderId="0" xfId="2" applyFont="1" applyAlignment="1">
      <alignment horizontal="center"/>
    </xf>
    <xf numFmtId="10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9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73" fontId="0" fillId="0" borderId="0" xfId="2" applyNumberFormat="1" applyFont="1" applyAlignment="1">
      <alignment horizontal="center"/>
    </xf>
    <xf numFmtId="173" fontId="0" fillId="2" borderId="0" xfId="2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4" fontId="0" fillId="0" borderId="0" xfId="1" applyNumberFormat="1" applyFont="1" applyAlignment="1">
      <alignment horizontal="center"/>
    </xf>
    <xf numFmtId="174" fontId="1" fillId="0" borderId="1" xfId="1" applyNumberFormat="1" applyFont="1" applyBorder="1" applyAlignment="1">
      <alignment horizontal="center" wrapText="1"/>
    </xf>
    <xf numFmtId="174" fontId="0" fillId="2" borderId="0" xfId="1" applyNumberFormat="1" applyFont="1" applyFill="1" applyAlignment="1">
      <alignment horizontal="center"/>
    </xf>
    <xf numFmtId="174" fontId="1" fillId="0" borderId="0" xfId="1" applyNumberFormat="1" applyFont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65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74" fontId="1" fillId="0" borderId="0" xfId="1" applyNumberFormat="1" applyFont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1" xfId="0" applyNumberFormat="1" applyBorder="1"/>
    <xf numFmtId="165" fontId="0" fillId="0" borderId="1" xfId="0" applyNumberFormat="1" applyBorder="1" applyAlignment="1">
      <alignment horizontal="center"/>
    </xf>
    <xf numFmtId="173" fontId="0" fillId="0" borderId="1" xfId="2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12</xdr:col>
      <xdr:colOff>267027</xdr:colOff>
      <xdr:row>65</xdr:row>
      <xdr:rowOff>127328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417A7-80AC-4322-9239-4A7466699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0"/>
          <a:ext cx="6363027" cy="6388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31</xdr:col>
      <xdr:colOff>406922</xdr:colOff>
      <xdr:row>69</xdr:row>
      <xdr:rowOff>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36A4F-E3F1-5D95-F61B-9867D5E2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261100"/>
          <a:ext cx="10160522" cy="65217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74</xdr:row>
      <xdr:rowOff>0</xdr:rowOff>
    </xdr:from>
    <xdr:to>
      <xdr:col>34</xdr:col>
      <xdr:colOff>235526</xdr:colOff>
      <xdr:row>112</xdr:row>
      <xdr:rowOff>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41EBA-7987-F714-1C47-0E438DA2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3627100"/>
          <a:ext cx="11208326" cy="699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opLeftCell="O75" workbookViewId="0">
      <selection activeCell="Q75" sqref="Q75"/>
    </sheetView>
  </sheetViews>
  <sheetFormatPr defaultRowHeight="14.5" x14ac:dyDescent="0.35"/>
  <sheetData>
    <row r="1" spans="2:2" x14ac:dyDescent="0.35">
      <c r="B1" s="1" t="s">
        <v>3</v>
      </c>
    </row>
    <row r="3" spans="2:2" x14ac:dyDescent="0.35">
      <c r="B3" s="1" t="s">
        <v>105</v>
      </c>
    </row>
    <row r="4" spans="2:2" x14ac:dyDescent="0.35">
      <c r="B4" t="s">
        <v>118</v>
      </c>
    </row>
    <row r="5" spans="2:2" x14ac:dyDescent="0.35">
      <c r="B5" t="s">
        <v>119</v>
      </c>
    </row>
    <row r="6" spans="2:2" x14ac:dyDescent="0.35">
      <c r="B6" t="s">
        <v>106</v>
      </c>
    </row>
    <row r="8" spans="2:2" x14ac:dyDescent="0.35">
      <c r="B8" s="1" t="s">
        <v>4</v>
      </c>
    </row>
    <row r="9" spans="2:2" x14ac:dyDescent="0.35">
      <c r="B9" t="s">
        <v>0</v>
      </c>
    </row>
    <row r="10" spans="2:2" x14ac:dyDescent="0.35">
      <c r="B10" t="s">
        <v>1</v>
      </c>
    </row>
    <row r="11" spans="2:2" x14ac:dyDescent="0.35">
      <c r="B11" t="s">
        <v>6</v>
      </c>
    </row>
    <row r="13" spans="2:2" x14ac:dyDescent="0.35">
      <c r="B13" s="1" t="s">
        <v>2</v>
      </c>
    </row>
    <row r="14" spans="2:2" x14ac:dyDescent="0.35">
      <c r="B14" t="s">
        <v>5</v>
      </c>
    </row>
    <row r="15" spans="2:2" x14ac:dyDescent="0.35">
      <c r="B15" t="s">
        <v>7</v>
      </c>
    </row>
    <row r="16" spans="2:2" x14ac:dyDescent="0.35">
      <c r="B16" t="s">
        <v>8</v>
      </c>
    </row>
    <row r="19" spans="2:2" x14ac:dyDescent="0.35">
      <c r="B19" s="1" t="s">
        <v>115</v>
      </c>
    </row>
    <row r="20" spans="2:2" x14ac:dyDescent="0.35">
      <c r="B20" t="s">
        <v>116</v>
      </c>
    </row>
    <row r="21" spans="2:2" x14ac:dyDescent="0.35">
      <c r="B21" t="s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1E55-C20C-4F12-A3B8-0F042080885D}">
  <dimension ref="A1:H82"/>
  <sheetViews>
    <sheetView workbookViewId="0">
      <selection activeCell="D7" sqref="D7"/>
    </sheetView>
  </sheetViews>
  <sheetFormatPr defaultRowHeight="14.5" x14ac:dyDescent="0.35"/>
  <cols>
    <col min="1" max="1" width="17.26953125" style="2" customWidth="1"/>
    <col min="2" max="2" width="14.6328125" style="2" customWidth="1"/>
    <col min="3" max="3" width="17.54296875" style="2" customWidth="1"/>
    <col min="4" max="4" width="20.36328125" style="2" customWidth="1"/>
    <col min="5" max="6" width="20.08984375" style="2" customWidth="1"/>
    <col min="7" max="7" width="14.453125" style="2" customWidth="1"/>
    <col min="8" max="8" width="12" style="2" customWidth="1"/>
  </cols>
  <sheetData>
    <row r="1" spans="1:8" x14ac:dyDescent="0.35">
      <c r="A1" s="3" t="s">
        <v>93</v>
      </c>
      <c r="B1" s="2" t="s">
        <v>124</v>
      </c>
    </row>
    <row r="2" spans="1:8" x14ac:dyDescent="0.35">
      <c r="D2" s="3" t="s">
        <v>86</v>
      </c>
    </row>
    <row r="3" spans="1:8" x14ac:dyDescent="0.35">
      <c r="A3" s="4" t="s">
        <v>92</v>
      </c>
      <c r="B3" s="4" t="s">
        <v>9</v>
      </c>
      <c r="C3" s="4" t="s">
        <v>94</v>
      </c>
      <c r="D3" s="4" t="s">
        <v>89</v>
      </c>
      <c r="E3" s="4" t="s">
        <v>90</v>
      </c>
      <c r="F3" s="4" t="s">
        <v>133</v>
      </c>
      <c r="G3" s="4" t="s">
        <v>87</v>
      </c>
      <c r="H3" s="4" t="s">
        <v>88</v>
      </c>
    </row>
    <row r="4" spans="1:8" x14ac:dyDescent="0.35">
      <c r="A4" s="2">
        <v>1</v>
      </c>
      <c r="B4" s="2" t="s">
        <v>10</v>
      </c>
      <c r="C4" s="2">
        <v>2.5999999999999998E-4</v>
      </c>
    </row>
    <row r="5" spans="1:8" x14ac:dyDescent="0.35">
      <c r="A5" s="2">
        <v>2</v>
      </c>
      <c r="B5" s="2" t="s">
        <v>11</v>
      </c>
      <c r="C5" s="2">
        <v>3.5000000000000001E-3</v>
      </c>
    </row>
    <row r="6" spans="1:8" x14ac:dyDescent="0.35">
      <c r="A6" s="2">
        <v>3</v>
      </c>
      <c r="B6" s="2" t="s">
        <v>130</v>
      </c>
      <c r="C6" s="2">
        <v>8.8000000000000005E-3</v>
      </c>
    </row>
    <row r="7" spans="1:8" x14ac:dyDescent="0.35">
      <c r="A7" s="2">
        <v>4</v>
      </c>
      <c r="B7" s="2" t="s">
        <v>12</v>
      </c>
      <c r="C7" s="2">
        <v>0.08</v>
      </c>
    </row>
    <row r="8" spans="1:8" x14ac:dyDescent="0.35">
      <c r="A8" s="2">
        <v>5</v>
      </c>
      <c r="B8" s="2" t="s">
        <v>13</v>
      </c>
      <c r="C8" s="2">
        <v>4.3999999999999997E-2</v>
      </c>
    </row>
    <row r="9" spans="1:8" x14ac:dyDescent="0.35">
      <c r="A9" s="2">
        <v>6</v>
      </c>
      <c r="B9" s="2" t="s">
        <v>14</v>
      </c>
      <c r="C9" s="2">
        <v>0.16</v>
      </c>
    </row>
    <row r="10" spans="1:8" x14ac:dyDescent="0.35">
      <c r="A10" s="2">
        <v>7</v>
      </c>
      <c r="B10" s="2" t="s">
        <v>15</v>
      </c>
      <c r="C10" s="2">
        <v>3.5999999999999997E-2</v>
      </c>
    </row>
    <row r="11" spans="1:8" x14ac:dyDescent="0.35">
      <c r="A11" s="2">
        <v>8</v>
      </c>
      <c r="B11" s="2" t="s">
        <v>131</v>
      </c>
      <c r="C11" s="2">
        <v>1</v>
      </c>
    </row>
    <row r="12" spans="1:8" x14ac:dyDescent="0.35">
      <c r="A12" s="2">
        <v>9</v>
      </c>
      <c r="B12" s="2" t="s">
        <v>132</v>
      </c>
      <c r="C12" s="2">
        <v>4.5</v>
      </c>
    </row>
    <row r="13" spans="1:8" x14ac:dyDescent="0.35">
      <c r="B13" s="2" t="s">
        <v>16</v>
      </c>
    </row>
    <row r="14" spans="1:8" x14ac:dyDescent="0.35">
      <c r="A14" s="2">
        <v>10</v>
      </c>
      <c r="B14" s="2" t="s">
        <v>17</v>
      </c>
      <c r="C14" s="2">
        <v>0.30989040000000001</v>
      </c>
    </row>
    <row r="15" spans="1:8" x14ac:dyDescent="0.35">
      <c r="A15" s="2">
        <v>11</v>
      </c>
      <c r="B15" s="2" t="s">
        <v>18</v>
      </c>
      <c r="C15" s="2">
        <v>2.2669760000000001</v>
      </c>
    </row>
    <row r="16" spans="1:8" x14ac:dyDescent="0.35">
      <c r="A16" s="2">
        <v>12</v>
      </c>
      <c r="B16" s="2" t="s">
        <v>19</v>
      </c>
      <c r="C16" s="2">
        <v>1.9</v>
      </c>
    </row>
    <row r="17" spans="1:3" x14ac:dyDescent="0.35">
      <c r="A17" s="2">
        <v>13</v>
      </c>
      <c r="B17" s="2" t="s">
        <v>20</v>
      </c>
      <c r="C17" s="2">
        <v>4.4492649999999996</v>
      </c>
    </row>
    <row r="18" spans="1:3" x14ac:dyDescent="0.35">
      <c r="A18" s="2">
        <v>14</v>
      </c>
      <c r="B18" s="2" t="s">
        <v>21</v>
      </c>
      <c r="C18" s="2">
        <v>3.3999999999999998E-3</v>
      </c>
    </row>
    <row r="19" spans="1:3" x14ac:dyDescent="0.35">
      <c r="A19" s="2">
        <v>15</v>
      </c>
      <c r="B19" s="2" t="s">
        <v>22</v>
      </c>
      <c r="C19" s="2">
        <v>0.18</v>
      </c>
    </row>
    <row r="20" spans="1:3" x14ac:dyDescent="0.35">
      <c r="A20" s="2">
        <v>16</v>
      </c>
      <c r="B20" s="2" t="s">
        <v>23</v>
      </c>
      <c r="C20" s="2">
        <v>3.32E-3</v>
      </c>
    </row>
    <row r="21" spans="1:3" x14ac:dyDescent="0.35">
      <c r="A21" s="2">
        <v>17</v>
      </c>
      <c r="B21" s="2" t="s">
        <v>24</v>
      </c>
      <c r="C21" s="2">
        <v>0.14000000000000001</v>
      </c>
    </row>
    <row r="22" spans="1:3" x14ac:dyDescent="0.35">
      <c r="A22" s="2">
        <v>18</v>
      </c>
      <c r="B22" s="2" t="s">
        <v>25</v>
      </c>
      <c r="C22" s="2">
        <v>6.6E-3</v>
      </c>
    </row>
    <row r="23" spans="1:3" x14ac:dyDescent="0.35">
      <c r="A23" s="2">
        <v>19</v>
      </c>
      <c r="B23" s="2" t="s">
        <v>26</v>
      </c>
      <c r="C23" s="2">
        <v>0.18</v>
      </c>
    </row>
    <row r="24" spans="1:3" x14ac:dyDescent="0.35">
      <c r="B24" s="2" t="s">
        <v>27</v>
      </c>
    </row>
    <row r="25" spans="1:3" x14ac:dyDescent="0.35">
      <c r="A25" s="2">
        <v>20</v>
      </c>
      <c r="B25" s="2" t="s">
        <v>28</v>
      </c>
      <c r="C25" s="54">
        <v>4.620857E-6</v>
      </c>
    </row>
    <row r="26" spans="1:3" x14ac:dyDescent="0.35">
      <c r="A26" s="2">
        <v>21</v>
      </c>
      <c r="B26" s="2" t="s">
        <v>29</v>
      </c>
      <c r="C26" s="54">
        <v>1.02833E-5</v>
      </c>
    </row>
    <row r="27" spans="1:3" x14ac:dyDescent="0.35">
      <c r="A27" s="2">
        <v>22</v>
      </c>
      <c r="B27" s="2" t="s">
        <v>30</v>
      </c>
      <c r="C27" s="54">
        <v>5.7499820000000003E-5</v>
      </c>
    </row>
    <row r="28" spans="1:3" x14ac:dyDescent="0.35">
      <c r="A28" s="2">
        <v>23</v>
      </c>
      <c r="B28" s="2" t="s">
        <v>31</v>
      </c>
      <c r="C28" s="54">
        <v>9.0618720000000002E-5</v>
      </c>
    </row>
    <row r="29" spans="1:3" x14ac:dyDescent="0.35">
      <c r="A29" s="2">
        <v>24</v>
      </c>
      <c r="B29" s="2" t="s">
        <v>32</v>
      </c>
      <c r="C29" s="2">
        <v>1.753068E-3</v>
      </c>
    </row>
    <row r="30" spans="1:3" x14ac:dyDescent="0.35">
      <c r="A30" s="2">
        <v>25</v>
      </c>
      <c r="B30" s="2" t="s">
        <v>33</v>
      </c>
      <c r="C30" s="2">
        <v>1.8016309999999999E-3</v>
      </c>
    </row>
    <row r="31" spans="1:3" x14ac:dyDescent="0.35">
      <c r="B31" s="2" t="s">
        <v>34</v>
      </c>
    </row>
    <row r="32" spans="1:3" x14ac:dyDescent="0.35">
      <c r="A32" s="2">
        <v>26</v>
      </c>
      <c r="B32" s="2" t="s">
        <v>35</v>
      </c>
      <c r="C32" s="54">
        <v>6.2706469999999998E-5</v>
      </c>
    </row>
    <row r="33" spans="1:3" x14ac:dyDescent="0.35">
      <c r="A33" s="2">
        <v>27</v>
      </c>
      <c r="B33" s="2" t="s">
        <v>36</v>
      </c>
      <c r="C33" s="2">
        <v>1.6000000000000001E-3</v>
      </c>
    </row>
    <row r="34" spans="1:3" x14ac:dyDescent="0.35">
      <c r="A34" s="2">
        <v>28</v>
      </c>
      <c r="B34" s="2" t="s">
        <v>37</v>
      </c>
      <c r="C34" s="2">
        <v>2.5090990000000001E-2</v>
      </c>
    </row>
    <row r="35" spans="1:3" x14ac:dyDescent="0.35">
      <c r="A35" s="2">
        <v>29</v>
      </c>
      <c r="B35" s="2" t="s">
        <v>38</v>
      </c>
      <c r="C35" s="2">
        <v>5.9076469999999999E-2</v>
      </c>
    </row>
    <row r="36" spans="1:3" x14ac:dyDescent="0.35">
      <c r="A36" s="2">
        <v>30</v>
      </c>
      <c r="B36" s="2" t="s">
        <v>39</v>
      </c>
      <c r="C36" s="2">
        <v>1.821369</v>
      </c>
    </row>
    <row r="37" spans="1:3" x14ac:dyDescent="0.35">
      <c r="A37" s="2">
        <v>31</v>
      </c>
      <c r="B37" s="2" t="s">
        <v>40</v>
      </c>
      <c r="C37" s="2">
        <v>0.96071110000000004</v>
      </c>
    </row>
    <row r="38" spans="1:3" x14ac:dyDescent="0.35">
      <c r="A38" s="2">
        <v>32</v>
      </c>
      <c r="B38" s="2" t="s">
        <v>41</v>
      </c>
      <c r="C38" s="2">
        <v>1.0170699999999999</v>
      </c>
    </row>
    <row r="39" spans="1:3" x14ac:dyDescent="0.35">
      <c r="B39" s="2" t="s">
        <v>42</v>
      </c>
    </row>
    <row r="40" spans="1:3" x14ac:dyDescent="0.35">
      <c r="A40" s="2">
        <v>33</v>
      </c>
      <c r="B40" s="2" t="s">
        <v>43</v>
      </c>
      <c r="C40" s="2">
        <v>1.3737350000000001E-2</v>
      </c>
    </row>
    <row r="41" spans="1:3" x14ac:dyDescent="0.35">
      <c r="A41" s="2">
        <v>34</v>
      </c>
      <c r="B41" s="2" t="s">
        <v>44</v>
      </c>
      <c r="C41" s="2">
        <v>2.8000000000000001E-2</v>
      </c>
    </row>
    <row r="42" spans="1:3" x14ac:dyDescent="0.35">
      <c r="A42" s="2">
        <v>35</v>
      </c>
      <c r="B42" s="2" t="s">
        <v>45</v>
      </c>
      <c r="C42" s="2">
        <v>3.8598059999999997E-2</v>
      </c>
    </row>
    <row r="43" spans="1:3" x14ac:dyDescent="0.35">
      <c r="A43" s="2">
        <v>36</v>
      </c>
      <c r="B43" s="2" t="s">
        <v>46</v>
      </c>
      <c r="C43" s="2">
        <v>1.5634260000000001E-2</v>
      </c>
    </row>
    <row r="44" spans="1:3" x14ac:dyDescent="0.35">
      <c r="A44" s="2">
        <v>37</v>
      </c>
      <c r="B44" s="2" t="s">
        <v>47</v>
      </c>
      <c r="C44" s="2">
        <v>1.2040210000000001E-2</v>
      </c>
    </row>
    <row r="45" spans="1:3" x14ac:dyDescent="0.35">
      <c r="B45" s="2" t="s">
        <v>48</v>
      </c>
    </row>
    <row r="46" spans="1:3" x14ac:dyDescent="0.35">
      <c r="A46" s="2">
        <v>38</v>
      </c>
      <c r="B46" s="2" t="s">
        <v>49</v>
      </c>
      <c r="C46" s="54">
        <v>2.0498800000000001E-5</v>
      </c>
    </row>
    <row r="47" spans="1:3" x14ac:dyDescent="0.35">
      <c r="A47" s="2">
        <v>39</v>
      </c>
      <c r="B47" s="2" t="s">
        <v>50</v>
      </c>
      <c r="C47" s="54">
        <v>2.1716700000000002E-5</v>
      </c>
    </row>
    <row r="48" spans="1:3" x14ac:dyDescent="0.35">
      <c r="A48" s="2">
        <v>40</v>
      </c>
      <c r="B48" s="2" t="s">
        <v>51</v>
      </c>
      <c r="C48" s="54">
        <v>1.333488E-5</v>
      </c>
    </row>
    <row r="49" spans="1:3" x14ac:dyDescent="0.35">
      <c r="A49" s="2">
        <v>41</v>
      </c>
      <c r="B49" s="2" t="s">
        <v>52</v>
      </c>
      <c r="C49" s="54">
        <v>2.6590820000000001E-5</v>
      </c>
    </row>
    <row r="50" spans="1:3" x14ac:dyDescent="0.35">
      <c r="B50" s="2" t="s">
        <v>53</v>
      </c>
    </row>
    <row r="51" spans="1:3" x14ac:dyDescent="0.35">
      <c r="A51" s="2">
        <v>42</v>
      </c>
      <c r="B51" s="2" t="s">
        <v>54</v>
      </c>
      <c r="C51" s="2">
        <v>5.5133630000000003E-2</v>
      </c>
    </row>
    <row r="52" spans="1:3" x14ac:dyDescent="0.35">
      <c r="A52" s="2">
        <v>43</v>
      </c>
      <c r="B52" s="2" t="s">
        <v>55</v>
      </c>
      <c r="C52" s="2">
        <v>8.5000000000000006E-2</v>
      </c>
    </row>
    <row r="53" spans="1:3" x14ac:dyDescent="0.35">
      <c r="A53" s="2">
        <v>44</v>
      </c>
      <c r="B53" s="2" t="s">
        <v>56</v>
      </c>
      <c r="C53" s="2">
        <v>8.4755999999999998E-2</v>
      </c>
    </row>
    <row r="54" spans="1:3" x14ac:dyDescent="0.35">
      <c r="A54" s="2">
        <v>45</v>
      </c>
      <c r="B54" s="2" t="s">
        <v>57</v>
      </c>
      <c r="C54" s="2">
        <v>3.896119E-2</v>
      </c>
    </row>
    <row r="55" spans="1:3" x14ac:dyDescent="0.35">
      <c r="A55" s="2">
        <v>46</v>
      </c>
      <c r="B55" s="2" t="s">
        <v>58</v>
      </c>
      <c r="C55" s="2">
        <v>7.0549639999999997E-2</v>
      </c>
    </row>
    <row r="56" spans="1:3" x14ac:dyDescent="0.35">
      <c r="B56" s="2" t="s">
        <v>59</v>
      </c>
    </row>
    <row r="57" spans="1:3" x14ac:dyDescent="0.35">
      <c r="A57" s="2">
        <v>47</v>
      </c>
      <c r="B57" s="2" t="s">
        <v>60</v>
      </c>
      <c r="C57" s="2">
        <v>0.62606680000000003</v>
      </c>
    </row>
    <row r="58" spans="1:3" x14ac:dyDescent="0.35">
      <c r="A58" s="2">
        <v>48</v>
      </c>
      <c r="B58" s="2" t="s">
        <v>61</v>
      </c>
      <c r="C58" s="2">
        <v>6.3545759999999998</v>
      </c>
    </row>
    <row r="59" spans="1:3" x14ac:dyDescent="0.35">
      <c r="A59" s="2">
        <v>49</v>
      </c>
      <c r="B59" s="2" t="s">
        <v>62</v>
      </c>
      <c r="C59" s="2">
        <v>12</v>
      </c>
    </row>
    <row r="60" spans="1:3" x14ac:dyDescent="0.35">
      <c r="A60" s="2">
        <v>50</v>
      </c>
      <c r="B60" s="2" t="s">
        <v>63</v>
      </c>
      <c r="C60" s="2">
        <v>26</v>
      </c>
    </row>
    <row r="61" spans="1:3" x14ac:dyDescent="0.35">
      <c r="A61" s="2">
        <v>51</v>
      </c>
      <c r="B61" s="2" t="s">
        <v>64</v>
      </c>
      <c r="C61" s="2">
        <v>17.5</v>
      </c>
    </row>
    <row r="62" spans="1:3" x14ac:dyDescent="0.35">
      <c r="A62" s="2">
        <v>52</v>
      </c>
      <c r="B62" s="2" t="s">
        <v>65</v>
      </c>
      <c r="C62" s="2">
        <v>1.3</v>
      </c>
    </row>
    <row r="63" spans="1:3" x14ac:dyDescent="0.35">
      <c r="A63" s="2">
        <v>53</v>
      </c>
      <c r="B63" s="2" t="s">
        <v>66</v>
      </c>
      <c r="C63" s="2">
        <v>11.7</v>
      </c>
    </row>
    <row r="64" spans="1:3" x14ac:dyDescent="0.35">
      <c r="A64" s="2">
        <v>54</v>
      </c>
      <c r="B64" s="2" t="s">
        <v>67</v>
      </c>
      <c r="C64" s="2">
        <v>4.8</v>
      </c>
    </row>
    <row r="65" spans="1:3" x14ac:dyDescent="0.35">
      <c r="A65" s="2">
        <v>55</v>
      </c>
      <c r="B65" s="2" t="s">
        <v>68</v>
      </c>
      <c r="C65" s="2">
        <v>2.6</v>
      </c>
    </row>
    <row r="66" spans="1:3" x14ac:dyDescent="0.35">
      <c r="A66" s="2">
        <v>56</v>
      </c>
      <c r="B66" s="2" t="s">
        <v>69</v>
      </c>
      <c r="C66" s="2">
        <v>8</v>
      </c>
    </row>
    <row r="67" spans="1:3" x14ac:dyDescent="0.35">
      <c r="A67" s="2">
        <v>57</v>
      </c>
      <c r="B67" s="2" t="s">
        <v>70</v>
      </c>
      <c r="C67" s="2">
        <v>12.1</v>
      </c>
    </row>
    <row r="68" spans="1:3" x14ac:dyDescent="0.35">
      <c r="A68" s="2">
        <v>58</v>
      </c>
      <c r="B68" s="2" t="s">
        <v>71</v>
      </c>
      <c r="C68" s="2">
        <v>3</v>
      </c>
    </row>
    <row r="69" spans="1:3" x14ac:dyDescent="0.35">
      <c r="A69" s="2">
        <v>59</v>
      </c>
      <c r="B69" s="2" t="s">
        <v>72</v>
      </c>
      <c r="C69" s="2">
        <v>9.8000000000000007</v>
      </c>
    </row>
    <row r="70" spans="1:3" x14ac:dyDescent="0.35">
      <c r="A70" s="2">
        <v>60</v>
      </c>
      <c r="B70" s="2" t="s">
        <v>73</v>
      </c>
      <c r="C70" s="2">
        <v>6.8</v>
      </c>
    </row>
    <row r="71" spans="1:3" x14ac:dyDescent="0.35">
      <c r="A71" s="2">
        <v>61</v>
      </c>
      <c r="B71" s="2" t="s">
        <v>74</v>
      </c>
      <c r="C71" s="2">
        <v>3.3</v>
      </c>
    </row>
    <row r="72" spans="1:3" x14ac:dyDescent="0.35">
      <c r="A72" s="2">
        <v>62</v>
      </c>
      <c r="B72" s="2" t="s">
        <v>75</v>
      </c>
      <c r="C72" s="2">
        <v>9</v>
      </c>
    </row>
    <row r="73" spans="1:3" x14ac:dyDescent="0.35">
      <c r="A73" s="2">
        <v>63</v>
      </c>
      <c r="B73" s="2" t="s">
        <v>76</v>
      </c>
      <c r="C73" s="2">
        <v>10</v>
      </c>
    </row>
    <row r="74" spans="1:3" x14ac:dyDescent="0.35">
      <c r="A74" s="2">
        <v>64</v>
      </c>
      <c r="B74" s="2" t="s">
        <v>77</v>
      </c>
      <c r="C74" s="2">
        <v>5</v>
      </c>
    </row>
    <row r="75" spans="1:3" x14ac:dyDescent="0.35">
      <c r="A75" s="2">
        <v>65</v>
      </c>
      <c r="B75" s="2" t="s">
        <v>78</v>
      </c>
      <c r="C75" s="2">
        <v>2.4599999999999999E-3</v>
      </c>
    </row>
    <row r="76" spans="1:3" x14ac:dyDescent="0.35">
      <c r="A76" s="2">
        <v>66</v>
      </c>
      <c r="B76" s="2" t="s">
        <v>79</v>
      </c>
      <c r="C76" s="2">
        <v>10</v>
      </c>
    </row>
    <row r="77" spans="1:3" x14ac:dyDescent="0.35">
      <c r="A77" s="2">
        <v>67</v>
      </c>
      <c r="B77" s="2" t="s">
        <v>80</v>
      </c>
      <c r="C77" s="2">
        <v>53</v>
      </c>
    </row>
    <row r="78" spans="1:3" x14ac:dyDescent="0.35">
      <c r="A78" s="2">
        <v>68</v>
      </c>
      <c r="B78" s="2" t="s">
        <v>81</v>
      </c>
      <c r="C78" s="2">
        <v>11</v>
      </c>
    </row>
    <row r="79" spans="1:3" x14ac:dyDescent="0.35">
      <c r="A79" s="2">
        <v>69</v>
      </c>
      <c r="B79" s="2" t="s">
        <v>82</v>
      </c>
      <c r="C79" s="2">
        <v>2.2999999999999998</v>
      </c>
    </row>
    <row r="80" spans="1:3" x14ac:dyDescent="0.35">
      <c r="A80" s="2">
        <v>70</v>
      </c>
      <c r="B80" s="2" t="s">
        <v>83</v>
      </c>
      <c r="C80" s="2">
        <v>4</v>
      </c>
    </row>
    <row r="81" spans="1:3" x14ac:dyDescent="0.35">
      <c r="A81" s="2">
        <v>71</v>
      </c>
      <c r="B81" s="2" t="s">
        <v>84</v>
      </c>
      <c r="C81" s="2">
        <v>60</v>
      </c>
    </row>
    <row r="82" spans="1:3" x14ac:dyDescent="0.35">
      <c r="A82" s="2">
        <v>72</v>
      </c>
      <c r="B82" s="2" t="s">
        <v>85</v>
      </c>
      <c r="C82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0F31-E8C5-488D-A560-1BE03D5725F7}">
  <dimension ref="A2:Q88"/>
  <sheetViews>
    <sheetView topLeftCell="A25" zoomScale="72" workbookViewId="0">
      <selection activeCell="N52" sqref="N52:N5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0.35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7.0310878666117962E-7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>J5/$J$88</f>
        <v>0</v>
      </c>
      <c r="L5" s="34" t="str">
        <f>B5</f>
        <v>Orca-WCT</v>
      </c>
      <c r="M5" s="36">
        <f t="shared" ref="M5:M13" si="2">I5*(1-$F$2)</f>
        <v>0</v>
      </c>
      <c r="N5" s="13">
        <f>M5</f>
        <v>0</v>
      </c>
      <c r="O5" s="39">
        <f>M5/F5/$C$88</f>
        <v>0</v>
      </c>
      <c r="P5" s="39">
        <f>O5/$O$87</f>
        <v>0</v>
      </c>
      <c r="Q5" s="2">
        <f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9.4649259742851123E-6</v>
      </c>
      <c r="G6" s="14">
        <f t="shared" ref="G6:G72" si="3">C6*D6*E6</f>
        <v>0</v>
      </c>
      <c r="H6" s="24">
        <f t="shared" si="1"/>
        <v>0</v>
      </c>
      <c r="I6" s="29">
        <f t="shared" ref="I6:I72" si="4">H6</f>
        <v>0</v>
      </c>
      <c r="J6" s="28">
        <f t="shared" ref="J6:J72" si="5">IF(G6=0,0,H6/I6)</f>
        <v>0</v>
      </c>
      <c r="K6" s="15">
        <f>J6/$J$88</f>
        <v>0</v>
      </c>
      <c r="L6" s="34" t="str">
        <f t="shared" ref="L6:L72" si="6">B6</f>
        <v>Orca-Resident</v>
      </c>
      <c r="M6" s="36">
        <f t="shared" si="2"/>
        <v>0</v>
      </c>
      <c r="N6" s="13">
        <f t="shared" ref="N6:N72" si="7">M6</f>
        <v>0</v>
      </c>
      <c r="O6" s="39">
        <f>M6/F6/$C$88</f>
        <v>0</v>
      </c>
      <c r="P6" s="39">
        <f>O6/$O$87</f>
        <v>0</v>
      </c>
      <c r="Q6" s="2">
        <f>($A$83*P6-1)/(($A$83-2)*P6+1)</f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2.3797528163916854E-5</v>
      </c>
      <c r="G7" s="14">
        <f t="shared" si="3"/>
        <v>0</v>
      </c>
      <c r="H7" s="24">
        <f t="shared" si="1"/>
        <v>0</v>
      </c>
      <c r="I7" s="29">
        <f t="shared" si="4"/>
        <v>0</v>
      </c>
      <c r="J7" s="28">
        <f t="shared" si="5"/>
        <v>0</v>
      </c>
      <c r="K7" s="15">
        <f>J7/$J$88</f>
        <v>0</v>
      </c>
      <c r="L7" s="34" t="str">
        <f t="shared" si="6"/>
        <v>Humpback</v>
      </c>
      <c r="M7" s="36">
        <f t="shared" si="2"/>
        <v>0</v>
      </c>
      <c r="N7" s="13">
        <f t="shared" si="7"/>
        <v>0</v>
      </c>
      <c r="O7" s="39">
        <f>M7/F7/$C$88</f>
        <v>0</v>
      </c>
      <c r="P7" s="39">
        <f>O7/$O$87</f>
        <v>0</v>
      </c>
      <c r="Q7" s="2">
        <f>($A$83*P7-1)/(($A$83-2)*P7+1)</f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2.1634116512651684E-4</v>
      </c>
      <c r="G8" s="14">
        <f t="shared" si="3"/>
        <v>0</v>
      </c>
      <c r="H8" s="24">
        <f t="shared" si="1"/>
        <v>0</v>
      </c>
      <c r="I8" s="29">
        <f t="shared" si="4"/>
        <v>0</v>
      </c>
      <c r="J8" s="28">
        <f t="shared" si="5"/>
        <v>0</v>
      </c>
      <c r="K8" s="15">
        <f>J8/$J$88</f>
        <v>0</v>
      </c>
      <c r="L8" s="34" t="str">
        <f t="shared" si="6"/>
        <v>Odontoceti</v>
      </c>
      <c r="M8" s="36">
        <f t="shared" si="2"/>
        <v>0</v>
      </c>
      <c r="N8" s="13">
        <f t="shared" si="7"/>
        <v>0</v>
      </c>
      <c r="O8" s="39">
        <f>M8/F8/$C$88</f>
        <v>0</v>
      </c>
      <c r="P8" s="39">
        <f>O8/$O$87</f>
        <v>0</v>
      </c>
      <c r="Q8" s="2">
        <f>($A$83*P8-1)/(($A$83-2)*P8+1)</f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1.1898764081958425E-4</v>
      </c>
      <c r="G9" s="14">
        <f t="shared" si="3"/>
        <v>0</v>
      </c>
      <c r="H9" s="24">
        <f t="shared" si="1"/>
        <v>0</v>
      </c>
      <c r="I9" s="29">
        <f t="shared" si="4"/>
        <v>0</v>
      </c>
      <c r="J9" s="28">
        <f t="shared" si="5"/>
        <v>0</v>
      </c>
      <c r="K9" s="15">
        <f>J9/$J$88</f>
        <v>0</v>
      </c>
      <c r="L9" s="34" t="str">
        <f t="shared" si="6"/>
        <v>Sea</v>
      </c>
      <c r="M9" s="36">
        <f t="shared" si="2"/>
        <v>0</v>
      </c>
      <c r="N9" s="13">
        <f t="shared" si="7"/>
        <v>0</v>
      </c>
      <c r="O9" s="39">
        <f>M9/F9/$C$88</f>
        <v>0</v>
      </c>
      <c r="P9" s="39">
        <f>O9/$O$87</f>
        <v>0</v>
      </c>
      <c r="Q9" s="2">
        <f>($A$83*P9-1)/(($A$83-2)*P9+1)</f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4.3268233025303368E-4</v>
      </c>
      <c r="G10" s="14">
        <f t="shared" si="3"/>
        <v>0</v>
      </c>
      <c r="H10" s="24">
        <f t="shared" si="1"/>
        <v>0</v>
      </c>
      <c r="I10" s="29">
        <f t="shared" si="4"/>
        <v>0</v>
      </c>
      <c r="J10" s="28">
        <f t="shared" si="5"/>
        <v>0</v>
      </c>
      <c r="K10" s="15">
        <f>J10/$J$88</f>
        <v>0</v>
      </c>
      <c r="L10" s="34" t="str">
        <f t="shared" si="6"/>
        <v>Harbour</v>
      </c>
      <c r="M10" s="36">
        <f t="shared" si="2"/>
        <v>0</v>
      </c>
      <c r="N10" s="13">
        <f t="shared" si="7"/>
        <v>0</v>
      </c>
      <c r="O10" s="39">
        <f>M10/F10/$C$88</f>
        <v>0</v>
      </c>
      <c r="P10" s="39">
        <f>O10/$O$87</f>
        <v>0</v>
      </c>
      <c r="Q10" s="2">
        <f>($A$83*P10-1)/(($A$83-2)*P10+1)</f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9.7353524306932574E-5</v>
      </c>
      <c r="G11" s="14">
        <f t="shared" si="3"/>
        <v>0</v>
      </c>
      <c r="H11" s="24">
        <f t="shared" si="1"/>
        <v>0</v>
      </c>
      <c r="I11" s="29">
        <f t="shared" si="4"/>
        <v>0</v>
      </c>
      <c r="J11" s="28">
        <f t="shared" si="5"/>
        <v>0</v>
      </c>
      <c r="K11" s="15">
        <f>J11/$J$88</f>
        <v>0</v>
      </c>
      <c r="L11" s="34" t="str">
        <f t="shared" si="6"/>
        <v>Avian</v>
      </c>
      <c r="M11" s="36">
        <f t="shared" si="2"/>
        <v>0</v>
      </c>
      <c r="N11" s="13">
        <f t="shared" si="7"/>
        <v>0</v>
      </c>
      <c r="O11" s="39">
        <f>M11/F11/$C$88</f>
        <v>0</v>
      </c>
      <c r="P11" s="39">
        <f>O11/$O$87</f>
        <v>0</v>
      </c>
      <c r="Q11" s="2">
        <f>($A$83*P11-1)/(($A$83-2)*P11+1)</f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si="0"/>
        <v>2.7042645640814604E-3</v>
      </c>
      <c r="G12" s="14">
        <f t="shared" si="3"/>
        <v>1</v>
      </c>
      <c r="H12" s="24">
        <f t="shared" si="1"/>
        <v>1.8666968253478612E-2</v>
      </c>
      <c r="I12" s="29">
        <f t="shared" si="4"/>
        <v>1.8666968253478612E-2</v>
      </c>
      <c r="J12" s="28">
        <f t="shared" si="5"/>
        <v>1</v>
      </c>
      <c r="K12" s="15">
        <f t="shared" ref="K12:K13" si="8">J12/$J$88</f>
        <v>3.4482758620689655E-2</v>
      </c>
      <c r="L12" s="34" t="str">
        <f t="shared" si="6"/>
        <v>Lingcod</v>
      </c>
      <c r="M12" s="36">
        <f t="shared" si="2"/>
        <v>1.2133529364761099E-2</v>
      </c>
      <c r="N12" s="13">
        <f t="shared" si="7"/>
        <v>1.2133529364761099E-2</v>
      </c>
      <c r="O12" s="39">
        <f t="shared" ref="O12:O13" si="9">M12/F12/$C$88</f>
        <v>1.2133529364761099E-2</v>
      </c>
      <c r="P12" s="39">
        <f t="shared" ref="P12:P13" si="10">O12/$O$87</f>
        <v>3.6496350364963515E-2</v>
      </c>
      <c r="Q12" s="2">
        <f t="shared" ref="Q12:Q13" si="11">($A$83*P12-1)/(($A$83-2)*P12+1)</f>
        <v>0.45790554414784407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1</v>
      </c>
      <c r="F13" s="17">
        <f t="shared" si="0"/>
        <v>1.2169190538366572E-2</v>
      </c>
      <c r="G13" s="14">
        <f t="shared" si="3"/>
        <v>4.5</v>
      </c>
      <c r="H13" s="24">
        <f t="shared" si="1"/>
        <v>8.4001357140653751E-2</v>
      </c>
      <c r="I13" s="29">
        <f t="shared" si="4"/>
        <v>8.4001357140653751E-2</v>
      </c>
      <c r="J13" s="28">
        <f t="shared" si="5"/>
        <v>1</v>
      </c>
      <c r="K13" s="15">
        <f t="shared" si="8"/>
        <v>3.4482758620689655E-2</v>
      </c>
      <c r="L13" s="34" t="str">
        <f t="shared" si="6"/>
        <v>Dogfish</v>
      </c>
      <c r="M13" s="36">
        <f t="shared" si="2"/>
        <v>5.4600882141424938E-2</v>
      </c>
      <c r="N13" s="13">
        <f t="shared" si="7"/>
        <v>5.4600882141424938E-2</v>
      </c>
      <c r="O13" s="39">
        <f t="shared" si="9"/>
        <v>1.2133529364761099E-2</v>
      </c>
      <c r="P13" s="39">
        <f t="shared" si="10"/>
        <v>3.6496350364963515E-2</v>
      </c>
      <c r="Q13" s="2">
        <f t="shared" si="11"/>
        <v>0.45790554414784407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3"/>
        <v>0</v>
      </c>
      <c r="H14" s="25">
        <f t="shared" si="1"/>
        <v>0</v>
      </c>
      <c r="I14" s="30">
        <f t="shared" si="4"/>
        <v>0</v>
      </c>
      <c r="J14" s="31">
        <f t="shared" si="5"/>
        <v>0</v>
      </c>
      <c r="K14" s="45">
        <f>J14/$J$88</f>
        <v>0</v>
      </c>
      <c r="L14" s="35" t="str">
        <f t="shared" si="6"/>
        <v>HAKE</v>
      </c>
      <c r="M14" s="37"/>
      <c r="N14" s="48"/>
      <c r="O14" s="41"/>
      <c r="P14" s="41"/>
      <c r="Q14" s="9">
        <f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0</v>
      </c>
      <c r="E15" s="2">
        <v>1</v>
      </c>
      <c r="F15" s="17">
        <f t="shared" si="0"/>
        <v>8.3802562746902948E-4</v>
      </c>
      <c r="G15" s="14">
        <f t="shared" si="3"/>
        <v>0</v>
      </c>
      <c r="H15" s="24">
        <f t="shared" si="1"/>
        <v>0</v>
      </c>
      <c r="I15" s="29">
        <f t="shared" si="4"/>
        <v>0</v>
      </c>
      <c r="J15" s="28">
        <f t="shared" si="5"/>
        <v>0</v>
      </c>
      <c r="K15" s="15">
        <f>J15/$J$88</f>
        <v>0</v>
      </c>
      <c r="L15" s="34" t="str">
        <f t="shared" si="6"/>
        <v>Hake1_0-11</v>
      </c>
      <c r="M15" s="36">
        <f t="shared" ref="M15:M24" si="12">I15*(1-$F$2)</f>
        <v>0</v>
      </c>
      <c r="N15" s="13">
        <f t="shared" si="7"/>
        <v>0</v>
      </c>
      <c r="O15" s="39">
        <f>M15/F15/$C$88</f>
        <v>0</v>
      </c>
      <c r="P15" s="39">
        <f>O15/$O$87</f>
        <v>0</v>
      </c>
      <c r="Q15" s="2">
        <f>($A$83*P15-1)/(($A$83-2)*P15+1)</f>
        <v>-1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6.1305028644231332E-3</v>
      </c>
      <c r="G16" s="14">
        <f t="shared" si="3"/>
        <v>2.2669760000000001</v>
      </c>
      <c r="H16" s="24">
        <f t="shared" si="1"/>
        <v>4.2317569023397929E-2</v>
      </c>
      <c r="I16" s="29">
        <f t="shared" si="4"/>
        <v>4.2317569023397929E-2</v>
      </c>
      <c r="J16" s="28">
        <f t="shared" si="5"/>
        <v>1</v>
      </c>
      <c r="K16" s="15">
        <f>J16/$J$88</f>
        <v>3.4482758620689655E-2</v>
      </c>
      <c r="L16" s="34" t="str">
        <f t="shared" si="6"/>
        <v>Hake2_juve_12-35</v>
      </c>
      <c r="M16" s="36">
        <f t="shared" si="12"/>
        <v>2.7506419865208655E-2</v>
      </c>
      <c r="N16" s="13">
        <f t="shared" si="7"/>
        <v>2.7506419865208655E-2</v>
      </c>
      <c r="O16" s="39">
        <f>M16/F16/$C$88</f>
        <v>1.2133529364761099E-2</v>
      </c>
      <c r="P16" s="39">
        <f>O16/$O$87</f>
        <v>3.6496350364963515E-2</v>
      </c>
      <c r="Q16" s="2">
        <f>($A$83*P16-1)/(($A$83-2)*P16+1)</f>
        <v>0.45790554414784407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5.1381026717547745E-3</v>
      </c>
      <c r="G17" s="14">
        <f t="shared" si="3"/>
        <v>1.9</v>
      </c>
      <c r="H17" s="24">
        <f t="shared" si="1"/>
        <v>3.5467239681609364E-2</v>
      </c>
      <c r="I17" s="29">
        <f t="shared" si="4"/>
        <v>3.5467239681609364E-2</v>
      </c>
      <c r="J17" s="28">
        <f t="shared" si="5"/>
        <v>1</v>
      </c>
      <c r="K17" s="15">
        <f>J17/$J$88</f>
        <v>3.4482758620689655E-2</v>
      </c>
      <c r="L17" s="34" t="str">
        <f t="shared" si="6"/>
        <v>Hake3_mat_36-59</v>
      </c>
      <c r="M17" s="36">
        <f t="shared" si="12"/>
        <v>2.3053705793046088E-2</v>
      </c>
      <c r="N17" s="13">
        <f t="shared" si="7"/>
        <v>2.3053705793046088E-2</v>
      </c>
      <c r="O17" s="39">
        <f>M17/F17/$C$88</f>
        <v>1.21335293647611E-2</v>
      </c>
      <c r="P17" s="39">
        <f>O17/$O$87</f>
        <v>3.6496350364963522E-2</v>
      </c>
      <c r="Q17" s="2">
        <f>($A$83*P17-1)/(($A$83-2)*P17+1)</f>
        <v>0.45790554414784412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1.2031989675707897E-2</v>
      </c>
      <c r="G18" s="14">
        <f t="shared" si="3"/>
        <v>4.4492649999999996</v>
      </c>
      <c r="H18" s="24">
        <f t="shared" si="1"/>
        <v>8.3054288506313509E-2</v>
      </c>
      <c r="I18" s="29">
        <f t="shared" si="4"/>
        <v>8.3054288506313509E-2</v>
      </c>
      <c r="J18" s="28">
        <f t="shared" si="5"/>
        <v>1</v>
      </c>
      <c r="K18" s="15">
        <f>J18/$J$88</f>
        <v>3.4482758620689655E-2</v>
      </c>
      <c r="L18" s="34" t="str">
        <f t="shared" si="6"/>
        <v>Hake4_old_60up</v>
      </c>
      <c r="M18" s="36">
        <f t="shared" si="12"/>
        <v>5.3985287529103781E-2</v>
      </c>
      <c r="N18" s="13">
        <f t="shared" si="7"/>
        <v>5.3985287529103781E-2</v>
      </c>
      <c r="O18" s="39">
        <f>M18/F18/$C$88</f>
        <v>1.2133529364761099E-2</v>
      </c>
      <c r="P18" s="39">
        <f>O18/$O$87</f>
        <v>3.6496350364963515E-2</v>
      </c>
      <c r="Q18" s="2">
        <f>($A$83*P18-1)/(($A$83-2)*P18+1)</f>
        <v>0.45790554414784407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0</v>
      </c>
      <c r="E19" s="2">
        <v>1</v>
      </c>
      <c r="F19" s="17">
        <f t="shared" si="0"/>
        <v>9.1944995178769659E-6</v>
      </c>
      <c r="G19" s="14">
        <f t="shared" si="3"/>
        <v>0</v>
      </c>
      <c r="H19" s="24">
        <f t="shared" si="1"/>
        <v>0</v>
      </c>
      <c r="I19" s="29">
        <f t="shared" si="4"/>
        <v>0</v>
      </c>
      <c r="J19" s="28">
        <f t="shared" si="5"/>
        <v>0</v>
      </c>
      <c r="K19" s="15">
        <f>J19/$J$88</f>
        <v>0</v>
      </c>
      <c r="L19" s="34" t="str">
        <f t="shared" si="6"/>
        <v>Pink-Juve</v>
      </c>
      <c r="M19" s="36">
        <f t="shared" si="12"/>
        <v>0</v>
      </c>
      <c r="N19" s="13">
        <f t="shared" si="7"/>
        <v>0</v>
      </c>
      <c r="O19" s="39">
        <f>M19/F19/$C$88</f>
        <v>0</v>
      </c>
      <c r="P19" s="39">
        <f>O19/$O$87</f>
        <v>0</v>
      </c>
      <c r="Q19" s="2">
        <f>($A$83*P19-1)/(($A$83-2)*P19+1)</f>
        <v>-1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</v>
      </c>
      <c r="F20" s="17">
        <f t="shared" si="0"/>
        <v>4.8676762153466286E-4</v>
      </c>
      <c r="G20" s="14">
        <f t="shared" si="3"/>
        <v>0.18</v>
      </c>
      <c r="H20" s="24">
        <f t="shared" si="1"/>
        <v>3.3600542856261498E-3</v>
      </c>
      <c r="I20" s="29">
        <f t="shared" si="4"/>
        <v>3.3600542856261498E-3</v>
      </c>
      <c r="J20" s="28">
        <f t="shared" si="5"/>
        <v>1</v>
      </c>
      <c r="K20" s="15">
        <f>J20/$J$88</f>
        <v>3.4482758620689655E-2</v>
      </c>
      <c r="L20" s="34" t="str">
        <f t="shared" si="6"/>
        <v>Pink-Adult</v>
      </c>
      <c r="M20" s="36">
        <f t="shared" si="12"/>
        <v>2.1840352856569976E-3</v>
      </c>
      <c r="N20" s="13">
        <f t="shared" si="7"/>
        <v>2.1840352856569976E-3</v>
      </c>
      <c r="O20" s="39">
        <f>M20/F20/$C$88</f>
        <v>1.2133529364761099E-2</v>
      </c>
      <c r="P20" s="39">
        <f>O20/$O$87</f>
        <v>3.6496350364963515E-2</v>
      </c>
      <c r="Q20" s="2">
        <f>($A$83*P20-1)/(($A$83-2)*P20+1)</f>
        <v>0.45790554414784407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0</v>
      </c>
      <c r="E21" s="2">
        <v>1</v>
      </c>
      <c r="F21" s="17">
        <f t="shared" si="0"/>
        <v>8.9781583527504487E-6</v>
      </c>
      <c r="G21" s="14">
        <f t="shared" si="3"/>
        <v>0</v>
      </c>
      <c r="H21" s="24">
        <f t="shared" si="1"/>
        <v>0</v>
      </c>
      <c r="I21" s="29">
        <f t="shared" si="4"/>
        <v>0</v>
      </c>
      <c r="J21" s="28">
        <f t="shared" si="5"/>
        <v>0</v>
      </c>
      <c r="K21" s="15">
        <f>J21/$J$88</f>
        <v>0</v>
      </c>
      <c r="L21" s="34" t="str">
        <f t="shared" si="6"/>
        <v>Chum-Juve</v>
      </c>
      <c r="M21" s="36">
        <f t="shared" si="12"/>
        <v>0</v>
      </c>
      <c r="N21" s="13">
        <f t="shared" si="7"/>
        <v>0</v>
      </c>
      <c r="O21" s="39">
        <f>M21/F21/$C$88</f>
        <v>0</v>
      </c>
      <c r="P21" s="39">
        <f>O21/$O$87</f>
        <v>0</v>
      </c>
      <c r="Q21" s="2">
        <f>($A$83*P21-1)/(($A$83-2)*P21+1)</f>
        <v>-1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</v>
      </c>
      <c r="F22" s="17">
        <f t="shared" si="0"/>
        <v>3.7859703897140449E-4</v>
      </c>
      <c r="G22" s="14">
        <f t="shared" si="3"/>
        <v>0.14000000000000001</v>
      </c>
      <c r="H22" s="24">
        <f t="shared" si="1"/>
        <v>2.613375555487006E-3</v>
      </c>
      <c r="I22" s="29">
        <f t="shared" si="4"/>
        <v>2.613375555487006E-3</v>
      </c>
      <c r="J22" s="28">
        <f t="shared" si="5"/>
        <v>1</v>
      </c>
      <c r="K22" s="15">
        <f>J22/$J$88</f>
        <v>3.4482758620689655E-2</v>
      </c>
      <c r="L22" s="34" t="str">
        <f t="shared" si="6"/>
        <v>Chum-Adult</v>
      </c>
      <c r="M22" s="36">
        <f t="shared" si="12"/>
        <v>1.6986941110665539E-3</v>
      </c>
      <c r="N22" s="13">
        <f t="shared" si="7"/>
        <v>1.6986941110665539E-3</v>
      </c>
      <c r="O22" s="39">
        <f>M22/F22/$C$88</f>
        <v>1.2133529364761099E-2</v>
      </c>
      <c r="P22" s="39">
        <f>O22/$O$87</f>
        <v>3.6496350364963515E-2</v>
      </c>
      <c r="Q22" s="2">
        <f>($A$83*P22-1)/(($A$83-2)*P22+1)</f>
        <v>0.45790554414784407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1.7848146122937639E-5</v>
      </c>
      <c r="G23" s="14">
        <f t="shared" si="3"/>
        <v>6.6E-3</v>
      </c>
      <c r="H23" s="24">
        <f t="shared" si="1"/>
        <v>1.2320199047295883E-4</v>
      </c>
      <c r="I23" s="29">
        <f t="shared" si="4"/>
        <v>1.2320199047295883E-4</v>
      </c>
      <c r="J23" s="28">
        <f t="shared" si="5"/>
        <v>1</v>
      </c>
      <c r="K23" s="15">
        <f>J23/$J$88</f>
        <v>3.4482758620689655E-2</v>
      </c>
      <c r="L23" s="34" t="str">
        <f t="shared" si="6"/>
        <v>Sockeye-Juve</v>
      </c>
      <c r="M23" s="36">
        <f t="shared" si="12"/>
        <v>8.008129380742325E-5</v>
      </c>
      <c r="N23" s="13">
        <f t="shared" si="7"/>
        <v>8.008129380742325E-5</v>
      </c>
      <c r="O23" s="39">
        <f>M23/F23/$C$88</f>
        <v>1.2133529364761099E-2</v>
      </c>
      <c r="P23" s="39">
        <f>O23/$O$87</f>
        <v>3.6496350364963515E-2</v>
      </c>
      <c r="Q23" s="2">
        <f>($A$83*P23-1)/(($A$83-2)*P23+1)</f>
        <v>0.45790554414784407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1</v>
      </c>
      <c r="F24" s="17">
        <f t="shared" si="0"/>
        <v>4.8676762153466286E-4</v>
      </c>
      <c r="G24" s="14">
        <f t="shared" si="3"/>
        <v>0.18</v>
      </c>
      <c r="H24" s="24">
        <f t="shared" si="1"/>
        <v>3.3600542856261498E-3</v>
      </c>
      <c r="I24" s="29">
        <f t="shared" si="4"/>
        <v>3.3600542856261498E-3</v>
      </c>
      <c r="J24" s="28">
        <f t="shared" si="5"/>
        <v>1</v>
      </c>
      <c r="K24" s="15">
        <f>J24/$J$88</f>
        <v>3.4482758620689655E-2</v>
      </c>
      <c r="L24" s="34" t="str">
        <f t="shared" si="6"/>
        <v>Sockeye-Adult</v>
      </c>
      <c r="M24" s="36">
        <f t="shared" si="12"/>
        <v>2.1840352856569976E-3</v>
      </c>
      <c r="N24" s="13">
        <f t="shared" si="7"/>
        <v>2.1840352856569976E-3</v>
      </c>
      <c r="O24" s="39">
        <f>M24/F24/$C$88</f>
        <v>1.2133529364761099E-2</v>
      </c>
      <c r="P24" s="39">
        <f>O24/$O$87</f>
        <v>3.6496350364963515E-2</v>
      </c>
      <c r="Q24" s="2">
        <f>($A$83*P24-1)/(($A$83-2)*P24+1)</f>
        <v>0.45790554414784407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3"/>
        <v>0</v>
      </c>
      <c r="H25" s="25">
        <f t="shared" si="1"/>
        <v>0</v>
      </c>
      <c r="I25" s="30">
        <f t="shared" si="4"/>
        <v>0</v>
      </c>
      <c r="J25" s="31">
        <f t="shared" si="5"/>
        <v>0</v>
      </c>
      <c r="K25" s="45">
        <f>J25/$J$88</f>
        <v>0</v>
      </c>
      <c r="L25" s="35" t="str">
        <f t="shared" si="6"/>
        <v>CHINOOK-H</v>
      </c>
      <c r="M25" s="37"/>
      <c r="N25" s="48"/>
      <c r="O25" s="41"/>
      <c r="P25" s="41"/>
      <c r="Q25" s="9">
        <f>($A$83*P25-1)/(($A$83-2)*P25+1)</f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4.620857E-6</v>
      </c>
      <c r="D26" s="2">
        <v>0</v>
      </c>
      <c r="E26" s="2">
        <v>1</v>
      </c>
      <c r="F26" s="17">
        <f t="shared" si="0"/>
        <v>1.2496019840787764E-8</v>
      </c>
      <c r="G26" s="14">
        <f t="shared" si="3"/>
        <v>0</v>
      </c>
      <c r="H26" s="24">
        <f t="shared" si="1"/>
        <v>0</v>
      </c>
      <c r="I26" s="29">
        <f t="shared" si="4"/>
        <v>0</v>
      </c>
      <c r="J26" s="28">
        <f t="shared" si="5"/>
        <v>0</v>
      </c>
      <c r="K26" s="15">
        <f>J26/$J$88</f>
        <v>0</v>
      </c>
      <c r="L26" s="34" t="str">
        <f t="shared" si="6"/>
        <v>Chinook1-H-frsh</v>
      </c>
      <c r="M26" s="36">
        <f t="shared" ref="M26:M31" si="13">I26*(1-$F$2)</f>
        <v>0</v>
      </c>
      <c r="N26" s="13">
        <f t="shared" si="7"/>
        <v>0</v>
      </c>
      <c r="O26" s="39">
        <f>M26/F26/$C$88</f>
        <v>0</v>
      </c>
      <c r="P26" s="39">
        <f>O26/$O$87</f>
        <v>0</v>
      </c>
      <c r="Q26" s="2">
        <f>($A$83*P26-1)/(($A$83-2)*P26+1)</f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1.02833E-5</v>
      </c>
      <c r="D27" s="2">
        <v>0</v>
      </c>
      <c r="E27" s="2">
        <v>1</v>
      </c>
      <c r="F27" s="17">
        <f t="shared" si="0"/>
        <v>2.7808763791818885E-8</v>
      </c>
      <c r="G27" s="14">
        <f t="shared" si="3"/>
        <v>0</v>
      </c>
      <c r="H27" s="24">
        <f t="shared" si="1"/>
        <v>0</v>
      </c>
      <c r="I27" s="29">
        <f t="shared" si="4"/>
        <v>0</v>
      </c>
      <c r="J27" s="28">
        <f t="shared" si="5"/>
        <v>0</v>
      </c>
      <c r="K27" s="15">
        <f>J27/$J$88</f>
        <v>0</v>
      </c>
      <c r="L27" s="34" t="str">
        <f t="shared" si="6"/>
        <v>Chinook2-H-emar1</v>
      </c>
      <c r="M27" s="36">
        <f t="shared" si="13"/>
        <v>0</v>
      </c>
      <c r="N27" s="12">
        <f t="shared" si="7"/>
        <v>0</v>
      </c>
      <c r="O27" s="39">
        <f>M27/F27/$C$88</f>
        <v>0</v>
      </c>
      <c r="P27" s="39">
        <f>O27/$O$87</f>
        <v>0</v>
      </c>
      <c r="Q27" s="2">
        <f>($A$83*P27-1)/(($A$83-2)*P27+1)</f>
        <v>-1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5.7499820000000003E-5</v>
      </c>
      <c r="D28" s="2">
        <v>1</v>
      </c>
      <c r="E28" s="2">
        <v>1</v>
      </c>
      <c r="F28" s="17">
        <f t="shared" si="0"/>
        <v>1.5549472566706244E-7</v>
      </c>
      <c r="G28" s="14">
        <f t="shared" si="3"/>
        <v>5.7499820000000003E-5</v>
      </c>
      <c r="H28" s="24">
        <f t="shared" si="1"/>
        <v>1.0733473145207345E-6</v>
      </c>
      <c r="I28" s="29">
        <f t="shared" si="4"/>
        <v>1.0733473145207345E-6</v>
      </c>
      <c r="J28" s="28">
        <f t="shared" si="5"/>
        <v>1</v>
      </c>
      <c r="K28" s="15">
        <f>J28/$J$88</f>
        <v>3.4482758620689655E-2</v>
      </c>
      <c r="L28" s="34" t="str">
        <f t="shared" si="6"/>
        <v>Chinook3-H-emar2</v>
      </c>
      <c r="M28" s="36">
        <f t="shared" si="13"/>
        <v>6.9767575443847745E-7</v>
      </c>
      <c r="N28" s="12">
        <f t="shared" si="7"/>
        <v>6.9767575443847745E-7</v>
      </c>
      <c r="O28" s="39">
        <f>M28/F28/$C$88</f>
        <v>1.2133529364761099E-2</v>
      </c>
      <c r="P28" s="39">
        <f>O28/$O$87</f>
        <v>3.6496350364963515E-2</v>
      </c>
      <c r="Q28" s="2">
        <f>($A$83*P28-1)/(($A$83-2)*P28+1)</f>
        <v>0.45790554414784407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9.0618720000000002E-5</v>
      </c>
      <c r="D29" s="2">
        <v>1</v>
      </c>
      <c r="E29" s="2">
        <v>1</v>
      </c>
      <c r="F29" s="17">
        <f t="shared" si="0"/>
        <v>2.4505699333841994E-7</v>
      </c>
      <c r="G29" s="14">
        <f t="shared" si="3"/>
        <v>9.0618720000000002E-5</v>
      </c>
      <c r="H29" s="24">
        <f t="shared" si="1"/>
        <v>1.6915767694108675E-6</v>
      </c>
      <c r="I29" s="29">
        <f t="shared" si="4"/>
        <v>1.6915767694108675E-6</v>
      </c>
      <c r="J29" s="28">
        <f t="shared" si="5"/>
        <v>1</v>
      </c>
      <c r="K29" s="15">
        <f>J29/$J$88</f>
        <v>3.4482758620689655E-2</v>
      </c>
      <c r="L29" s="34" t="str">
        <f t="shared" si="6"/>
        <v>Chinook4-H-emar3</v>
      </c>
      <c r="M29" s="36">
        <f t="shared" si="13"/>
        <v>1.0995249001170639E-6</v>
      </c>
      <c r="N29" s="12">
        <f t="shared" si="7"/>
        <v>1.0995249001170639E-6</v>
      </c>
      <c r="O29" s="39">
        <f>M29/F29/$C$88</f>
        <v>1.2133529364761099E-2</v>
      </c>
      <c r="P29" s="39">
        <f>O29/$O$87</f>
        <v>3.6496350364963515E-2</v>
      </c>
      <c r="Q29" s="2">
        <f>($A$83*P29-1)/(($A$83-2)*P29+1)</f>
        <v>0.45790554414784407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1.753068E-3</v>
      </c>
      <c r="D30" s="2">
        <v>1</v>
      </c>
      <c r="E30" s="2">
        <v>1</v>
      </c>
      <c r="F30" s="17">
        <f t="shared" si="0"/>
        <v>4.7407596708251575E-6</v>
      </c>
      <c r="G30" s="14">
        <f t="shared" si="3"/>
        <v>1.753068E-3</v>
      </c>
      <c r="H30" s="24">
        <f t="shared" si="1"/>
        <v>3.2724464702189246E-5</v>
      </c>
      <c r="I30" s="29">
        <f t="shared" si="4"/>
        <v>3.2724464702189246E-5</v>
      </c>
      <c r="J30" s="28">
        <f t="shared" si="5"/>
        <v>1</v>
      </c>
      <c r="K30" s="15">
        <f>J30/$J$88</f>
        <v>3.4482758620689655E-2</v>
      </c>
      <c r="L30" s="34" t="str">
        <f t="shared" si="6"/>
        <v>Chinook5-H-mat</v>
      </c>
      <c r="M30" s="36">
        <f t="shared" si="13"/>
        <v>2.1270902056423011E-5</v>
      </c>
      <c r="N30" s="12">
        <f t="shared" si="7"/>
        <v>2.1270902056423011E-5</v>
      </c>
      <c r="O30" s="39">
        <f>M30/F30/$C$88</f>
        <v>1.21335293647611E-2</v>
      </c>
      <c r="P30" s="39">
        <f>O30/$O$87</f>
        <v>3.6496350364963522E-2</v>
      </c>
      <c r="Q30" s="2">
        <f>($A$83*P30-1)/(($A$83-2)*P30+1)</f>
        <v>0.45790554414784412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1.8016309999999999E-3</v>
      </c>
      <c r="D31" s="2">
        <v>1</v>
      </c>
      <c r="E31" s="2">
        <v>1</v>
      </c>
      <c r="F31" s="17">
        <f t="shared" si="0"/>
        <v>4.8720868708506459E-6</v>
      </c>
      <c r="G31" s="14">
        <f t="shared" si="3"/>
        <v>1.8016309999999999E-3</v>
      </c>
      <c r="H31" s="24">
        <f t="shared" si="1"/>
        <v>3.3630988681482923E-5</v>
      </c>
      <c r="I31" s="29">
        <f t="shared" si="4"/>
        <v>3.3630988681482923E-5</v>
      </c>
      <c r="J31" s="28">
        <f t="shared" si="5"/>
        <v>1</v>
      </c>
      <c r="K31" s="15">
        <f>J31/$J$88</f>
        <v>3.4482758620689655E-2</v>
      </c>
      <c r="L31" s="34" t="str">
        <f t="shared" si="6"/>
        <v>Chinook6-H-spwn</v>
      </c>
      <c r="M31" s="36">
        <f t="shared" si="13"/>
        <v>2.1860142642963902E-5</v>
      </c>
      <c r="N31" s="12">
        <f t="shared" si="7"/>
        <v>2.1860142642963902E-5</v>
      </c>
      <c r="O31" s="39">
        <f>M31/F31/$C$88</f>
        <v>1.2133529364761099E-2</v>
      </c>
      <c r="P31" s="39">
        <f>O31/$O$87</f>
        <v>3.6496350364963515E-2</v>
      </c>
      <c r="Q31" s="2">
        <f>($A$83*P31-1)/(($A$83-2)*P31+1)</f>
        <v>0.45790554414784407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3"/>
        <v>0</v>
      </c>
      <c r="H32" s="25">
        <f t="shared" si="1"/>
        <v>0</v>
      </c>
      <c r="I32" s="30">
        <f t="shared" si="4"/>
        <v>0</v>
      </c>
      <c r="J32" s="31">
        <f t="shared" si="5"/>
        <v>0</v>
      </c>
      <c r="K32" s="45">
        <f>J32/$J$88</f>
        <v>0</v>
      </c>
      <c r="L32" s="35" t="str">
        <f t="shared" si="6"/>
        <v>CHINOOK-WO</v>
      </c>
      <c r="M32" s="37"/>
      <c r="N32" s="48"/>
      <c r="O32" s="41"/>
      <c r="P32" s="41"/>
      <c r="Q32" s="9">
        <f>($A$83*P32-1)/(($A$83-2)*P32+1)</f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1.6957488475963718E-7</v>
      </c>
      <c r="G33" s="14">
        <f t="shared" si="3"/>
        <v>0</v>
      </c>
      <c r="H33" s="24">
        <f t="shared" si="1"/>
        <v>0</v>
      </c>
      <c r="I33" s="29">
        <f t="shared" si="4"/>
        <v>0</v>
      </c>
      <c r="J33" s="28">
        <f t="shared" si="5"/>
        <v>0</v>
      </c>
      <c r="K33" s="15">
        <f>J33/$J$88</f>
        <v>0</v>
      </c>
      <c r="L33" s="34" t="str">
        <f t="shared" si="6"/>
        <v>Chinook1-WO-frsh</v>
      </c>
      <c r="M33" s="36">
        <f t="shared" ref="M33:M39" si="14">I33*(1-$F$2)</f>
        <v>0</v>
      </c>
      <c r="N33" s="13">
        <f t="shared" si="7"/>
        <v>0</v>
      </c>
      <c r="O33" s="39">
        <f>M33/F33/$C$88</f>
        <v>0</v>
      </c>
      <c r="P33" s="39">
        <f>O33/$O$87</f>
        <v>0</v>
      </c>
      <c r="Q33" s="2">
        <f>($A$83*P33-1)/(($A$83-2)*P33+1)</f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0</v>
      </c>
      <c r="E34" s="2">
        <v>1</v>
      </c>
      <c r="F34" s="17">
        <f t="shared" si="0"/>
        <v>4.3268233025303373E-6</v>
      </c>
      <c r="G34" s="14">
        <f t="shared" si="3"/>
        <v>0</v>
      </c>
      <c r="H34" s="24">
        <f t="shared" si="1"/>
        <v>0</v>
      </c>
      <c r="I34" s="29">
        <f t="shared" si="4"/>
        <v>0</v>
      </c>
      <c r="J34" s="28">
        <f t="shared" si="5"/>
        <v>0</v>
      </c>
      <c r="K34" s="15">
        <f>J34/$J$88</f>
        <v>0</v>
      </c>
      <c r="L34" s="34" t="str">
        <f t="shared" si="6"/>
        <v>Chinook2-WO-emar1</v>
      </c>
      <c r="M34" s="36">
        <f t="shared" si="14"/>
        <v>0</v>
      </c>
      <c r="N34" s="13">
        <f t="shared" si="7"/>
        <v>0</v>
      </c>
      <c r="O34" s="39">
        <f>M34/F34/$C$88</f>
        <v>0</v>
      </c>
      <c r="P34" s="39">
        <f>O34/$O$87</f>
        <v>0</v>
      </c>
      <c r="Q34" s="2">
        <f>($A$83*P34-1)/(($A$83-2)*P34+1)</f>
        <v>-1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6.7852675134722284E-5</v>
      </c>
      <c r="G35" s="14">
        <f t="shared" si="3"/>
        <v>2.5090990000000001E-2</v>
      </c>
      <c r="H35" s="24">
        <f t="shared" si="1"/>
        <v>4.683727137783493E-4</v>
      </c>
      <c r="I35" s="29">
        <f t="shared" si="4"/>
        <v>4.683727137783493E-4</v>
      </c>
      <c r="J35" s="28">
        <f t="shared" si="5"/>
        <v>1</v>
      </c>
      <c r="K35" s="15">
        <f>J35/$J$88</f>
        <v>3.4482758620689655E-2</v>
      </c>
      <c r="L35" s="34" t="str">
        <f t="shared" si="6"/>
        <v>Chinook3-WO-emar2</v>
      </c>
      <c r="M35" s="36">
        <f t="shared" si="14"/>
        <v>3.0444226395592703E-4</v>
      </c>
      <c r="N35" s="13">
        <f t="shared" si="7"/>
        <v>3.0444226395592703E-4</v>
      </c>
      <c r="O35" s="39">
        <f>M35/F35/$C$88</f>
        <v>1.2133529364761095E-2</v>
      </c>
      <c r="P35" s="39">
        <f>O35/$O$87</f>
        <v>3.6496350364963508E-2</v>
      </c>
      <c r="Q35" s="2">
        <f>($A$83*P35-1)/(($A$83-2)*P35+1)</f>
        <v>0.45790554414784401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1.5975840439202147E-4</v>
      </c>
      <c r="G36" s="14">
        <f t="shared" si="3"/>
        <v>5.9076469999999999E-2</v>
      </c>
      <c r="H36" s="24">
        <f t="shared" si="1"/>
        <v>1.1027785900175817E-3</v>
      </c>
      <c r="I36" s="29">
        <f t="shared" si="4"/>
        <v>1.1027785900175817E-3</v>
      </c>
      <c r="J36" s="28">
        <f t="shared" si="5"/>
        <v>1</v>
      </c>
      <c r="K36" s="15">
        <f>J36/$J$88</f>
        <v>3.4482758620689655E-2</v>
      </c>
      <c r="L36" s="34" t="str">
        <f t="shared" si="6"/>
        <v>Chinook4-WO-emar3</v>
      </c>
      <c r="M36" s="36">
        <f t="shared" si="14"/>
        <v>7.1680608351142809E-4</v>
      </c>
      <c r="N36" s="13">
        <f t="shared" si="7"/>
        <v>7.1680608351142809E-4</v>
      </c>
      <c r="O36" s="39">
        <f>M36/F36/$C$88</f>
        <v>1.2133529364761099E-2</v>
      </c>
      <c r="P36" s="39">
        <f>O36/$O$87</f>
        <v>3.6496350364963515E-2</v>
      </c>
      <c r="Q36" s="2">
        <f>($A$83*P36-1)/(($A$83-2)*P36+1)</f>
        <v>0.45790554414784407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4.9254636448164855E-3</v>
      </c>
      <c r="G37" s="14">
        <f t="shared" si="3"/>
        <v>1.821369</v>
      </c>
      <c r="H37" s="24">
        <f t="shared" si="1"/>
        <v>3.3999437300870086E-2</v>
      </c>
      <c r="I37" s="29">
        <f t="shared" si="4"/>
        <v>3.3999437300870086E-2</v>
      </c>
      <c r="J37" s="28">
        <f t="shared" si="5"/>
        <v>1</v>
      </c>
      <c r="K37" s="15">
        <f>J37/$J$88</f>
        <v>3.4482758620689655E-2</v>
      </c>
      <c r="L37" s="34" t="str">
        <f t="shared" si="6"/>
        <v>Chinook5-WO-mat</v>
      </c>
      <c r="M37" s="36">
        <f t="shared" si="14"/>
        <v>2.2099634245565557E-2</v>
      </c>
      <c r="N37" s="13">
        <f t="shared" si="7"/>
        <v>2.2099634245565557E-2</v>
      </c>
      <c r="O37" s="39">
        <f>M37/F37/$C$88</f>
        <v>1.2133529364761099E-2</v>
      </c>
      <c r="P37" s="39">
        <f>O37/$O$87</f>
        <v>3.6496350364963515E-2</v>
      </c>
      <c r="Q37" s="2">
        <f>($A$83*P37-1)/(($A$83-2)*P37+1)</f>
        <v>0.45790554414784407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1</v>
      </c>
      <c r="F38" s="17">
        <f t="shared" si="0"/>
        <v>2.5980169840497205E-3</v>
      </c>
      <c r="G38" s="14">
        <f t="shared" si="3"/>
        <v>0.96071110000000004</v>
      </c>
      <c r="H38" s="24">
        <f t="shared" si="1"/>
        <v>1.7933563604464516E-2</v>
      </c>
      <c r="I38" s="29">
        <f t="shared" si="4"/>
        <v>1.7933563604464516E-2</v>
      </c>
      <c r="J38" s="28">
        <f t="shared" si="5"/>
        <v>1</v>
      </c>
      <c r="K38" s="15">
        <f>J38/$J$88</f>
        <v>3.4482758620689655E-2</v>
      </c>
      <c r="L38" s="34" t="str">
        <f t="shared" si="6"/>
        <v>Chinook6-WO-spwn</v>
      </c>
      <c r="M38" s="36">
        <f t="shared" si="14"/>
        <v>1.1656816342901936E-2</v>
      </c>
      <c r="N38" s="13">
        <f t="shared" si="7"/>
        <v>1.1656816342901936E-2</v>
      </c>
      <c r="O38" s="39">
        <f>M38/F38/$C$88</f>
        <v>1.2133529364761099E-2</v>
      </c>
      <c r="P38" s="39">
        <f>O38/$O$87</f>
        <v>3.6496350364963515E-2</v>
      </c>
      <c r="Q38" s="2">
        <f>($A$83*P38-1)/(($A$83-2)*P38+1)</f>
        <v>0.45790554414784407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2.7504263601903309E-3</v>
      </c>
      <c r="G39" s="14">
        <f t="shared" si="3"/>
        <v>0</v>
      </c>
      <c r="H39" s="24">
        <f t="shared" si="1"/>
        <v>0</v>
      </c>
      <c r="I39" s="29">
        <f t="shared" si="4"/>
        <v>0</v>
      </c>
      <c r="J39" s="28">
        <f t="shared" si="5"/>
        <v>0</v>
      </c>
      <c r="K39" s="15">
        <f>J39/$J$88</f>
        <v>0</v>
      </c>
      <c r="L39" s="34" t="str">
        <f t="shared" si="6"/>
        <v>Chinook7-WO-mori</v>
      </c>
      <c r="M39" s="36">
        <f t="shared" si="14"/>
        <v>0</v>
      </c>
      <c r="N39" s="13">
        <f t="shared" si="7"/>
        <v>0</v>
      </c>
      <c r="O39" s="39">
        <f>M39/F39/$C$88</f>
        <v>0</v>
      </c>
      <c r="P39" s="39">
        <f>O39/$O$87</f>
        <v>0</v>
      </c>
      <c r="Q39" s="2">
        <f>($A$83*P39-1)/(($A$83-2)*P39+1)</f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3"/>
        <v>0</v>
      </c>
      <c r="H40" s="25">
        <f t="shared" si="1"/>
        <v>0</v>
      </c>
      <c r="I40" s="30">
        <f t="shared" si="4"/>
        <v>0</v>
      </c>
      <c r="J40" s="31">
        <f t="shared" si="5"/>
        <v>0</v>
      </c>
      <c r="K40" s="45">
        <f>J40/$J$88</f>
        <v>0</v>
      </c>
      <c r="L40" s="35" t="str">
        <f t="shared" si="6"/>
        <v>CHINOOK-WS</v>
      </c>
      <c r="M40" s="37"/>
      <c r="N40" s="48"/>
      <c r="O40" s="41"/>
      <c r="P40" s="41"/>
      <c r="Q40" s="9">
        <f>($A$83*P40-1)/(($A$83-2)*P40+1)</f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3.7149428809384451E-5</v>
      </c>
      <c r="G41" s="14">
        <f t="shared" si="3"/>
        <v>0</v>
      </c>
      <c r="H41" s="24">
        <f t="shared" si="1"/>
        <v>0</v>
      </c>
      <c r="I41" s="29">
        <f t="shared" si="4"/>
        <v>0</v>
      </c>
      <c r="J41" s="28">
        <f t="shared" si="5"/>
        <v>0</v>
      </c>
      <c r="K41" s="15">
        <f>J41/$J$88</f>
        <v>0</v>
      </c>
      <c r="L41" s="34" t="str">
        <f t="shared" si="6"/>
        <v>Chinook1-WS-frsh</v>
      </c>
      <c r="M41" s="36">
        <f>I41*(1-$F$2)</f>
        <v>0</v>
      </c>
      <c r="N41" s="13">
        <f t="shared" si="7"/>
        <v>0</v>
      </c>
      <c r="O41" s="39">
        <f>M41/F41/$C$88</f>
        <v>0</v>
      </c>
      <c r="P41" s="39">
        <f>O41/$O$87</f>
        <v>0</v>
      </c>
      <c r="Q41" s="2">
        <f>($A$83*P41-1)/(($A$83-2)*P41+1)</f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7.5719407794280899E-5</v>
      </c>
      <c r="G42" s="14">
        <f t="shared" si="3"/>
        <v>2.8000000000000001E-2</v>
      </c>
      <c r="H42" s="24">
        <f t="shared" si="1"/>
        <v>5.2267511109740114E-4</v>
      </c>
      <c r="I42" s="29">
        <f t="shared" si="4"/>
        <v>5.2267511109740114E-4</v>
      </c>
      <c r="J42" s="28">
        <f t="shared" si="5"/>
        <v>1</v>
      </c>
      <c r="K42" s="15">
        <f>J42/$J$88</f>
        <v>3.4482758620689655E-2</v>
      </c>
      <c r="L42" s="34" t="str">
        <f t="shared" si="6"/>
        <v>Chinook2-WS-emar</v>
      </c>
      <c r="M42" s="36">
        <f>I42*(1-$F$2)</f>
        <v>3.3973882221331075E-4</v>
      </c>
      <c r="N42" s="13">
        <f t="shared" si="7"/>
        <v>3.3973882221331075E-4</v>
      </c>
      <c r="O42" s="39">
        <f>M42/F42/$C$88</f>
        <v>1.2133529364761099E-2</v>
      </c>
      <c r="P42" s="39">
        <f>O42/$O$87</f>
        <v>3.6496350364963515E-2</v>
      </c>
      <c r="Q42" s="2">
        <f>($A$83*P42-1)/(($A$83-2)*P42+1)</f>
        <v>0.45790554414784407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</v>
      </c>
      <c r="F43" s="17">
        <f t="shared" si="0"/>
        <v>1.0437936590029005E-4</v>
      </c>
      <c r="G43" s="14">
        <f t="shared" si="3"/>
        <v>3.8598059999999997E-2</v>
      </c>
      <c r="H43" s="24">
        <f t="shared" si="1"/>
        <v>7.2050876066586257E-4</v>
      </c>
      <c r="I43" s="29">
        <f t="shared" si="4"/>
        <v>7.2050876066586257E-4</v>
      </c>
      <c r="J43" s="28">
        <f t="shared" si="5"/>
        <v>1</v>
      </c>
      <c r="K43" s="15">
        <f>J43/$J$88</f>
        <v>3.4482758620689655E-2</v>
      </c>
      <c r="L43" s="34" t="str">
        <f t="shared" si="6"/>
        <v>Chinook3-WS-mar</v>
      </c>
      <c r="M43" s="36">
        <f>I43*(1-$F$2)</f>
        <v>4.6833069443281066E-4</v>
      </c>
      <c r="N43" s="13">
        <f t="shared" si="7"/>
        <v>4.6833069443281066E-4</v>
      </c>
      <c r="O43" s="39">
        <f>M43/F43/$C$88</f>
        <v>1.2133529364761099E-2</v>
      </c>
      <c r="P43" s="39">
        <f>O43/$O$87</f>
        <v>3.6496350364963515E-2</v>
      </c>
      <c r="Q43" s="2">
        <f>($A$83*P43-1)/(($A$83-2)*P43+1)</f>
        <v>0.45790554414784407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0"/>
        <v>4.2279175303636217E-5</v>
      </c>
      <c r="G44" s="14">
        <f t="shared" si="3"/>
        <v>1.5634260000000001E-2</v>
      </c>
      <c r="H44" s="24">
        <f t="shared" si="1"/>
        <v>2.9184423508663053E-4</v>
      </c>
      <c r="I44" s="29">
        <f t="shared" si="4"/>
        <v>2.9184423508663053E-4</v>
      </c>
      <c r="J44" s="28">
        <f t="shared" si="5"/>
        <v>1</v>
      </c>
      <c r="K44" s="15">
        <f>J44/$J$88</f>
        <v>3.4482758620689655E-2</v>
      </c>
      <c r="L44" s="34" t="str">
        <f t="shared" si="6"/>
        <v>Chinook4-WS-spwn</v>
      </c>
      <c r="M44" s="36">
        <f>I44*(1-$F$2)</f>
        <v>1.8969875280630986E-4</v>
      </c>
      <c r="N44" s="13">
        <f t="shared" si="7"/>
        <v>1.8969875280630986E-4</v>
      </c>
      <c r="O44" s="39">
        <f>M44/F44/$C$88</f>
        <v>1.2133529364761099E-2</v>
      </c>
      <c r="P44" s="39">
        <f>O44/$O$87</f>
        <v>3.6496350364963515E-2</v>
      </c>
      <c r="Q44" s="2">
        <f>($A$83*P44-1)/(($A$83-2)*P44+1)</f>
        <v>0.45790554414784407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3.2559913247099245E-5</v>
      </c>
      <c r="G45" s="14">
        <f t="shared" si="3"/>
        <v>0</v>
      </c>
      <c r="H45" s="24">
        <f t="shared" si="1"/>
        <v>0</v>
      </c>
      <c r="I45" s="29">
        <f t="shared" si="4"/>
        <v>0</v>
      </c>
      <c r="J45" s="28">
        <f t="shared" si="5"/>
        <v>0</v>
      </c>
      <c r="K45" s="15">
        <f>J45/$J$88</f>
        <v>0</v>
      </c>
      <c r="L45" s="34" t="str">
        <f t="shared" si="6"/>
        <v>Chinook5-WS-mori</v>
      </c>
      <c r="M45" s="36">
        <f>I45*(1-$F$2)</f>
        <v>0</v>
      </c>
      <c r="N45" s="13">
        <f t="shared" si="7"/>
        <v>0</v>
      </c>
      <c r="O45" s="39">
        <f>M45/F45/$C$88</f>
        <v>0</v>
      </c>
      <c r="P45" s="39">
        <f>O45/$O$87</f>
        <v>0</v>
      </c>
      <c r="Q45" s="2">
        <f>($A$83*P45-1)/(($A$83-2)*P45+1)</f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3"/>
        <v>0</v>
      </c>
      <c r="H46" s="25">
        <f t="shared" si="1"/>
        <v>0</v>
      </c>
      <c r="I46" s="30">
        <f t="shared" si="4"/>
        <v>0</v>
      </c>
      <c r="J46" s="31">
        <f t="shared" si="5"/>
        <v>0</v>
      </c>
      <c r="K46" s="45">
        <f>J46/$J$88</f>
        <v>0</v>
      </c>
      <c r="L46" s="35" t="str">
        <f t="shared" si="6"/>
        <v>COHO-H</v>
      </c>
      <c r="M46" s="37"/>
      <c r="N46" s="48"/>
      <c r="O46" s="41"/>
      <c r="P46" s="41"/>
      <c r="Q46" s="9">
        <f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2.0498800000000001E-5</v>
      </c>
      <c r="D47" s="2">
        <v>0</v>
      </c>
      <c r="E47" s="2">
        <v>1</v>
      </c>
      <c r="F47" s="17">
        <f t="shared" si="0"/>
        <v>5.5434178446193044E-8</v>
      </c>
      <c r="G47" s="14">
        <f t="shared" si="3"/>
        <v>0</v>
      </c>
      <c r="H47" s="24">
        <f t="shared" si="1"/>
        <v>0</v>
      </c>
      <c r="I47" s="29">
        <f t="shared" si="4"/>
        <v>0</v>
      </c>
      <c r="J47" s="28">
        <f t="shared" si="5"/>
        <v>0</v>
      </c>
      <c r="K47" s="15">
        <f>J47/$J$88</f>
        <v>0</v>
      </c>
      <c r="L47" s="34" t="str">
        <f t="shared" si="6"/>
        <v>Coho1-H-frsh</v>
      </c>
      <c r="M47" s="36">
        <f>I47*(1-$F$2)</f>
        <v>0</v>
      </c>
      <c r="N47" s="49">
        <f t="shared" si="7"/>
        <v>0</v>
      </c>
      <c r="O47" s="39">
        <f>M47/F47/$C$88</f>
        <v>0</v>
      </c>
      <c r="P47" s="39">
        <f>O47/$O$87</f>
        <v>0</v>
      </c>
      <c r="Q47" s="2">
        <f>($A$83*P47-1)/(($A$83-2)*P47+1)</f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2.1716700000000002E-5</v>
      </c>
      <c r="D48" s="2">
        <v>1</v>
      </c>
      <c r="E48" s="2">
        <v>1</v>
      </c>
      <c r="F48" s="17">
        <f t="shared" si="0"/>
        <v>5.8727702258787854E-8</v>
      </c>
      <c r="G48" s="14">
        <f t="shared" si="3"/>
        <v>2.1716700000000002E-5</v>
      </c>
      <c r="H48" s="24">
        <f t="shared" si="1"/>
        <v>4.0538494947031901E-7</v>
      </c>
      <c r="I48" s="29">
        <f t="shared" si="4"/>
        <v>4.0538494947031901E-7</v>
      </c>
      <c r="J48" s="28">
        <f t="shared" si="5"/>
        <v>1</v>
      </c>
      <c r="K48" s="15">
        <f>J48/$J$88</f>
        <v>3.4482758620689655E-2</v>
      </c>
      <c r="L48" s="34" t="str">
        <f t="shared" si="6"/>
        <v>Coho2-H-emar</v>
      </c>
      <c r="M48" s="36">
        <f>I48*(1-$F$2)</f>
        <v>2.6350021715570736E-7</v>
      </c>
      <c r="N48" s="49">
        <f t="shared" si="7"/>
        <v>2.6350021715570736E-7</v>
      </c>
      <c r="O48" s="39">
        <f>M48/F48/$C$88</f>
        <v>1.2133529364761099E-2</v>
      </c>
      <c r="P48" s="39">
        <f>O48/$O$87</f>
        <v>3.6496350364963515E-2</v>
      </c>
      <c r="Q48" s="2">
        <f>($A$83*P48-1)/(($A$83-2)*P48+1)</f>
        <v>0.45790554414784407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1.333488E-5</v>
      </c>
      <c r="D49" s="2">
        <v>1</v>
      </c>
      <c r="E49" s="2">
        <v>0.2</v>
      </c>
      <c r="F49" s="17">
        <f t="shared" si="0"/>
        <v>3.6061043450278584E-8</v>
      </c>
      <c r="G49" s="14">
        <f t="shared" si="3"/>
        <v>2.6669760000000002E-6</v>
      </c>
      <c r="H49" s="24">
        <f t="shared" si="1"/>
        <v>4.9784356324789376E-8</v>
      </c>
      <c r="I49" s="29">
        <f t="shared" si="4"/>
        <v>4.9784356324789376E-8</v>
      </c>
      <c r="J49" s="28">
        <f t="shared" si="5"/>
        <v>1</v>
      </c>
      <c r="K49" s="15">
        <f>J49/$J$88</f>
        <v>3.4482758620689655E-2</v>
      </c>
      <c r="L49" s="34" t="str">
        <f t="shared" si="6"/>
        <v>Coho3-H-mar</v>
      </c>
      <c r="M49" s="36">
        <f>I49*(1-$F$2)</f>
        <v>3.2359831611113098E-8</v>
      </c>
      <c r="N49" s="49">
        <f t="shared" si="7"/>
        <v>3.2359831611113098E-8</v>
      </c>
      <c r="O49" s="39">
        <f>M49/F49/$C$88</f>
        <v>2.42670587295222E-3</v>
      </c>
      <c r="P49" s="39">
        <f>O49/$O$87</f>
        <v>7.299270072992704E-3</v>
      </c>
      <c r="Q49" s="2">
        <f>($A$83*P49-1)/(($A$83-2)*P49+1)</f>
        <v>-0.31400966183574858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2.6590820000000001E-5</v>
      </c>
      <c r="D50" s="2">
        <v>1</v>
      </c>
      <c r="E50" s="2">
        <v>1</v>
      </c>
      <c r="F50" s="17">
        <f t="shared" si="0"/>
        <v>7.1908612255868584E-8</v>
      </c>
      <c r="G50" s="14">
        <f t="shared" si="3"/>
        <v>2.6590820000000001E-5</v>
      </c>
      <c r="H50" s="24">
        <f t="shared" si="1"/>
        <v>4.9636999277396419E-7</v>
      </c>
      <c r="I50" s="29">
        <f t="shared" si="4"/>
        <v>4.9636999277396419E-7</v>
      </c>
      <c r="J50" s="28">
        <f t="shared" si="5"/>
        <v>1</v>
      </c>
      <c r="K50" s="15">
        <f>J50/$J$88</f>
        <v>3.4482758620689655E-2</v>
      </c>
      <c r="L50" s="34" t="str">
        <f t="shared" si="6"/>
        <v>Coho4-H-spwn</v>
      </c>
      <c r="M50" s="36">
        <f>I50*(1-$F$2)</f>
        <v>3.2264049530307673E-7</v>
      </c>
      <c r="N50" s="49">
        <f t="shared" si="7"/>
        <v>3.2264049530307673E-7</v>
      </c>
      <c r="O50" s="39">
        <f>M50/F50/$C$88</f>
        <v>1.2133529364761099E-2</v>
      </c>
      <c r="P50" s="39">
        <f>O50/$O$87</f>
        <v>3.6496350364963515E-2</v>
      </c>
      <c r="Q50" s="2">
        <f>($A$83*P50-1)/(($A$83-2)*P50+1)</f>
        <v>0.45790554414784407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3"/>
        <v>0</v>
      </c>
      <c r="H51" s="25">
        <f t="shared" si="1"/>
        <v>0</v>
      </c>
      <c r="I51" s="30">
        <f t="shared" si="4"/>
        <v>0</v>
      </c>
      <c r="J51" s="31">
        <f t="shared" si="5"/>
        <v>0</v>
      </c>
      <c r="K51" s="45">
        <f>J51/$J$88</f>
        <v>0</v>
      </c>
      <c r="L51" s="35" t="str">
        <f t="shared" si="6"/>
        <v>COHO-W</v>
      </c>
      <c r="M51" s="37"/>
      <c r="N51" s="48"/>
      <c r="O51" s="41"/>
      <c r="P51" s="41"/>
      <c r="Q51" s="9">
        <f>($A$83*P51-1)/(($A$83-2)*P51+1)</f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1.4909592189817853E-4</v>
      </c>
      <c r="G52" s="14">
        <f t="shared" si="3"/>
        <v>0</v>
      </c>
      <c r="H52" s="24">
        <f t="shared" si="1"/>
        <v>0</v>
      </c>
      <c r="I52" s="29">
        <f t="shared" si="4"/>
        <v>0</v>
      </c>
      <c r="J52" s="28">
        <f t="shared" si="5"/>
        <v>0</v>
      </c>
      <c r="K52" s="15">
        <f>J52/$J$88</f>
        <v>0</v>
      </c>
      <c r="L52" s="34" t="str">
        <f t="shared" si="6"/>
        <v>Coho1-W-frsh</v>
      </c>
      <c r="M52" s="36">
        <f>I52*(1-$F$2)</f>
        <v>0</v>
      </c>
      <c r="N52" s="13">
        <f t="shared" si="7"/>
        <v>0</v>
      </c>
      <c r="O52" s="39">
        <f>M52/F52/$C$88</f>
        <v>0</v>
      </c>
      <c r="P52" s="39">
        <f>O52/$O$87</f>
        <v>0</v>
      </c>
      <c r="Q52" s="2">
        <f>($A$83*P52-1)/(($A$83-2)*P52+1)</f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2.2986248794692416E-4</v>
      </c>
      <c r="G53" s="14">
        <f t="shared" si="3"/>
        <v>8.5000000000000006E-2</v>
      </c>
      <c r="H53" s="24">
        <f t="shared" si="1"/>
        <v>1.5866923015456821E-3</v>
      </c>
      <c r="I53" s="29">
        <f t="shared" si="4"/>
        <v>1.5866923015456821E-3</v>
      </c>
      <c r="J53" s="28">
        <f t="shared" si="5"/>
        <v>1</v>
      </c>
      <c r="K53" s="15">
        <f>J53/$J$88</f>
        <v>3.4482758620689655E-2</v>
      </c>
      <c r="L53" s="34" t="str">
        <f t="shared" si="6"/>
        <v>Coho2-W-emar</v>
      </c>
      <c r="M53" s="36">
        <f>I53*(1-$F$2)</f>
        <v>1.0313499960046934E-3</v>
      </c>
      <c r="N53" s="13">
        <f t="shared" si="7"/>
        <v>1.0313499960046934E-3</v>
      </c>
      <c r="O53" s="39">
        <f>M53/F53/$C$88</f>
        <v>1.2133529364761099E-2</v>
      </c>
      <c r="P53" s="39">
        <f>O53/$O$87</f>
        <v>3.6496350364963515E-2</v>
      </c>
      <c r="Q53" s="2">
        <f>($A$83*P53-1)/(($A$83-2)*P53+1)</f>
        <v>0.45790554414784407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0.2</v>
      </c>
      <c r="F54" s="17">
        <f t="shared" si="0"/>
        <v>2.2920264739328825E-4</v>
      </c>
      <c r="G54" s="14">
        <f t="shared" si="3"/>
        <v>1.69512E-2</v>
      </c>
      <c r="H54" s="24">
        <f t="shared" si="1"/>
        <v>3.1642751225836662E-4</v>
      </c>
      <c r="I54" s="29">
        <f t="shared" si="4"/>
        <v>3.1642751225836662E-4</v>
      </c>
      <c r="J54" s="28">
        <f t="shared" si="5"/>
        <v>1</v>
      </c>
      <c r="K54" s="15">
        <f>J54/$J$88</f>
        <v>3.4482758620689655E-2</v>
      </c>
      <c r="L54" s="34" t="str">
        <f t="shared" si="6"/>
        <v>Coho3-W-mar</v>
      </c>
      <c r="M54" s="36">
        <f>I54*(1-$F$2)</f>
        <v>2.0567788296793832E-4</v>
      </c>
      <c r="N54" s="13">
        <f t="shared" si="7"/>
        <v>2.0567788296793832E-4</v>
      </c>
      <c r="O54" s="39">
        <f>M54/F54/$C$88</f>
        <v>2.4267058729522195E-3</v>
      </c>
      <c r="P54" s="39">
        <f>O54/$O$87</f>
        <v>7.2992700729927031E-3</v>
      </c>
      <c r="Q54" s="2">
        <f>($A$83*P54-1)/(($A$83-2)*P54+1)</f>
        <v>-0.31400966183574869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1</v>
      </c>
      <c r="F55" s="17">
        <f t="shared" si="0"/>
        <v>1.0536136549144495E-4</v>
      </c>
      <c r="G55" s="14">
        <f t="shared" si="3"/>
        <v>3.896119E-2</v>
      </c>
      <c r="H55" s="24">
        <f t="shared" si="1"/>
        <v>7.2728729684774839E-4</v>
      </c>
      <c r="I55" s="29">
        <f t="shared" si="4"/>
        <v>7.2728729684774839E-4</v>
      </c>
      <c r="J55" s="28">
        <f t="shared" si="5"/>
        <v>1</v>
      </c>
      <c r="K55" s="15">
        <f>J55/$J$88</f>
        <v>3.4482758620689655E-2</v>
      </c>
      <c r="L55" s="34" t="str">
        <f t="shared" si="6"/>
        <v>Coho4-W-spwn</v>
      </c>
      <c r="M55" s="36">
        <f>I55*(1-$F$2)</f>
        <v>4.7273674295103649E-4</v>
      </c>
      <c r="N55" s="13">
        <f t="shared" si="7"/>
        <v>4.7273674295103649E-4</v>
      </c>
      <c r="O55" s="39">
        <f>M55/F55/$C$88</f>
        <v>1.21335293647611E-2</v>
      </c>
      <c r="P55" s="39">
        <f>O55/$O$87</f>
        <v>3.6496350364963522E-2</v>
      </c>
      <c r="Q55" s="2">
        <f>($A$83*P55-1)/(($A$83-2)*P55+1)</f>
        <v>0.45790554414784412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1.9078489146070397E-4</v>
      </c>
      <c r="G56" s="14">
        <f t="shared" si="3"/>
        <v>0</v>
      </c>
      <c r="H56" s="24">
        <f t="shared" si="1"/>
        <v>0</v>
      </c>
      <c r="I56" s="29">
        <f t="shared" si="4"/>
        <v>0</v>
      </c>
      <c r="J56" s="28">
        <f t="shared" si="5"/>
        <v>0</v>
      </c>
      <c r="K56" s="15">
        <f>J56/$J$88</f>
        <v>0</v>
      </c>
      <c r="L56" s="34" t="str">
        <f t="shared" si="6"/>
        <v>Coho5-W-mori</v>
      </c>
      <c r="M56" s="36">
        <f>I56*(1-$F$2)</f>
        <v>0</v>
      </c>
      <c r="N56" s="13">
        <f t="shared" si="7"/>
        <v>0</v>
      </c>
      <c r="O56" s="39">
        <f>M56/F56/$C$88</f>
        <v>0</v>
      </c>
      <c r="P56" s="39">
        <f>O56/$O$87</f>
        <v>0</v>
      </c>
      <c r="Q56" s="2">
        <f>($A$83*P56-1)/(($A$83-2)*P56+1)</f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3"/>
        <v>0</v>
      </c>
      <c r="H57" s="25">
        <f t="shared" si="1"/>
        <v>0</v>
      </c>
      <c r="I57" s="30">
        <f t="shared" si="4"/>
        <v>0</v>
      </c>
      <c r="J57" s="31">
        <f t="shared" si="5"/>
        <v>0</v>
      </c>
      <c r="K57" s="45">
        <f>J57/$J$88</f>
        <v>0</v>
      </c>
      <c r="L57" s="35" t="str">
        <f t="shared" si="6"/>
        <v>HERRING</v>
      </c>
      <c r="M57" s="37"/>
      <c r="N57" s="48"/>
      <c r="O57" s="41"/>
      <c r="P57" s="41"/>
      <c r="Q57" s="9">
        <f>($A$83*P57-1)/(($A$83-2)*P57+1)</f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0</v>
      </c>
      <c r="E58" s="2">
        <v>1</v>
      </c>
      <c r="F58" s="17">
        <f t="shared" si="0"/>
        <v>1.693050261987875E-3</v>
      </c>
      <c r="G58" s="14">
        <f t="shared" si="3"/>
        <v>0</v>
      </c>
      <c r="H58" s="24">
        <f t="shared" si="1"/>
        <v>0</v>
      </c>
      <c r="I58" s="29">
        <f t="shared" si="4"/>
        <v>0</v>
      </c>
      <c r="J58" s="28">
        <f t="shared" si="5"/>
        <v>0</v>
      </c>
      <c r="K58" s="15">
        <f>J58/$J$88</f>
        <v>0</v>
      </c>
      <c r="L58" s="34" t="str">
        <f t="shared" si="6"/>
        <v>Herring1-age0</v>
      </c>
      <c r="M58" s="36">
        <f t="shared" ref="M58:M83" si="15">I58*(1-$F$2)</f>
        <v>0</v>
      </c>
      <c r="N58" s="13">
        <f t="shared" si="7"/>
        <v>0</v>
      </c>
      <c r="O58" s="39">
        <f>M58/F58/$C$88</f>
        <v>0</v>
      </c>
      <c r="P58" s="39">
        <f>O58/$O$87</f>
        <v>0</v>
      </c>
      <c r="Q58" s="2">
        <f>($A$83*P58-1)/(($A$83-2)*P58+1)</f>
        <v>-1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1</v>
      </c>
      <c r="F59" s="17">
        <f t="shared" si="0"/>
        <v>1.7184454696562511E-2</v>
      </c>
      <c r="G59" s="14">
        <f t="shared" si="3"/>
        <v>6.3545759999999998</v>
      </c>
      <c r="H59" s="24">
        <f t="shared" si="1"/>
        <v>0.11862066845631709</v>
      </c>
      <c r="I59" s="29">
        <f t="shared" si="4"/>
        <v>0.11862066845631709</v>
      </c>
      <c r="J59" s="28">
        <f t="shared" si="5"/>
        <v>1</v>
      </c>
      <c r="K59" s="15">
        <f>J59/$J$88</f>
        <v>3.4482758620689655E-2</v>
      </c>
      <c r="L59" s="34" t="str">
        <f t="shared" si="6"/>
        <v>Herring2-juve</v>
      </c>
      <c r="M59" s="36">
        <f t="shared" si="15"/>
        <v>7.7103434496606116E-2</v>
      </c>
      <c r="N59" s="13">
        <f t="shared" si="7"/>
        <v>7.7103434496606116E-2</v>
      </c>
      <c r="O59" s="39">
        <f>M59/F59/$C$88</f>
        <v>1.2133529364761099E-2</v>
      </c>
      <c r="P59" s="39">
        <f>O59/$O$87</f>
        <v>3.6496350364963515E-2</v>
      </c>
      <c r="Q59" s="2">
        <f>($A$83*P59-1)/(($A$83-2)*P59+1)</f>
        <v>0.45790554414784407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1</v>
      </c>
      <c r="F60" s="17">
        <f t="shared" si="0"/>
        <v>3.2451174768977527E-2</v>
      </c>
      <c r="G60" s="14">
        <f t="shared" si="3"/>
        <v>12</v>
      </c>
      <c r="H60" s="24">
        <f t="shared" si="1"/>
        <v>0.22400361904174335</v>
      </c>
      <c r="I60" s="29">
        <f t="shared" si="4"/>
        <v>0.22400361904174335</v>
      </c>
      <c r="J60" s="28">
        <f t="shared" si="5"/>
        <v>1</v>
      </c>
      <c r="K60" s="15">
        <f>J60/$J$88</f>
        <v>3.4482758620689655E-2</v>
      </c>
      <c r="L60" s="34" t="str">
        <f t="shared" si="6"/>
        <v>Herring3-mat</v>
      </c>
      <c r="M60" s="36">
        <f t="shared" si="15"/>
        <v>0.14560235237713318</v>
      </c>
      <c r="N60" s="13">
        <f t="shared" si="7"/>
        <v>0.14560235237713318</v>
      </c>
      <c r="O60" s="39">
        <f>M60/F60/$C$88</f>
        <v>1.2133529364761099E-2</v>
      </c>
      <c r="P60" s="39">
        <f>O60/$O$87</f>
        <v>3.6496350364963515E-2</v>
      </c>
      <c r="Q60" s="2">
        <f>($A$83*P60-1)/(($A$83-2)*P60+1)</f>
        <v>0.45790554414784407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7.0310878666117974E-2</v>
      </c>
      <c r="G61" s="14">
        <f t="shared" si="3"/>
        <v>0</v>
      </c>
      <c r="H61" s="24">
        <f t="shared" si="1"/>
        <v>0</v>
      </c>
      <c r="I61" s="29">
        <f t="shared" si="4"/>
        <v>0</v>
      </c>
      <c r="J61" s="28">
        <f t="shared" si="5"/>
        <v>0</v>
      </c>
      <c r="K61" s="15">
        <f>J61/$J$88</f>
        <v>0</v>
      </c>
      <c r="L61" s="34" t="str">
        <f t="shared" si="6"/>
        <v>Offshore_prey</v>
      </c>
      <c r="M61" s="36">
        <f t="shared" si="15"/>
        <v>0</v>
      </c>
      <c r="N61" s="13">
        <f t="shared" si="7"/>
        <v>0</v>
      </c>
      <c r="O61" s="39">
        <f>M61/F61/$C$88</f>
        <v>0</v>
      </c>
      <c r="P61" s="39">
        <f>O61/$O$87</f>
        <v>0</v>
      </c>
      <c r="Q61" s="2">
        <f>($A$83*P61-1)/(($A$83-2)*P61+1)</f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</v>
      </c>
      <c r="F62" s="17">
        <f t="shared" si="0"/>
        <v>4.7324629871425557E-2</v>
      </c>
      <c r="G62" s="14">
        <f t="shared" si="3"/>
        <v>17.5</v>
      </c>
      <c r="H62" s="24">
        <f t="shared" si="1"/>
        <v>0.32667194443587572</v>
      </c>
      <c r="I62" s="29">
        <f t="shared" si="4"/>
        <v>0.32667194443587572</v>
      </c>
      <c r="J62" s="28">
        <f t="shared" si="5"/>
        <v>1</v>
      </c>
      <c r="K62" s="15">
        <f>J62/$J$88</f>
        <v>3.4482758620689655E-2</v>
      </c>
      <c r="L62" s="34" t="str">
        <f t="shared" si="6"/>
        <v>Small_Forage_Fish</v>
      </c>
      <c r="M62" s="36">
        <f t="shared" si="15"/>
        <v>0.21233676388331924</v>
      </c>
      <c r="N62" s="13">
        <f t="shared" si="7"/>
        <v>0.21233676388331924</v>
      </c>
      <c r="O62" s="39">
        <f>M62/F62/$C$88</f>
        <v>1.21335293647611E-2</v>
      </c>
      <c r="P62" s="39">
        <f>O62/$O$87</f>
        <v>3.6496350364963522E-2</v>
      </c>
      <c r="Q62" s="2">
        <f>($A$83*P62-1)/(($A$83-2)*P62+1)</f>
        <v>0.45790554414784412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3.5155439333058986E-3</v>
      </c>
      <c r="G63" s="14">
        <f t="shared" si="3"/>
        <v>0</v>
      </c>
      <c r="H63" s="24">
        <f t="shared" si="1"/>
        <v>0</v>
      </c>
      <c r="I63" s="29">
        <f t="shared" si="4"/>
        <v>0</v>
      </c>
      <c r="J63" s="28">
        <f t="shared" si="5"/>
        <v>0</v>
      </c>
      <c r="K63" s="15">
        <f>J63/$J$88</f>
        <v>0</v>
      </c>
      <c r="L63" s="34" t="str">
        <f t="shared" si="6"/>
        <v>ZF1-ICT</v>
      </c>
      <c r="M63" s="36">
        <f t="shared" si="15"/>
        <v>0</v>
      </c>
      <c r="N63" s="13">
        <f t="shared" si="7"/>
        <v>0</v>
      </c>
      <c r="O63" s="39">
        <f>M63/F63/$C$88</f>
        <v>0</v>
      </c>
      <c r="P63" s="39">
        <f>O63/$O$87</f>
        <v>0</v>
      </c>
      <c r="Q63" s="2">
        <f>($A$83*P63-1)/(($A$83-2)*P63+1)</f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3.1639895399753086E-2</v>
      </c>
      <c r="G64" s="14">
        <f t="shared" si="3"/>
        <v>0</v>
      </c>
      <c r="H64" s="24">
        <f t="shared" si="1"/>
        <v>0</v>
      </c>
      <c r="I64" s="29">
        <f t="shared" si="4"/>
        <v>0</v>
      </c>
      <c r="J64" s="28">
        <f t="shared" si="5"/>
        <v>0</v>
      </c>
      <c r="K64" s="15">
        <f>J64/$J$88</f>
        <v>0</v>
      </c>
      <c r="L64" s="34" t="str">
        <f t="shared" si="6"/>
        <v>ZC1-EUP</v>
      </c>
      <c r="M64" s="36">
        <f t="shared" si="15"/>
        <v>0</v>
      </c>
      <c r="N64" s="13">
        <f t="shared" si="7"/>
        <v>0</v>
      </c>
      <c r="O64" s="39">
        <f>M64/F64/$C$88</f>
        <v>0</v>
      </c>
      <c r="P64" s="39">
        <f>O64/$O$87</f>
        <v>0</v>
      </c>
      <c r="Q64" s="2">
        <f>($A$83*P64-1)/(($A$83-2)*P64+1)</f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1.2980469907591011E-2</v>
      </c>
      <c r="G65" s="14">
        <f t="shared" si="3"/>
        <v>0</v>
      </c>
      <c r="H65" s="24">
        <f t="shared" si="1"/>
        <v>0</v>
      </c>
      <c r="I65" s="29">
        <f t="shared" si="4"/>
        <v>0</v>
      </c>
      <c r="J65" s="28">
        <f t="shared" si="5"/>
        <v>0</v>
      </c>
      <c r="K65" s="15">
        <f>J65/$J$88</f>
        <v>0</v>
      </c>
      <c r="L65" s="34" t="str">
        <f t="shared" si="6"/>
        <v>ZC2-AMP</v>
      </c>
      <c r="M65" s="36">
        <f t="shared" si="15"/>
        <v>0</v>
      </c>
      <c r="N65" s="13">
        <f t="shared" si="7"/>
        <v>0</v>
      </c>
      <c r="O65" s="39">
        <f>M65/F65/$C$88</f>
        <v>0</v>
      </c>
      <c r="P65" s="39">
        <f>O65/$O$87</f>
        <v>0</v>
      </c>
      <c r="Q65" s="2">
        <f>($A$83*P65-1)/(($A$83-2)*P65+1)</f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7.0310878666117972E-3</v>
      </c>
      <c r="G66" s="14">
        <f t="shared" si="3"/>
        <v>0</v>
      </c>
      <c r="H66" s="24">
        <f t="shared" si="1"/>
        <v>0</v>
      </c>
      <c r="I66" s="29">
        <f t="shared" si="4"/>
        <v>0</v>
      </c>
      <c r="J66" s="28">
        <f t="shared" si="5"/>
        <v>0</v>
      </c>
      <c r="K66" s="15">
        <f>J66/$J$88</f>
        <v>0</v>
      </c>
      <c r="L66" s="34" t="str">
        <f t="shared" si="6"/>
        <v>ZC3-DEC</v>
      </c>
      <c r="M66" s="36">
        <f t="shared" si="15"/>
        <v>0</v>
      </c>
      <c r="N66" s="13">
        <f t="shared" si="7"/>
        <v>0</v>
      </c>
      <c r="O66" s="39">
        <f>M66/F66/$C$88</f>
        <v>0</v>
      </c>
      <c r="P66" s="39">
        <f>O66/$O$87</f>
        <v>0</v>
      </c>
      <c r="Q66" s="2">
        <f>($A$83*P66-1)/(($A$83-2)*P66+1)</f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2.1634116512651683E-2</v>
      </c>
      <c r="G67" s="14">
        <f t="shared" si="3"/>
        <v>0</v>
      </c>
      <c r="H67" s="24">
        <f t="shared" si="1"/>
        <v>0</v>
      </c>
      <c r="I67" s="29">
        <f t="shared" si="4"/>
        <v>0</v>
      </c>
      <c r="J67" s="28">
        <f t="shared" si="5"/>
        <v>0</v>
      </c>
      <c r="K67" s="15">
        <f>J67/$J$88</f>
        <v>0</v>
      </c>
      <c r="L67" s="34" t="str">
        <f t="shared" si="6"/>
        <v>ZC4-CLG</v>
      </c>
      <c r="M67" s="36">
        <f t="shared" si="15"/>
        <v>0</v>
      </c>
      <c r="N67" s="13">
        <f t="shared" si="7"/>
        <v>0</v>
      </c>
      <c r="O67" s="39">
        <f>M67/F67/$C$88</f>
        <v>0</v>
      </c>
      <c r="P67" s="39">
        <f>O67/$O$87</f>
        <v>0</v>
      </c>
      <c r="Q67" s="2">
        <f>($A$83*P67-1)/(($A$83-2)*P67+1)</f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3.2721601225385671E-2</v>
      </c>
      <c r="G68" s="14">
        <f t="shared" si="3"/>
        <v>0</v>
      </c>
      <c r="H68" s="24">
        <f t="shared" si="1"/>
        <v>0</v>
      </c>
      <c r="I68" s="29">
        <f t="shared" si="4"/>
        <v>0</v>
      </c>
      <c r="J68" s="28">
        <f t="shared" si="5"/>
        <v>0</v>
      </c>
      <c r="K68" s="15">
        <f>J68/$J$88</f>
        <v>0</v>
      </c>
      <c r="L68" s="34" t="str">
        <f t="shared" si="6"/>
        <v>ZC5-CSM</v>
      </c>
      <c r="M68" s="36">
        <f t="shared" si="15"/>
        <v>0</v>
      </c>
      <c r="N68" s="13">
        <f t="shared" si="7"/>
        <v>0</v>
      </c>
      <c r="O68" s="39">
        <f>M68/F68/$C$88</f>
        <v>0</v>
      </c>
      <c r="P68" s="39">
        <f>O68/$O$87</f>
        <v>0</v>
      </c>
      <c r="Q68" s="2">
        <f>($A$83*P68-1)/(($A$83-2)*P68+1)</f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100" si="16">C69/$C$88</f>
        <v>8.1127936922443817E-3</v>
      </c>
      <c r="G69" s="14">
        <f t="shared" si="3"/>
        <v>0</v>
      </c>
      <c r="H69" s="24">
        <f t="shared" ref="H69:H83" si="17">G69/$G$88</f>
        <v>0</v>
      </c>
      <c r="I69" s="29">
        <f t="shared" si="4"/>
        <v>0</v>
      </c>
      <c r="J69" s="28">
        <f t="shared" si="5"/>
        <v>0</v>
      </c>
      <c r="K69" s="15">
        <f>J69/$J$88</f>
        <v>0</v>
      </c>
      <c r="L69" s="34" t="str">
        <f t="shared" si="6"/>
        <v>ZS1-JEL</v>
      </c>
      <c r="M69" s="36">
        <f t="shared" si="15"/>
        <v>0</v>
      </c>
      <c r="N69" s="13">
        <f t="shared" si="7"/>
        <v>0</v>
      </c>
      <c r="O69" s="39">
        <f>M69/F69/$C$88</f>
        <v>0</v>
      </c>
      <c r="P69" s="39">
        <f>O69/$O$87</f>
        <v>0</v>
      </c>
      <c r="Q69" s="2">
        <f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16"/>
        <v>2.6501792727998314E-2</v>
      </c>
      <c r="G70" s="14">
        <f t="shared" si="3"/>
        <v>0</v>
      </c>
      <c r="H70" s="24">
        <f t="shared" si="17"/>
        <v>0</v>
      </c>
      <c r="I70" s="29">
        <f t="shared" si="4"/>
        <v>0</v>
      </c>
      <c r="J70" s="28">
        <f t="shared" si="5"/>
        <v>0</v>
      </c>
      <c r="K70" s="15">
        <f>J70/$J$88</f>
        <v>0</v>
      </c>
      <c r="L70" s="34" t="str">
        <f t="shared" si="6"/>
        <v>ZS2-CTH</v>
      </c>
      <c r="M70" s="36">
        <f t="shared" si="15"/>
        <v>0</v>
      </c>
      <c r="N70" s="13">
        <f t="shared" si="7"/>
        <v>0</v>
      </c>
      <c r="O70" s="39">
        <f>M70/F70/$C$88</f>
        <v>0</v>
      </c>
      <c r="P70" s="39">
        <f>O70/$O$87</f>
        <v>0</v>
      </c>
      <c r="Q70" s="2">
        <f>($A$83*P70-1)/(($A$83-2)*P70+1)</f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16"/>
        <v>1.8388999035753931E-2</v>
      </c>
      <c r="G71" s="14">
        <f t="shared" si="3"/>
        <v>0</v>
      </c>
      <c r="H71" s="24">
        <f t="shared" si="17"/>
        <v>0</v>
      </c>
      <c r="I71" s="29">
        <f t="shared" si="4"/>
        <v>0</v>
      </c>
      <c r="J71" s="28">
        <f t="shared" si="5"/>
        <v>0</v>
      </c>
      <c r="K71" s="15">
        <f>J71/$J$88</f>
        <v>0</v>
      </c>
      <c r="L71" s="34" t="str">
        <f t="shared" si="6"/>
        <v>ZS3-CHA</v>
      </c>
      <c r="M71" s="36">
        <f t="shared" si="15"/>
        <v>0</v>
      </c>
      <c r="N71" s="13">
        <f t="shared" si="7"/>
        <v>0</v>
      </c>
      <c r="O71" s="39">
        <f>M71/F71/$C$88</f>
        <v>0</v>
      </c>
      <c r="P71" s="39">
        <f>O71/$O$87</f>
        <v>0</v>
      </c>
      <c r="Q71" s="2">
        <f>($A$83*P71-1)/(($A$83-2)*P71+1)</f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16"/>
        <v>8.924073061468819E-3</v>
      </c>
      <c r="G72" s="14">
        <f t="shared" si="3"/>
        <v>0</v>
      </c>
      <c r="H72" s="24">
        <f t="shared" si="17"/>
        <v>0</v>
      </c>
      <c r="I72" s="29">
        <f t="shared" si="4"/>
        <v>0</v>
      </c>
      <c r="J72" s="28">
        <f t="shared" si="5"/>
        <v>0</v>
      </c>
      <c r="K72" s="15">
        <f>J72/$J$88</f>
        <v>0</v>
      </c>
      <c r="L72" s="34" t="str">
        <f t="shared" si="6"/>
        <v>ZS4-LAR</v>
      </c>
      <c r="M72" s="36">
        <f t="shared" si="15"/>
        <v>0</v>
      </c>
      <c r="N72" s="13">
        <f t="shared" si="7"/>
        <v>0</v>
      </c>
      <c r="O72" s="39">
        <f>M72/F72/$C$88</f>
        <v>0</v>
      </c>
      <c r="P72" s="39">
        <f>O72/$O$87</f>
        <v>0</v>
      </c>
      <c r="Q72" s="2">
        <f>($A$83*P72-1)/(($A$83-2)*P72+1)</f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16"/>
        <v>2.4338381076733143E-2</v>
      </c>
      <c r="G73" s="14">
        <f t="shared" ref="G73:G83" si="18">C73*D73*E73</f>
        <v>0</v>
      </c>
      <c r="H73" s="24">
        <f t="shared" si="17"/>
        <v>0</v>
      </c>
      <c r="I73" s="29">
        <f t="shared" ref="I73:I83" si="19">H73</f>
        <v>0</v>
      </c>
      <c r="J73" s="28">
        <f t="shared" ref="J73:J83" si="20">IF(G73=0,0,H73/I73)</f>
        <v>0</v>
      </c>
      <c r="K73" s="15">
        <f t="shared" ref="K73:K83" si="21">J73/$J$88</f>
        <v>0</v>
      </c>
      <c r="L73" s="34" t="str">
        <f t="shared" ref="L73:L83" si="22">B73</f>
        <v>PZ1-CIL</v>
      </c>
      <c r="M73" s="36">
        <f t="shared" si="15"/>
        <v>0</v>
      </c>
      <c r="N73" s="13">
        <f t="shared" ref="N73:N83" si="23">M73</f>
        <v>0</v>
      </c>
      <c r="O73" s="39">
        <f t="shared" ref="O73:O83" si="24">M73/F73/$C$88</f>
        <v>0</v>
      </c>
      <c r="P73" s="39">
        <f t="shared" ref="P73:P83" si="25">O73/$O$87</f>
        <v>0</v>
      </c>
      <c r="Q73" s="2">
        <f t="shared" ref="Q73:Q83" si="26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16"/>
        <v>2.7042645640814603E-2</v>
      </c>
      <c r="G74" s="14">
        <f t="shared" si="18"/>
        <v>0</v>
      </c>
      <c r="H74" s="24">
        <f t="shared" si="17"/>
        <v>0</v>
      </c>
      <c r="I74" s="29">
        <f t="shared" si="19"/>
        <v>0</v>
      </c>
      <c r="J74" s="28">
        <f t="shared" si="20"/>
        <v>0</v>
      </c>
      <c r="K74" s="15">
        <f t="shared" si="21"/>
        <v>0</v>
      </c>
      <c r="L74" s="34" t="str">
        <f t="shared" si="22"/>
        <v>PZ2-DIN</v>
      </c>
      <c r="M74" s="36">
        <f t="shared" si="15"/>
        <v>0</v>
      </c>
      <c r="N74" s="13">
        <f t="shared" si="23"/>
        <v>0</v>
      </c>
      <c r="O74" s="39">
        <f t="shared" si="24"/>
        <v>0</v>
      </c>
      <c r="P74" s="39">
        <f t="shared" si="25"/>
        <v>0</v>
      </c>
      <c r="Q74" s="2">
        <f t="shared" si="26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16"/>
        <v>1.3521322820407302E-2</v>
      </c>
      <c r="G75" s="14">
        <f t="shared" si="18"/>
        <v>0</v>
      </c>
      <c r="H75" s="24">
        <f t="shared" si="17"/>
        <v>0</v>
      </c>
      <c r="I75" s="29">
        <f t="shared" si="19"/>
        <v>0</v>
      </c>
      <c r="J75" s="28">
        <f t="shared" si="20"/>
        <v>0</v>
      </c>
      <c r="K75" s="15">
        <f t="shared" si="21"/>
        <v>0</v>
      </c>
      <c r="L75" s="34" t="str">
        <f t="shared" si="22"/>
        <v>PZ3-HNF</v>
      </c>
      <c r="M75" s="36">
        <f t="shared" si="15"/>
        <v>0</v>
      </c>
      <c r="N75" s="13">
        <f t="shared" si="23"/>
        <v>0</v>
      </c>
      <c r="O75" s="39">
        <f t="shared" si="24"/>
        <v>0</v>
      </c>
      <c r="P75" s="39">
        <f t="shared" si="25"/>
        <v>0</v>
      </c>
      <c r="Q75" s="2">
        <f t="shared" si="26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2.4599999999999999E-3</v>
      </c>
      <c r="D76" s="2">
        <v>0</v>
      </c>
      <c r="E76" s="2">
        <v>1</v>
      </c>
      <c r="F76" s="17">
        <f t="shared" si="16"/>
        <v>6.6524908276403926E-6</v>
      </c>
      <c r="G76" s="14">
        <f t="shared" si="18"/>
        <v>0</v>
      </c>
      <c r="H76" s="24">
        <f t="shared" si="17"/>
        <v>0</v>
      </c>
      <c r="I76" s="29">
        <f t="shared" si="19"/>
        <v>0</v>
      </c>
      <c r="J76" s="28">
        <f t="shared" si="20"/>
        <v>0</v>
      </c>
      <c r="K76" s="15">
        <f t="shared" si="21"/>
        <v>0</v>
      </c>
      <c r="L76" s="34" t="str">
        <f t="shared" si="22"/>
        <v>Insects</v>
      </c>
      <c r="M76" s="36">
        <f t="shared" si="15"/>
        <v>0</v>
      </c>
      <c r="N76" s="13">
        <f t="shared" si="23"/>
        <v>0</v>
      </c>
      <c r="O76" s="39">
        <f t="shared" si="24"/>
        <v>0</v>
      </c>
      <c r="P76" s="39">
        <f t="shared" si="25"/>
        <v>0</v>
      </c>
      <c r="Q76" s="2">
        <f t="shared" si="26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16"/>
        <v>2.7042645640814603E-2</v>
      </c>
      <c r="G77" s="14">
        <f t="shared" si="18"/>
        <v>0</v>
      </c>
      <c r="H77" s="24">
        <f t="shared" si="17"/>
        <v>0</v>
      </c>
      <c r="I77" s="29">
        <f t="shared" si="19"/>
        <v>0</v>
      </c>
      <c r="J77" s="28">
        <f t="shared" si="20"/>
        <v>0</v>
      </c>
      <c r="K77" s="15">
        <f t="shared" si="21"/>
        <v>0</v>
      </c>
      <c r="L77" s="34" t="str">
        <f t="shared" si="22"/>
        <v>Freshwater_prey</v>
      </c>
      <c r="M77" s="36">
        <f t="shared" si="15"/>
        <v>0</v>
      </c>
      <c r="N77" s="13">
        <f t="shared" si="23"/>
        <v>0</v>
      </c>
      <c r="O77" s="39">
        <f t="shared" si="24"/>
        <v>0</v>
      </c>
      <c r="P77" s="39">
        <f t="shared" si="25"/>
        <v>0</v>
      </c>
      <c r="Q77" s="2">
        <f t="shared" si="26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16"/>
        <v>0.14332602189631741</v>
      </c>
      <c r="G78" s="14">
        <f t="shared" si="18"/>
        <v>0</v>
      </c>
      <c r="H78" s="24">
        <f t="shared" si="17"/>
        <v>0</v>
      </c>
      <c r="I78" s="29">
        <f t="shared" si="19"/>
        <v>0</v>
      </c>
      <c r="J78" s="28">
        <f t="shared" si="20"/>
        <v>0</v>
      </c>
      <c r="K78" s="15">
        <f t="shared" si="21"/>
        <v>0</v>
      </c>
      <c r="L78" s="34" t="str">
        <f t="shared" si="22"/>
        <v>PP1-DIA</v>
      </c>
      <c r="M78" s="36">
        <f t="shared" si="15"/>
        <v>0</v>
      </c>
      <c r="N78" s="13">
        <f t="shared" si="23"/>
        <v>0</v>
      </c>
      <c r="O78" s="39">
        <f t="shared" si="24"/>
        <v>0</v>
      </c>
      <c r="P78" s="39">
        <f t="shared" si="25"/>
        <v>0</v>
      </c>
      <c r="Q78" s="2">
        <f t="shared" si="26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16"/>
        <v>2.9746910204896067E-2</v>
      </c>
      <c r="G79" s="14">
        <f t="shared" si="18"/>
        <v>0</v>
      </c>
      <c r="H79" s="24">
        <f t="shared" si="17"/>
        <v>0</v>
      </c>
      <c r="I79" s="29">
        <f t="shared" si="19"/>
        <v>0</v>
      </c>
      <c r="J79" s="28">
        <f t="shared" si="20"/>
        <v>0</v>
      </c>
      <c r="K79" s="15">
        <f t="shared" si="21"/>
        <v>0</v>
      </c>
      <c r="L79" s="34" t="str">
        <f t="shared" si="22"/>
        <v>PP2-NAN</v>
      </c>
      <c r="M79" s="36">
        <f t="shared" si="15"/>
        <v>0</v>
      </c>
      <c r="N79" s="13">
        <f t="shared" si="23"/>
        <v>0</v>
      </c>
      <c r="O79" s="39">
        <f t="shared" si="24"/>
        <v>0</v>
      </c>
      <c r="P79" s="39">
        <f t="shared" si="25"/>
        <v>0</v>
      </c>
      <c r="Q79" s="2">
        <f t="shared" si="26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16"/>
        <v>6.219808497387359E-3</v>
      </c>
      <c r="G80" s="14">
        <f t="shared" si="18"/>
        <v>0</v>
      </c>
      <c r="H80" s="24">
        <f t="shared" si="17"/>
        <v>0</v>
      </c>
      <c r="I80" s="29">
        <f t="shared" si="19"/>
        <v>0</v>
      </c>
      <c r="J80" s="28">
        <f t="shared" si="20"/>
        <v>0</v>
      </c>
      <c r="K80" s="15">
        <f t="shared" si="21"/>
        <v>0</v>
      </c>
      <c r="L80" s="34" t="str">
        <f t="shared" si="22"/>
        <v>PP3-PIC</v>
      </c>
      <c r="M80" s="36">
        <f t="shared" si="15"/>
        <v>0</v>
      </c>
      <c r="N80" s="13">
        <f t="shared" si="23"/>
        <v>0</v>
      </c>
      <c r="O80" s="39">
        <f t="shared" si="24"/>
        <v>0</v>
      </c>
      <c r="P80" s="39">
        <f t="shared" si="25"/>
        <v>0</v>
      </c>
      <c r="Q80" s="2">
        <f t="shared" si="26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16"/>
        <v>1.0817058256325842E-2</v>
      </c>
      <c r="G81" s="14">
        <f t="shared" si="18"/>
        <v>0</v>
      </c>
      <c r="H81" s="24">
        <f t="shared" si="17"/>
        <v>0</v>
      </c>
      <c r="I81" s="29">
        <f t="shared" si="19"/>
        <v>0</v>
      </c>
      <c r="J81" s="28">
        <f t="shared" si="20"/>
        <v>0</v>
      </c>
      <c r="K81" s="15">
        <f t="shared" si="21"/>
        <v>0</v>
      </c>
      <c r="L81" s="34" t="str">
        <f t="shared" si="22"/>
        <v>BA1-BAC</v>
      </c>
      <c r="M81" s="36">
        <f t="shared" si="15"/>
        <v>0</v>
      </c>
      <c r="N81" s="13">
        <f t="shared" si="23"/>
        <v>0</v>
      </c>
      <c r="O81" s="39">
        <f t="shared" si="24"/>
        <v>0</v>
      </c>
      <c r="P81" s="39">
        <f t="shared" si="25"/>
        <v>0</v>
      </c>
      <c r="Q81" s="2">
        <f t="shared" si="26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16"/>
        <v>0.16225587384488763</v>
      </c>
      <c r="G82" s="14">
        <f t="shared" si="18"/>
        <v>0</v>
      </c>
      <c r="H82" s="24">
        <f t="shared" si="17"/>
        <v>0</v>
      </c>
      <c r="I82" s="29">
        <f t="shared" si="19"/>
        <v>0</v>
      </c>
      <c r="J82" s="28">
        <f t="shared" si="20"/>
        <v>0</v>
      </c>
      <c r="K82" s="15">
        <f t="shared" si="21"/>
        <v>0</v>
      </c>
      <c r="L82" s="34" t="str">
        <f t="shared" si="22"/>
        <v>DET_Close</v>
      </c>
      <c r="M82" s="36">
        <f t="shared" si="15"/>
        <v>0</v>
      </c>
      <c r="N82" s="13">
        <f t="shared" si="23"/>
        <v>0</v>
      </c>
      <c r="O82" s="39">
        <f t="shared" si="24"/>
        <v>0</v>
      </c>
      <c r="P82" s="39">
        <f t="shared" si="25"/>
        <v>0</v>
      </c>
      <c r="Q82" s="2">
        <f t="shared" si="26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16"/>
        <v>0.16225587384488763</v>
      </c>
      <c r="G83" s="21">
        <f t="shared" si="18"/>
        <v>0</v>
      </c>
      <c r="H83" s="26">
        <f t="shared" si="17"/>
        <v>0</v>
      </c>
      <c r="I83" s="32">
        <f t="shared" si="19"/>
        <v>0</v>
      </c>
      <c r="J83" s="33">
        <f t="shared" si="20"/>
        <v>0</v>
      </c>
      <c r="K83" s="46">
        <f t="shared" si="21"/>
        <v>0</v>
      </c>
      <c r="L83" s="34" t="str">
        <f t="shared" si="22"/>
        <v>DET_Real</v>
      </c>
      <c r="M83" s="36">
        <f t="shared" si="15"/>
        <v>0</v>
      </c>
      <c r="N83" s="13">
        <f t="shared" si="23"/>
        <v>0</v>
      </c>
      <c r="O83" s="43">
        <f t="shared" si="24"/>
        <v>0</v>
      </c>
      <c r="P83" s="43">
        <f t="shared" si="25"/>
        <v>0</v>
      </c>
      <c r="Q83" s="2">
        <f t="shared" si="26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0.33245870459445398</v>
      </c>
    </row>
    <row r="88" spans="1:17" x14ac:dyDescent="0.35">
      <c r="B88" s="6" t="s">
        <v>107</v>
      </c>
      <c r="C88" s="16">
        <f>SUM(C5:C83)</f>
        <v>369.78630466936704</v>
      </c>
      <c r="D88" s="3">
        <f>SUM(D5:D83)</f>
        <v>29</v>
      </c>
      <c r="E88" s="3"/>
      <c r="F88" s="27">
        <f>SUM(F5:F83)</f>
        <v>0.99999999999999967</v>
      </c>
      <c r="G88" s="23">
        <f>SUM(G5:G83)</f>
        <v>53.570563062036001</v>
      </c>
      <c r="H88" s="27">
        <f>SUM(H5:H83)</f>
        <v>1</v>
      </c>
      <c r="I88" s="27"/>
      <c r="J88" s="27">
        <f t="shared" ref="J88:M88" si="27">SUM(J5:J83)</f>
        <v>29</v>
      </c>
      <c r="K88" s="27"/>
      <c r="L88" s="27"/>
      <c r="M88" s="27">
        <f t="shared" si="27"/>
        <v>0.65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1F95-B1E4-41AE-8DB9-B3E0025ACB29}">
  <dimension ref="A2:Q88"/>
  <sheetViews>
    <sheetView tabSelected="1" zoomScale="72" workbookViewId="0">
      <selection activeCell="N15" sqref="N15:N18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7.0310878666117962E-7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>J5/$J$88</f>
        <v>0</v>
      </c>
      <c r="L5" s="34" t="str">
        <f>B5</f>
        <v>Orca-WCT</v>
      </c>
      <c r="M5" s="36">
        <f t="shared" ref="M5:M11" si="2">I5*(1-$F$2)</f>
        <v>0</v>
      </c>
      <c r="N5" s="13">
        <f>M5</f>
        <v>0</v>
      </c>
      <c r="O5" s="39">
        <f>M5/F5/$C$88</f>
        <v>0</v>
      </c>
      <c r="P5" s="39">
        <f>O5/$O$87</f>
        <v>0</v>
      </c>
      <c r="Q5" s="2">
        <f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9.4649259742851123E-6</v>
      </c>
      <c r="G6" s="14">
        <f t="shared" ref="G6:G72" si="3">C6*D6*E6</f>
        <v>0</v>
      </c>
      <c r="H6" s="24">
        <f t="shared" si="1"/>
        <v>0</v>
      </c>
      <c r="I6" s="29">
        <f t="shared" ref="I6:I72" si="4">H6</f>
        <v>0</v>
      </c>
      <c r="J6" s="28">
        <f t="shared" ref="J6:J72" si="5">IF(G6=0,0,H6/I6)</f>
        <v>0</v>
      </c>
      <c r="K6" s="15">
        <f>J6/$J$88</f>
        <v>0</v>
      </c>
      <c r="L6" s="34" t="str">
        <f t="shared" ref="L6:L72" si="6">B6</f>
        <v>Orca-Resident</v>
      </c>
      <c r="M6" s="36">
        <f t="shared" si="2"/>
        <v>0</v>
      </c>
      <c r="N6" s="13">
        <f t="shared" ref="N6:N72" si="7">M6</f>
        <v>0</v>
      </c>
      <c r="O6" s="39">
        <f>M6/F6/$C$88</f>
        <v>0</v>
      </c>
      <c r="P6" s="39">
        <f>O6/$O$87</f>
        <v>0</v>
      </c>
      <c r="Q6" s="2">
        <f>($A$83*P6-1)/(($A$83-2)*P6+1)</f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ref="F7" si="8">C7/$C$88</f>
        <v>2.3797528163916854E-5</v>
      </c>
      <c r="G7" s="14">
        <f t="shared" ref="G7" si="9">C7*D7*E7</f>
        <v>0</v>
      </c>
      <c r="H7" s="24">
        <f t="shared" si="1"/>
        <v>0</v>
      </c>
      <c r="I7" s="29">
        <f t="shared" ref="I7" si="10">H7</f>
        <v>0</v>
      </c>
      <c r="J7" s="28">
        <f t="shared" ref="J7" si="11">IF(G7=0,0,H7/I7)</f>
        <v>0</v>
      </c>
      <c r="K7" s="15">
        <f>J7/$J$88</f>
        <v>0</v>
      </c>
      <c r="L7" s="34" t="str">
        <f t="shared" ref="L7" si="12">B7</f>
        <v>Humpback</v>
      </c>
      <c r="M7" s="36">
        <f t="shared" ref="M7" si="13">I7*(1-$F$2)</f>
        <v>0</v>
      </c>
      <c r="N7" s="13">
        <f t="shared" ref="N7" si="14">M7</f>
        <v>0</v>
      </c>
      <c r="O7" s="39">
        <f>M7/F7/$C$88</f>
        <v>0</v>
      </c>
      <c r="P7" s="39">
        <f>O7/$O$87</f>
        <v>0</v>
      </c>
      <c r="Q7" s="2">
        <f>($A$83*P7-1)/(($A$83-2)*P7+1)</f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2.1634116512651684E-4</v>
      </c>
      <c r="G8" s="14">
        <f t="shared" si="3"/>
        <v>0</v>
      </c>
      <c r="H8" s="24">
        <f t="shared" si="1"/>
        <v>0</v>
      </c>
      <c r="I8" s="29">
        <f t="shared" si="4"/>
        <v>0</v>
      </c>
      <c r="J8" s="28">
        <f t="shared" si="5"/>
        <v>0</v>
      </c>
      <c r="K8" s="15">
        <f>J8/$J$88</f>
        <v>0</v>
      </c>
      <c r="L8" s="34" t="str">
        <f t="shared" si="6"/>
        <v>Odontoceti</v>
      </c>
      <c r="M8" s="36">
        <f t="shared" si="2"/>
        <v>0</v>
      </c>
      <c r="N8" s="13">
        <f t="shared" si="7"/>
        <v>0</v>
      </c>
      <c r="O8" s="39">
        <f>M8/F8/$C$88</f>
        <v>0</v>
      </c>
      <c r="P8" s="39">
        <f>O8/$O$87</f>
        <v>0</v>
      </c>
      <c r="Q8" s="2">
        <f>($A$83*P8-1)/(($A$83-2)*P8+1)</f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1.1898764081958425E-4</v>
      </c>
      <c r="G9" s="14">
        <f t="shared" si="3"/>
        <v>0</v>
      </c>
      <c r="H9" s="24">
        <f t="shared" si="1"/>
        <v>0</v>
      </c>
      <c r="I9" s="29">
        <f t="shared" si="4"/>
        <v>0</v>
      </c>
      <c r="J9" s="28">
        <f t="shared" si="5"/>
        <v>0</v>
      </c>
      <c r="K9" s="15">
        <f>J9/$J$88</f>
        <v>0</v>
      </c>
      <c r="L9" s="34" t="str">
        <f t="shared" si="6"/>
        <v>Sea</v>
      </c>
      <c r="M9" s="36">
        <f t="shared" si="2"/>
        <v>0</v>
      </c>
      <c r="N9" s="13">
        <f t="shared" si="7"/>
        <v>0</v>
      </c>
      <c r="O9" s="39">
        <f>M9/F9/$C$88</f>
        <v>0</v>
      </c>
      <c r="P9" s="39">
        <f>O9/$O$87</f>
        <v>0</v>
      </c>
      <c r="Q9" s="2">
        <f>($A$83*P9-1)/(($A$83-2)*P9+1)</f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4.3268233025303368E-4</v>
      </c>
      <c r="G10" s="14">
        <f t="shared" si="3"/>
        <v>0</v>
      </c>
      <c r="H10" s="24">
        <f t="shared" si="1"/>
        <v>0</v>
      </c>
      <c r="I10" s="29">
        <f t="shared" si="4"/>
        <v>0</v>
      </c>
      <c r="J10" s="28">
        <f t="shared" si="5"/>
        <v>0</v>
      </c>
      <c r="K10" s="15">
        <f>J10/$J$88</f>
        <v>0</v>
      </c>
      <c r="L10" s="34" t="str">
        <f t="shared" si="6"/>
        <v>Harbour</v>
      </c>
      <c r="M10" s="36">
        <f t="shared" si="2"/>
        <v>0</v>
      </c>
      <c r="N10" s="13">
        <f t="shared" si="7"/>
        <v>0</v>
      </c>
      <c r="O10" s="39">
        <f>M10/F10/$C$88</f>
        <v>0</v>
      </c>
      <c r="P10" s="39">
        <f>O10/$O$87</f>
        <v>0</v>
      </c>
      <c r="Q10" s="2">
        <f>($A$83*P10-1)/(($A$83-2)*P10+1)</f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9.7353524306932574E-5</v>
      </c>
      <c r="G11" s="14">
        <f t="shared" si="3"/>
        <v>0</v>
      </c>
      <c r="H11" s="24">
        <f t="shared" si="1"/>
        <v>0</v>
      </c>
      <c r="I11" s="29">
        <f t="shared" si="4"/>
        <v>0</v>
      </c>
      <c r="J11" s="28">
        <f t="shared" si="5"/>
        <v>0</v>
      </c>
      <c r="K11" s="15">
        <f>J11/$J$88</f>
        <v>0</v>
      </c>
      <c r="L11" s="34" t="str">
        <f t="shared" si="6"/>
        <v>Avian</v>
      </c>
      <c r="M11" s="36">
        <f t="shared" si="2"/>
        <v>0</v>
      </c>
      <c r="N11" s="13">
        <f t="shared" si="7"/>
        <v>0</v>
      </c>
      <c r="O11" s="39">
        <f>M11/F11/$C$88</f>
        <v>0</v>
      </c>
      <c r="P11" s="39">
        <f>O11/$O$87</f>
        <v>0</v>
      </c>
      <c r="Q11" s="2">
        <f>($A$83*P11-1)/(($A$83-2)*P11+1)</f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ref="F12:F13" si="15">C12/$C$88</f>
        <v>2.7042645640814604E-3</v>
      </c>
      <c r="G12" s="14">
        <f t="shared" ref="G12:G13" si="16">C12*D12*E12</f>
        <v>1</v>
      </c>
      <c r="H12" s="24">
        <f t="shared" si="1"/>
        <v>7.7861767747659195E-3</v>
      </c>
      <c r="I12" s="29">
        <f t="shared" ref="I12:I13" si="17">H12</f>
        <v>7.7861767747659195E-3</v>
      </c>
      <c r="J12" s="28">
        <f t="shared" ref="J12:J13" si="18">IF(G12=0,0,H12/I12)</f>
        <v>1</v>
      </c>
      <c r="K12" s="15">
        <f t="shared" ref="K12:K13" si="19">J12/$J$88</f>
        <v>2.9411764705882353E-2</v>
      </c>
      <c r="L12" s="34" t="str">
        <f t="shared" ref="L12:L13" si="20">B12</f>
        <v>Lingcod</v>
      </c>
      <c r="M12" s="36">
        <f t="shared" ref="M12:M13" si="21">I12*(1-$F$2)</f>
        <v>6.6182502585510313E-3</v>
      </c>
      <c r="N12" s="13">
        <f t="shared" ref="N12:N13" si="22">M12</f>
        <v>6.6182502585510313E-3</v>
      </c>
      <c r="O12" s="39">
        <f t="shared" ref="O12:O13" si="23">M12/F12/$C$88</f>
        <v>6.6182502585510313E-3</v>
      </c>
      <c r="P12" s="39">
        <f t="shared" ref="P12:P13" si="24">O12/$O$87</f>
        <v>3.4077355597205662E-3</v>
      </c>
      <c r="Q12" s="2">
        <f t="shared" ref="Q12:Q13" si="25">($A$83*P12-1)/(($A$83-2)*P12+1)</f>
        <v>-0.6092997661301417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5"/>
        <v>1.2169190538366572E-2</v>
      </c>
      <c r="G13" s="14">
        <f t="shared" si="16"/>
        <v>0</v>
      </c>
      <c r="H13" s="24">
        <f t="shared" si="1"/>
        <v>0</v>
      </c>
      <c r="I13" s="29">
        <f t="shared" si="17"/>
        <v>0</v>
      </c>
      <c r="J13" s="28">
        <f t="shared" si="18"/>
        <v>0</v>
      </c>
      <c r="K13" s="15">
        <f t="shared" si="19"/>
        <v>0</v>
      </c>
      <c r="L13" s="34" t="str">
        <f t="shared" si="20"/>
        <v>Dogfish</v>
      </c>
      <c r="M13" s="36">
        <f t="shared" si="21"/>
        <v>0</v>
      </c>
      <c r="N13" s="13">
        <f t="shared" si="22"/>
        <v>0</v>
      </c>
      <c r="O13" s="39">
        <f t="shared" si="23"/>
        <v>0</v>
      </c>
      <c r="P13" s="39">
        <f t="shared" si="24"/>
        <v>0</v>
      </c>
      <c r="Q13" s="2">
        <f t="shared" si="25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3"/>
        <v>0</v>
      </c>
      <c r="H14" s="25">
        <f t="shared" si="1"/>
        <v>0</v>
      </c>
      <c r="I14" s="30">
        <f t="shared" si="4"/>
        <v>0</v>
      </c>
      <c r="J14" s="31">
        <f t="shared" si="5"/>
        <v>0</v>
      </c>
      <c r="K14" s="45">
        <f>J14/$J$88</f>
        <v>0</v>
      </c>
      <c r="L14" s="35" t="str">
        <f t="shared" si="6"/>
        <v>HAKE</v>
      </c>
      <c r="M14" s="37"/>
      <c r="N14" s="48"/>
      <c r="O14" s="41"/>
      <c r="P14" s="41"/>
      <c r="Q14" s="9">
        <f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5</v>
      </c>
      <c r="F15" s="17">
        <f t="shared" si="0"/>
        <v>8.3802562746902948E-4</v>
      </c>
      <c r="G15" s="14">
        <f t="shared" si="3"/>
        <v>1.5494520000000001</v>
      </c>
      <c r="H15" s="24">
        <f t="shared" si="1"/>
        <v>1.2064307176014604E-2</v>
      </c>
      <c r="I15" s="29">
        <f t="shared" si="4"/>
        <v>1.2064307176014604E-2</v>
      </c>
      <c r="J15" s="28">
        <f t="shared" si="5"/>
        <v>1</v>
      </c>
      <c r="K15" s="15">
        <f>J15/$J$88</f>
        <v>2.9411764705882353E-2</v>
      </c>
      <c r="L15" s="34" t="str">
        <f t="shared" si="6"/>
        <v>Hake1_0-11</v>
      </c>
      <c r="M15" s="36">
        <f t="shared" ref="M15:M24" si="26">I15*(1-$F$2)</f>
        <v>1.0254661099612412E-2</v>
      </c>
      <c r="N15" s="13">
        <f t="shared" si="7"/>
        <v>1.0254661099612412E-2</v>
      </c>
      <c r="O15" s="39">
        <f>M15/F15/$C$88</f>
        <v>3.3091251292755149E-2</v>
      </c>
      <c r="P15" s="39">
        <f>O15/$O$87</f>
        <v>1.7038677798602825E-2</v>
      </c>
      <c r="Q15" s="2">
        <f>($A$83*P15-1)/(($A$83-2)*P15+1)</f>
        <v>0.10342683969228367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7</v>
      </c>
      <c r="F16" s="17">
        <f t="shared" si="0"/>
        <v>6.1305028644231332E-3</v>
      </c>
      <c r="G16" s="14">
        <f t="shared" si="3"/>
        <v>15.868832000000001</v>
      </c>
      <c r="H16" s="24">
        <f t="shared" si="1"/>
        <v>0.12355753116106222</v>
      </c>
      <c r="I16" s="29">
        <f t="shared" si="4"/>
        <v>0.12355753116106222</v>
      </c>
      <c r="J16" s="28">
        <f t="shared" si="5"/>
        <v>1</v>
      </c>
      <c r="K16" s="15">
        <f>J16/$J$88</f>
        <v>2.9411764705882353E-2</v>
      </c>
      <c r="L16" s="34" t="str">
        <f t="shared" si="6"/>
        <v>Hake2_juve_12-35</v>
      </c>
      <c r="M16" s="36">
        <f t="shared" si="26"/>
        <v>0.10502390148690288</v>
      </c>
      <c r="N16" s="13">
        <f t="shared" si="7"/>
        <v>0.10502390148690288</v>
      </c>
      <c r="O16" s="39">
        <f>M16/F16/$C$88</f>
        <v>4.6327751809857223E-2</v>
      </c>
      <c r="P16" s="39">
        <f>O16/$O$87</f>
        <v>2.3854148918043966E-2</v>
      </c>
      <c r="Q16" s="2">
        <f>($A$83*P16-1)/(($A$83-2)*P16+1)</f>
        <v>0.26874720786265882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7</v>
      </c>
      <c r="F17" s="17">
        <f t="shared" si="0"/>
        <v>5.1381026717547745E-3</v>
      </c>
      <c r="G17" s="14">
        <f t="shared" si="3"/>
        <v>13.299999999999999</v>
      </c>
      <c r="H17" s="24">
        <f t="shared" si="1"/>
        <v>0.10355615110438672</v>
      </c>
      <c r="I17" s="29">
        <f t="shared" si="4"/>
        <v>0.10355615110438672</v>
      </c>
      <c r="J17" s="28">
        <f t="shared" si="5"/>
        <v>1</v>
      </c>
      <c r="K17" s="15">
        <f>J17/$J$88</f>
        <v>2.9411764705882353E-2</v>
      </c>
      <c r="L17" s="34" t="str">
        <f t="shared" si="6"/>
        <v>Hake3_mat_36-59</v>
      </c>
      <c r="M17" s="36">
        <f t="shared" si="26"/>
        <v>8.8022728438728715E-2</v>
      </c>
      <c r="N17" s="13">
        <f t="shared" si="7"/>
        <v>8.8022728438728715E-2</v>
      </c>
      <c r="O17" s="39">
        <f>M17/F17/$C$88</f>
        <v>4.6327751809857223E-2</v>
      </c>
      <c r="P17" s="39">
        <f>O17/$O$87</f>
        <v>2.3854148918043966E-2</v>
      </c>
      <c r="Q17" s="2">
        <f>($A$83*P17-1)/(($A$83-2)*P17+1)</f>
        <v>0.26874720786265882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7</v>
      </c>
      <c r="F18" s="17">
        <f t="shared" si="0"/>
        <v>1.2031989675707897E-2</v>
      </c>
      <c r="G18" s="14">
        <f t="shared" si="3"/>
        <v>31.144854999999996</v>
      </c>
      <c r="H18" s="24">
        <f t="shared" si="1"/>
        <v>0.24249934665445219</v>
      </c>
      <c r="I18" s="29">
        <f t="shared" si="4"/>
        <v>0.24249934665445219</v>
      </c>
      <c r="J18" s="28">
        <f t="shared" si="5"/>
        <v>1</v>
      </c>
      <c r="K18" s="15">
        <f>J18/$J$88</f>
        <v>2.9411764705882353E-2</v>
      </c>
      <c r="L18" s="34" t="str">
        <f t="shared" si="6"/>
        <v>Hake4_old_60up</v>
      </c>
      <c r="M18" s="36">
        <f t="shared" si="26"/>
        <v>0.20612444465628435</v>
      </c>
      <c r="N18" s="13">
        <f t="shared" si="7"/>
        <v>0.20612444465628435</v>
      </c>
      <c r="O18" s="39">
        <f>M18/F18/$C$88</f>
        <v>4.6327751809857223E-2</v>
      </c>
      <c r="P18" s="39">
        <f>O18/$O$87</f>
        <v>2.3854148918043966E-2</v>
      </c>
      <c r="Q18" s="2">
        <f>($A$83*P18-1)/(($A$83-2)*P18+1)</f>
        <v>0.26874720786265882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10</v>
      </c>
      <c r="F19" s="17">
        <f t="shared" si="0"/>
        <v>9.1944995178769659E-6</v>
      </c>
      <c r="G19" s="14">
        <f t="shared" si="3"/>
        <v>3.3999999999999996E-2</v>
      </c>
      <c r="H19" s="24">
        <f t="shared" si="1"/>
        <v>2.6473001034204121E-4</v>
      </c>
      <c r="I19" s="29">
        <f t="shared" si="4"/>
        <v>2.6473001034204121E-4</v>
      </c>
      <c r="J19" s="28">
        <f t="shared" si="5"/>
        <v>1</v>
      </c>
      <c r="K19" s="15">
        <f>J19/$J$88</f>
        <v>2.9411764705882353E-2</v>
      </c>
      <c r="L19" s="34" t="str">
        <f t="shared" si="6"/>
        <v>Pink-Juve</v>
      </c>
      <c r="M19" s="36">
        <f t="shared" si="26"/>
        <v>2.2502050879073503E-4</v>
      </c>
      <c r="N19" s="13">
        <f t="shared" si="7"/>
        <v>2.2502050879073503E-4</v>
      </c>
      <c r="O19" s="39">
        <f>M19/F19/$C$88</f>
        <v>6.6182502585510297E-2</v>
      </c>
      <c r="P19" s="39">
        <f>O19/$O$87</f>
        <v>3.407735559720565E-2</v>
      </c>
      <c r="Q19" s="2">
        <f>($A$83*P19-1)/(($A$83-2)*P19+1)</f>
        <v>0.42936232321707174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10</v>
      </c>
      <c r="F20" s="17">
        <f t="shared" si="0"/>
        <v>4.8676762153466286E-4</v>
      </c>
      <c r="G20" s="14">
        <f t="shared" si="3"/>
        <v>1.7999999999999998</v>
      </c>
      <c r="H20" s="24">
        <f t="shared" si="1"/>
        <v>1.4015118194578654E-2</v>
      </c>
      <c r="I20" s="29">
        <f t="shared" si="4"/>
        <v>1.4015118194578654E-2</v>
      </c>
      <c r="J20" s="28">
        <f t="shared" si="5"/>
        <v>1</v>
      </c>
      <c r="K20" s="15">
        <f>J20/$J$88</f>
        <v>2.9411764705882353E-2</v>
      </c>
      <c r="L20" s="34" t="str">
        <f t="shared" si="6"/>
        <v>Pink-Adult</v>
      </c>
      <c r="M20" s="36">
        <f t="shared" si="26"/>
        <v>1.1912850465391854E-2</v>
      </c>
      <c r="N20" s="13">
        <f t="shared" si="7"/>
        <v>1.1912850465391854E-2</v>
      </c>
      <c r="O20" s="39">
        <f>M20/F20/$C$88</f>
        <v>6.6182502585510297E-2</v>
      </c>
      <c r="P20" s="39">
        <f>O20/$O$87</f>
        <v>3.407735559720565E-2</v>
      </c>
      <c r="Q20" s="2">
        <f>($A$83*P20-1)/(($A$83-2)*P20+1)</f>
        <v>0.42936232321707174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10</v>
      </c>
      <c r="F21" s="17">
        <f t="shared" si="0"/>
        <v>8.9781583527504487E-6</v>
      </c>
      <c r="G21" s="14">
        <f t="shared" si="3"/>
        <v>3.32E-2</v>
      </c>
      <c r="H21" s="24">
        <f t="shared" si="1"/>
        <v>2.585010689222285E-4</v>
      </c>
      <c r="I21" s="29">
        <f t="shared" si="4"/>
        <v>2.585010689222285E-4</v>
      </c>
      <c r="J21" s="28">
        <f t="shared" si="5"/>
        <v>1</v>
      </c>
      <c r="K21" s="15">
        <f>J21/$J$88</f>
        <v>2.9411764705882353E-2</v>
      </c>
      <c r="L21" s="34" t="str">
        <f t="shared" si="6"/>
        <v>Chum-Juve</v>
      </c>
      <c r="M21" s="36">
        <f t="shared" si="26"/>
        <v>2.1972590858389423E-4</v>
      </c>
      <c r="N21" s="13">
        <f t="shared" si="7"/>
        <v>2.1972590858389423E-4</v>
      </c>
      <c r="O21" s="39">
        <f>M21/F21/$C$88</f>
        <v>6.6182502585510311E-2</v>
      </c>
      <c r="P21" s="39">
        <f>O21/$O$87</f>
        <v>3.4077355597205657E-2</v>
      </c>
      <c r="Q21" s="2">
        <f>($A$83*P21-1)/(($A$83-2)*P21+1)</f>
        <v>0.4293623232170718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10</v>
      </c>
      <c r="F22" s="17">
        <f t="shared" si="0"/>
        <v>3.7859703897140449E-4</v>
      </c>
      <c r="G22" s="14">
        <f t="shared" si="3"/>
        <v>1.4000000000000001</v>
      </c>
      <c r="H22" s="24">
        <f t="shared" si="1"/>
        <v>1.0900647484672288E-2</v>
      </c>
      <c r="I22" s="29">
        <f t="shared" si="4"/>
        <v>1.0900647484672288E-2</v>
      </c>
      <c r="J22" s="28">
        <f t="shared" si="5"/>
        <v>1</v>
      </c>
      <c r="K22" s="15">
        <f>J22/$J$88</f>
        <v>2.9411764705882353E-2</v>
      </c>
      <c r="L22" s="34" t="str">
        <f t="shared" si="6"/>
        <v>Chum-Adult</v>
      </c>
      <c r="M22" s="36">
        <f t="shared" si="26"/>
        <v>9.265550361971445E-3</v>
      </c>
      <c r="N22" s="13">
        <f t="shared" si="7"/>
        <v>9.265550361971445E-3</v>
      </c>
      <c r="O22" s="39">
        <f>M22/F22/$C$88</f>
        <v>6.6182502585510325E-2</v>
      </c>
      <c r="P22" s="39">
        <f>O22/$O$87</f>
        <v>3.4077355597205664E-2</v>
      </c>
      <c r="Q22" s="2">
        <f>($A$83*P22-1)/(($A$83-2)*P22+1)</f>
        <v>0.42936232321707185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10</v>
      </c>
      <c r="F23" s="17">
        <f t="shared" si="0"/>
        <v>1.7848146122937639E-5</v>
      </c>
      <c r="G23" s="14">
        <f t="shared" si="3"/>
        <v>6.6000000000000003E-2</v>
      </c>
      <c r="H23" s="24">
        <f t="shared" si="1"/>
        <v>5.1388766713455071E-4</v>
      </c>
      <c r="I23" s="29">
        <f t="shared" si="4"/>
        <v>5.1388766713455071E-4</v>
      </c>
      <c r="J23" s="28">
        <f t="shared" si="5"/>
        <v>1</v>
      </c>
      <c r="K23" s="15">
        <f>J23/$J$88</f>
        <v>2.9411764705882353E-2</v>
      </c>
      <c r="L23" s="34" t="str">
        <f t="shared" si="6"/>
        <v>Sockeye-Juve</v>
      </c>
      <c r="M23" s="36">
        <f t="shared" si="26"/>
        <v>4.368045170643681E-4</v>
      </c>
      <c r="N23" s="13">
        <f t="shared" si="7"/>
        <v>4.368045170643681E-4</v>
      </c>
      <c r="O23" s="39">
        <f>M23/F23/$C$88</f>
        <v>6.6182502585510325E-2</v>
      </c>
      <c r="P23" s="39">
        <f>O23/$O$87</f>
        <v>3.4077355597205664E-2</v>
      </c>
      <c r="Q23" s="2">
        <f>($A$83*P23-1)/(($A$83-2)*P23+1)</f>
        <v>0.42936232321707185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5</v>
      </c>
      <c r="F24" s="17">
        <f t="shared" si="0"/>
        <v>4.8676762153466286E-4</v>
      </c>
      <c r="G24" s="14">
        <f t="shared" si="3"/>
        <v>0.89999999999999991</v>
      </c>
      <c r="H24" s="24">
        <f t="shared" si="1"/>
        <v>7.0075590972893268E-3</v>
      </c>
      <c r="I24" s="29">
        <f t="shared" si="4"/>
        <v>7.0075590972893268E-3</v>
      </c>
      <c r="J24" s="28">
        <f t="shared" si="5"/>
        <v>1</v>
      </c>
      <c r="K24" s="15">
        <f>J24/$J$88</f>
        <v>2.9411764705882353E-2</v>
      </c>
      <c r="L24" s="34" t="str">
        <f t="shared" si="6"/>
        <v>Sockeye-Adult</v>
      </c>
      <c r="M24" s="36">
        <f t="shared" si="26"/>
        <v>5.9564252326959272E-3</v>
      </c>
      <c r="N24" s="13">
        <f t="shared" si="7"/>
        <v>5.9564252326959272E-3</v>
      </c>
      <c r="O24" s="39">
        <f>M24/F24/$C$88</f>
        <v>3.3091251292755149E-2</v>
      </c>
      <c r="P24" s="39">
        <f>O24/$O$87</f>
        <v>1.7038677798602825E-2</v>
      </c>
      <c r="Q24" s="2">
        <f>($A$83*P24-1)/(($A$83-2)*P24+1)</f>
        <v>0.10342683969228367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3"/>
        <v>0</v>
      </c>
      <c r="H25" s="25">
        <f t="shared" si="1"/>
        <v>0</v>
      </c>
      <c r="I25" s="30">
        <f t="shared" si="4"/>
        <v>0</v>
      </c>
      <c r="J25" s="31">
        <f t="shared" si="5"/>
        <v>0</v>
      </c>
      <c r="K25" s="45">
        <f>J25/$J$88</f>
        <v>0</v>
      </c>
      <c r="L25" s="35" t="str">
        <f t="shared" si="6"/>
        <v>CHINOOK-H</v>
      </c>
      <c r="M25" s="37"/>
      <c r="N25" s="48"/>
      <c r="O25" s="41"/>
      <c r="P25" s="41"/>
      <c r="Q25" s="9">
        <f>($A$83*P25-1)/(($A$83-2)*P25+1)</f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4.620857E-6</v>
      </c>
      <c r="D26" s="2">
        <v>0</v>
      </c>
      <c r="E26" s="2">
        <v>1</v>
      </c>
      <c r="F26" s="17">
        <f t="shared" si="0"/>
        <v>1.2496019840787764E-8</v>
      </c>
      <c r="G26" s="14">
        <f t="shared" si="3"/>
        <v>0</v>
      </c>
      <c r="H26" s="24">
        <f t="shared" si="1"/>
        <v>0</v>
      </c>
      <c r="I26" s="29">
        <f t="shared" si="4"/>
        <v>0</v>
      </c>
      <c r="J26" s="28">
        <f t="shared" si="5"/>
        <v>0</v>
      </c>
      <c r="K26" s="15">
        <f>J26/$J$88</f>
        <v>0</v>
      </c>
      <c r="L26" s="34" t="str">
        <f t="shared" si="6"/>
        <v>Chinook1-H-frsh</v>
      </c>
      <c r="M26" s="36">
        <f t="shared" ref="M26:M31" si="27">I26*(1-$F$2)</f>
        <v>0</v>
      </c>
      <c r="N26" s="13">
        <f t="shared" si="7"/>
        <v>0</v>
      </c>
      <c r="O26" s="39">
        <f>M26/F26/$C$88</f>
        <v>0</v>
      </c>
      <c r="P26" s="39">
        <f>O26/$O$87</f>
        <v>0</v>
      </c>
      <c r="Q26" s="2">
        <f>($A$83*P26-1)/(($A$83-2)*P26+1)</f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1.02833E-5</v>
      </c>
      <c r="D27" s="2">
        <v>1</v>
      </c>
      <c r="E27" s="2">
        <v>10</v>
      </c>
      <c r="F27" s="17">
        <f t="shared" si="0"/>
        <v>2.7808763791818885E-8</v>
      </c>
      <c r="G27" s="14">
        <f t="shared" si="3"/>
        <v>1.0283300000000001E-4</v>
      </c>
      <c r="H27" s="24">
        <f t="shared" si="1"/>
        <v>8.0067591627950383E-7</v>
      </c>
      <c r="I27" s="29">
        <f t="shared" si="4"/>
        <v>8.0067591627950383E-7</v>
      </c>
      <c r="J27" s="28">
        <f t="shared" si="5"/>
        <v>1</v>
      </c>
      <c r="K27" s="15">
        <f>J27/$J$88</f>
        <v>2.9411764705882353E-2</v>
      </c>
      <c r="L27" s="34" t="str">
        <f t="shared" si="6"/>
        <v>Chinook2-H-emar1</v>
      </c>
      <c r="M27" s="36">
        <f t="shared" si="27"/>
        <v>6.8057452883757829E-7</v>
      </c>
      <c r="N27" s="12">
        <f t="shared" si="7"/>
        <v>6.8057452883757829E-7</v>
      </c>
      <c r="O27" s="39">
        <f>M27/F27/$C$88</f>
        <v>6.6182502585510325E-2</v>
      </c>
      <c r="P27" s="39">
        <f>O27/$O$87</f>
        <v>3.4077355597205664E-2</v>
      </c>
      <c r="Q27" s="2">
        <f>($A$83*P27-1)/(($A$83-2)*P27+1)</f>
        <v>0.42936232321707185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5.7499820000000003E-5</v>
      </c>
      <c r="D28" s="2">
        <v>1</v>
      </c>
      <c r="E28" s="2">
        <v>10</v>
      </c>
      <c r="F28" s="17">
        <f t="shared" si="0"/>
        <v>1.5549472566706244E-7</v>
      </c>
      <c r="G28" s="14">
        <f t="shared" si="3"/>
        <v>5.7499820000000003E-4</v>
      </c>
      <c r="H28" s="24">
        <f t="shared" si="1"/>
        <v>4.4770376303722091E-6</v>
      </c>
      <c r="I28" s="29">
        <f t="shared" si="4"/>
        <v>4.4770376303722091E-6</v>
      </c>
      <c r="J28" s="28">
        <f t="shared" si="5"/>
        <v>1</v>
      </c>
      <c r="K28" s="15">
        <f>J28/$J$88</f>
        <v>2.9411764705882353E-2</v>
      </c>
      <c r="L28" s="34" t="str">
        <f t="shared" si="6"/>
        <v>Chinook3-H-emar2</v>
      </c>
      <c r="M28" s="36">
        <f t="shared" si="27"/>
        <v>3.8054819858163776E-6</v>
      </c>
      <c r="N28" s="12">
        <f t="shared" si="7"/>
        <v>3.8054819858163776E-6</v>
      </c>
      <c r="O28" s="39">
        <f>M28/F28/$C$88</f>
        <v>6.6182502585510311E-2</v>
      </c>
      <c r="P28" s="39">
        <f>O28/$O$87</f>
        <v>3.4077355597205657E-2</v>
      </c>
      <c r="Q28" s="2">
        <f>($A$83*P28-1)/(($A$83-2)*P28+1)</f>
        <v>0.4293623232170718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9.0618720000000002E-5</v>
      </c>
      <c r="D29" s="2">
        <v>1</v>
      </c>
      <c r="E29" s="2">
        <v>7.5</v>
      </c>
      <c r="F29" s="17">
        <f t="shared" si="0"/>
        <v>2.4505699333841994E-7</v>
      </c>
      <c r="G29" s="14">
        <f t="shared" si="3"/>
        <v>6.7964040000000005E-4</v>
      </c>
      <c r="H29" s="24">
        <f t="shared" si="1"/>
        <v>5.29180029767262E-6</v>
      </c>
      <c r="I29" s="29">
        <f t="shared" si="4"/>
        <v>5.29180029767262E-6</v>
      </c>
      <c r="J29" s="28">
        <f t="shared" si="5"/>
        <v>1</v>
      </c>
      <c r="K29" s="15">
        <f>J29/$J$88</f>
        <v>2.9411764705882353E-2</v>
      </c>
      <c r="L29" s="34" t="str">
        <f t="shared" si="6"/>
        <v>Chinook4-H-emar3</v>
      </c>
      <c r="M29" s="36">
        <f t="shared" si="27"/>
        <v>4.4980302530217267E-6</v>
      </c>
      <c r="N29" s="12">
        <f t="shared" si="7"/>
        <v>4.4980302530217267E-6</v>
      </c>
      <c r="O29" s="39">
        <f>M29/F29/$C$88</f>
        <v>4.963687693913274E-2</v>
      </c>
      <c r="P29" s="39">
        <f>O29/$O$87</f>
        <v>2.5558016697904248E-2</v>
      </c>
      <c r="Q29" s="2">
        <f>($A$83*P29-1)/(($A$83-2)*P29+1)</f>
        <v>0.30124014906225194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1.753068E-3</v>
      </c>
      <c r="D30" s="2">
        <v>1</v>
      </c>
      <c r="E30" s="2">
        <v>1</v>
      </c>
      <c r="F30" s="17">
        <f t="shared" si="0"/>
        <v>4.7407596708251575E-6</v>
      </c>
      <c r="G30" s="14">
        <f t="shared" si="3"/>
        <v>1.753068E-3</v>
      </c>
      <c r="H30" s="24">
        <f t="shared" si="1"/>
        <v>1.3649697346185341E-5</v>
      </c>
      <c r="I30" s="29">
        <f t="shared" si="4"/>
        <v>1.3649697346185341E-5</v>
      </c>
      <c r="J30" s="28">
        <f t="shared" si="5"/>
        <v>1</v>
      </c>
      <c r="K30" s="15">
        <f>J30/$J$88</f>
        <v>2.9411764705882353E-2</v>
      </c>
      <c r="L30" s="34" t="str">
        <f t="shared" si="6"/>
        <v>Chinook5-H-mat</v>
      </c>
      <c r="M30" s="36">
        <f t="shared" si="27"/>
        <v>1.1602242744257539E-5</v>
      </c>
      <c r="N30" s="12">
        <f t="shared" si="7"/>
        <v>1.1602242744257539E-5</v>
      </c>
      <c r="O30" s="39">
        <f>M30/F30/$C$88</f>
        <v>6.6182502585510321E-3</v>
      </c>
      <c r="P30" s="39">
        <f>O30/$O$87</f>
        <v>3.4077355597205666E-3</v>
      </c>
      <c r="Q30" s="2">
        <f>($A$83*P30-1)/(($A$83-2)*P30+1)</f>
        <v>-0.60929976613014158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1.8016309999999999E-3</v>
      </c>
      <c r="D31" s="2">
        <v>1</v>
      </c>
      <c r="E31" s="2">
        <v>5</v>
      </c>
      <c r="F31" s="17">
        <f t="shared" si="0"/>
        <v>4.8720868708506459E-6</v>
      </c>
      <c r="G31" s="14">
        <f t="shared" si="3"/>
        <v>9.0081550000000003E-3</v>
      </c>
      <c r="H31" s="24">
        <f t="shared" si="1"/>
        <v>7.0139087244491498E-5</v>
      </c>
      <c r="I31" s="29">
        <f t="shared" si="4"/>
        <v>7.0139087244491498E-5</v>
      </c>
      <c r="J31" s="28">
        <f t="shared" si="5"/>
        <v>1</v>
      </c>
      <c r="K31" s="15">
        <f>J31/$J$88</f>
        <v>2.9411764705882353E-2</v>
      </c>
      <c r="L31" s="34" t="str">
        <f t="shared" si="6"/>
        <v>Chinook6-H-spwn</v>
      </c>
      <c r="M31" s="36">
        <f t="shared" si="27"/>
        <v>5.9618224157817773E-5</v>
      </c>
      <c r="N31" s="12">
        <f t="shared" si="7"/>
        <v>5.9618224157817773E-5</v>
      </c>
      <c r="O31" s="39">
        <f>M31/F31/$C$88</f>
        <v>3.3091251292755162E-2</v>
      </c>
      <c r="P31" s="39">
        <f>O31/$O$87</f>
        <v>1.7038677798602832E-2</v>
      </c>
      <c r="Q31" s="2">
        <f>($A$83*P31-1)/(($A$83-2)*P31+1)</f>
        <v>0.10342683969228386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3"/>
        <v>0</v>
      </c>
      <c r="H32" s="25">
        <f t="shared" si="1"/>
        <v>0</v>
      </c>
      <c r="I32" s="30">
        <f t="shared" si="4"/>
        <v>0</v>
      </c>
      <c r="J32" s="31">
        <f t="shared" si="5"/>
        <v>0</v>
      </c>
      <c r="K32" s="45">
        <f>J32/$J$88</f>
        <v>0</v>
      </c>
      <c r="L32" s="35" t="str">
        <f t="shared" si="6"/>
        <v>CHINOOK-WO</v>
      </c>
      <c r="M32" s="37"/>
      <c r="N32" s="48"/>
      <c r="O32" s="41"/>
      <c r="P32" s="41"/>
      <c r="Q32" s="9">
        <f>($A$83*P32-1)/(($A$83-2)*P32+1)</f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1.6957488475963718E-7</v>
      </c>
      <c r="G33" s="14">
        <f t="shared" si="3"/>
        <v>0</v>
      </c>
      <c r="H33" s="24">
        <f t="shared" si="1"/>
        <v>0</v>
      </c>
      <c r="I33" s="29">
        <f t="shared" si="4"/>
        <v>0</v>
      </c>
      <c r="J33" s="28">
        <f t="shared" si="5"/>
        <v>0</v>
      </c>
      <c r="K33" s="15">
        <f>J33/$J$88</f>
        <v>0</v>
      </c>
      <c r="L33" s="34" t="str">
        <f t="shared" si="6"/>
        <v>Chinook1-WO-frsh</v>
      </c>
      <c r="M33" s="36">
        <f t="shared" ref="M33:M39" si="28">I33*(1-$F$2)</f>
        <v>0</v>
      </c>
      <c r="N33" s="13">
        <f t="shared" si="7"/>
        <v>0</v>
      </c>
      <c r="O33" s="39">
        <f>M33/F33/$C$88</f>
        <v>0</v>
      </c>
      <c r="P33" s="39">
        <f>O33/$O$87</f>
        <v>0</v>
      </c>
      <c r="Q33" s="2">
        <f>($A$83*P33-1)/(($A$83-2)*P33+1)</f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10</v>
      </c>
      <c r="F34" s="17">
        <f t="shared" si="0"/>
        <v>4.3268233025303373E-6</v>
      </c>
      <c r="G34" s="14">
        <f t="shared" si="3"/>
        <v>1.6E-2</v>
      </c>
      <c r="H34" s="24">
        <f t="shared" si="1"/>
        <v>1.2457882839625472E-4</v>
      </c>
      <c r="I34" s="29">
        <f t="shared" si="4"/>
        <v>1.2457882839625472E-4</v>
      </c>
      <c r="J34" s="28">
        <f t="shared" si="5"/>
        <v>1</v>
      </c>
      <c r="K34" s="15">
        <f>J34/$J$88</f>
        <v>2.9411764705882353E-2</v>
      </c>
      <c r="L34" s="34" t="str">
        <f t="shared" si="6"/>
        <v>Chinook2-WO-emar1</v>
      </c>
      <c r="M34" s="36">
        <f t="shared" si="28"/>
        <v>1.0589200413681651E-4</v>
      </c>
      <c r="N34" s="13">
        <f t="shared" si="7"/>
        <v>1.0589200413681651E-4</v>
      </c>
      <c r="O34" s="39">
        <f>M34/F34/$C$88</f>
        <v>6.6182502585510311E-2</v>
      </c>
      <c r="P34" s="39">
        <f>O34/$O$87</f>
        <v>3.4077355597205657E-2</v>
      </c>
      <c r="Q34" s="2">
        <f>($A$83*P34-1)/(($A$83-2)*P34+1)</f>
        <v>0.4293623232170718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10</v>
      </c>
      <c r="F35" s="17">
        <f t="shared" si="0"/>
        <v>6.7852675134722284E-5</v>
      </c>
      <c r="G35" s="14">
        <f t="shared" si="3"/>
        <v>0.25090990000000002</v>
      </c>
      <c r="H35" s="24">
        <f t="shared" si="1"/>
        <v>1.9536288359388396E-3</v>
      </c>
      <c r="I35" s="29">
        <f t="shared" si="4"/>
        <v>1.9536288359388396E-3</v>
      </c>
      <c r="J35" s="28">
        <f t="shared" si="5"/>
        <v>1</v>
      </c>
      <c r="K35" s="15">
        <f>J35/$J$88</f>
        <v>2.9411764705882353E-2</v>
      </c>
      <c r="L35" s="34" t="str">
        <f t="shared" si="6"/>
        <v>Chinook3-WO-emar2</v>
      </c>
      <c r="M35" s="36">
        <f t="shared" si="28"/>
        <v>1.6605845105480137E-3</v>
      </c>
      <c r="N35" s="13">
        <f t="shared" si="7"/>
        <v>1.6605845105480137E-3</v>
      </c>
      <c r="O35" s="39">
        <f>M35/F35/$C$88</f>
        <v>6.6182502585510325E-2</v>
      </c>
      <c r="P35" s="39">
        <f>O35/$O$87</f>
        <v>3.4077355597205664E-2</v>
      </c>
      <c r="Q35" s="2">
        <f>($A$83*P35-1)/(($A$83-2)*P35+1)</f>
        <v>0.42936232321707185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7.5</v>
      </c>
      <c r="F36" s="17">
        <f t="shared" si="0"/>
        <v>1.5975840439202147E-4</v>
      </c>
      <c r="G36" s="14">
        <f t="shared" si="3"/>
        <v>0.44307352499999997</v>
      </c>
      <c r="H36" s="24">
        <f t="shared" si="1"/>
        <v>3.4498487898686667E-3</v>
      </c>
      <c r="I36" s="29">
        <f t="shared" si="4"/>
        <v>3.4498487898686667E-3</v>
      </c>
      <c r="J36" s="28">
        <f t="shared" si="5"/>
        <v>1</v>
      </c>
      <c r="K36" s="15">
        <f>J36/$J$88</f>
        <v>2.9411764705882353E-2</v>
      </c>
      <c r="L36" s="34" t="str">
        <f t="shared" si="6"/>
        <v>Chinook4-WO-emar3</v>
      </c>
      <c r="M36" s="36">
        <f t="shared" si="28"/>
        <v>2.9323714713883667E-3</v>
      </c>
      <c r="N36" s="13">
        <f t="shared" si="7"/>
        <v>2.9323714713883667E-3</v>
      </c>
      <c r="O36" s="39">
        <f>M36/F36/$C$88</f>
        <v>4.963687693913274E-2</v>
      </c>
      <c r="P36" s="39">
        <f>O36/$O$87</f>
        <v>2.5558016697904248E-2</v>
      </c>
      <c r="Q36" s="2">
        <f>($A$83*P36-1)/(($A$83-2)*P36+1)</f>
        <v>0.30124014906225194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4.9254636448164855E-3</v>
      </c>
      <c r="G37" s="14">
        <f t="shared" si="3"/>
        <v>1.821369</v>
      </c>
      <c r="H37" s="24">
        <f t="shared" si="1"/>
        <v>1.4181501006078628E-2</v>
      </c>
      <c r="I37" s="29">
        <f t="shared" si="4"/>
        <v>1.4181501006078628E-2</v>
      </c>
      <c r="J37" s="28">
        <f t="shared" si="5"/>
        <v>1</v>
      </c>
      <c r="K37" s="15">
        <f>J37/$J$88</f>
        <v>2.9411764705882353E-2</v>
      </c>
      <c r="L37" s="34" t="str">
        <f t="shared" si="6"/>
        <v>Chinook5-WO-mat</v>
      </c>
      <c r="M37" s="36">
        <f t="shared" si="28"/>
        <v>1.2054275855166833E-2</v>
      </c>
      <c r="N37" s="13">
        <f t="shared" si="7"/>
        <v>1.2054275855166833E-2</v>
      </c>
      <c r="O37" s="39">
        <f>M37/F37/$C$88</f>
        <v>6.6182502585510313E-3</v>
      </c>
      <c r="P37" s="39">
        <f>O37/$O$87</f>
        <v>3.4077355597205662E-3</v>
      </c>
      <c r="Q37" s="2">
        <f>($A$83*P37-1)/(($A$83-2)*P37+1)</f>
        <v>-0.6092997661301417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5</v>
      </c>
      <c r="F38" s="17">
        <f t="shared" si="0"/>
        <v>2.5980169840497205E-3</v>
      </c>
      <c r="G38" s="14">
        <f t="shared" si="3"/>
        <v>4.8035554999999999</v>
      </c>
      <c r="H38" s="24">
        <f t="shared" si="1"/>
        <v>3.7401332270399094E-2</v>
      </c>
      <c r="I38" s="29">
        <f t="shared" si="4"/>
        <v>3.7401332270399094E-2</v>
      </c>
      <c r="J38" s="28">
        <f t="shared" si="5"/>
        <v>1</v>
      </c>
      <c r="K38" s="15">
        <f>J38/$J$88</f>
        <v>2.9411764705882353E-2</v>
      </c>
      <c r="L38" s="34" t="str">
        <f t="shared" si="6"/>
        <v>Chinook6-WO-spwn</v>
      </c>
      <c r="M38" s="36">
        <f t="shared" si="28"/>
        <v>3.1791132429839226E-2</v>
      </c>
      <c r="N38" s="13">
        <f t="shared" si="7"/>
        <v>3.1791132429839226E-2</v>
      </c>
      <c r="O38" s="39">
        <f>M38/F38/$C$88</f>
        <v>3.3091251292755149E-2</v>
      </c>
      <c r="P38" s="39">
        <f>O38/$O$87</f>
        <v>1.7038677798602825E-2</v>
      </c>
      <c r="Q38" s="2">
        <f>($A$83*P38-1)/(($A$83-2)*P38+1)</f>
        <v>0.10342683969228367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2.7504263601903309E-3</v>
      </c>
      <c r="G39" s="14">
        <f t="shared" si="3"/>
        <v>0</v>
      </c>
      <c r="H39" s="24">
        <f t="shared" si="1"/>
        <v>0</v>
      </c>
      <c r="I39" s="29">
        <f t="shared" si="4"/>
        <v>0</v>
      </c>
      <c r="J39" s="28">
        <f t="shared" si="5"/>
        <v>0</v>
      </c>
      <c r="K39" s="15">
        <f>J39/$J$88</f>
        <v>0</v>
      </c>
      <c r="L39" s="34" t="str">
        <f t="shared" si="6"/>
        <v>Chinook7-WO-mori</v>
      </c>
      <c r="M39" s="36">
        <f t="shared" si="28"/>
        <v>0</v>
      </c>
      <c r="N39" s="13">
        <f t="shared" si="7"/>
        <v>0</v>
      </c>
      <c r="O39" s="39">
        <f>M39/F39/$C$88</f>
        <v>0</v>
      </c>
      <c r="P39" s="39">
        <f>O39/$O$87</f>
        <v>0</v>
      </c>
      <c r="Q39" s="2">
        <f>($A$83*P39-1)/(($A$83-2)*P39+1)</f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29">C40/$C$88</f>
        <v>0</v>
      </c>
      <c r="G40" s="22">
        <f t="shared" si="3"/>
        <v>0</v>
      </c>
      <c r="H40" s="25">
        <f t="shared" ref="H40:H71" si="30">G40/$G$88</f>
        <v>0</v>
      </c>
      <c r="I40" s="30">
        <f t="shared" si="4"/>
        <v>0</v>
      </c>
      <c r="J40" s="31">
        <f t="shared" si="5"/>
        <v>0</v>
      </c>
      <c r="K40" s="45">
        <f>J40/$J$88</f>
        <v>0</v>
      </c>
      <c r="L40" s="35" t="str">
        <f t="shared" si="6"/>
        <v>CHINOOK-WS</v>
      </c>
      <c r="M40" s="37"/>
      <c r="N40" s="48"/>
      <c r="O40" s="41"/>
      <c r="P40" s="41"/>
      <c r="Q40" s="9">
        <f>($A$83*P40-1)/(($A$83-2)*P40+1)</f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29"/>
        <v>3.7149428809384451E-5</v>
      </c>
      <c r="G41" s="14">
        <f t="shared" si="3"/>
        <v>0</v>
      </c>
      <c r="H41" s="24">
        <f t="shared" si="30"/>
        <v>0</v>
      </c>
      <c r="I41" s="29">
        <f t="shared" si="4"/>
        <v>0</v>
      </c>
      <c r="J41" s="28">
        <f t="shared" si="5"/>
        <v>0</v>
      </c>
      <c r="K41" s="15">
        <f>J41/$J$88</f>
        <v>0</v>
      </c>
      <c r="L41" s="34" t="str">
        <f t="shared" si="6"/>
        <v>Chinook1-WS-frsh</v>
      </c>
      <c r="M41" s="36">
        <f>I41*(1-$F$2)</f>
        <v>0</v>
      </c>
      <c r="N41" s="13">
        <f t="shared" si="7"/>
        <v>0</v>
      </c>
      <c r="O41" s="39">
        <f>M41/F41/$C$88</f>
        <v>0</v>
      </c>
      <c r="P41" s="39">
        <f>O41/$O$87</f>
        <v>0</v>
      </c>
      <c r="Q41" s="2">
        <f>($A$83*P41-1)/(($A$83-2)*P41+1)</f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40</v>
      </c>
      <c r="F42" s="17">
        <f t="shared" si="29"/>
        <v>7.5719407794280899E-5</v>
      </c>
      <c r="G42" s="14">
        <f t="shared" si="3"/>
        <v>1.1200000000000001</v>
      </c>
      <c r="H42" s="24">
        <f t="shared" si="30"/>
        <v>8.7205179877378313E-3</v>
      </c>
      <c r="I42" s="29">
        <f t="shared" si="4"/>
        <v>8.7205179877378313E-3</v>
      </c>
      <c r="J42" s="28">
        <f t="shared" si="5"/>
        <v>1</v>
      </c>
      <c r="K42" s="15">
        <f>J42/$J$88</f>
        <v>2.9411764705882353E-2</v>
      </c>
      <c r="L42" s="34" t="str">
        <f t="shared" si="6"/>
        <v>Chinook2-WS-emar</v>
      </c>
      <c r="M42" s="36">
        <f>I42*(1-$F$2)</f>
        <v>7.4124402895771567E-3</v>
      </c>
      <c r="N42" s="13">
        <f t="shared" si="7"/>
        <v>7.4124402895771567E-3</v>
      </c>
      <c r="O42" s="39">
        <f>M42/F42/$C$88</f>
        <v>0.2647300103420413</v>
      </c>
      <c r="P42" s="39">
        <f>O42/$O$87</f>
        <v>0.13630942238882265</v>
      </c>
      <c r="Q42" s="2">
        <f>($A$83*P42-1)/(($A$83-2)*P42+1)</f>
        <v>0.83613764567069127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10</v>
      </c>
      <c r="F43" s="17">
        <f t="shared" si="29"/>
        <v>1.0437936590029005E-4</v>
      </c>
      <c r="G43" s="14">
        <f t="shared" si="3"/>
        <v>0.38598059999999995</v>
      </c>
      <c r="H43" s="24">
        <f t="shared" si="30"/>
        <v>3.0053131832302139E-3</v>
      </c>
      <c r="I43" s="29">
        <f t="shared" si="4"/>
        <v>3.0053131832302139E-3</v>
      </c>
      <c r="J43" s="28">
        <f t="shared" si="5"/>
        <v>1</v>
      </c>
      <c r="K43" s="15">
        <f>J43/$J$88</f>
        <v>2.9411764705882353E-2</v>
      </c>
      <c r="L43" s="34" t="str">
        <f t="shared" si="6"/>
        <v>Chinook3-WS-mar</v>
      </c>
      <c r="M43" s="36">
        <f>I43*(1-$F$2)</f>
        <v>2.5545162057456819E-3</v>
      </c>
      <c r="N43" s="13">
        <f t="shared" si="7"/>
        <v>2.5545162057456819E-3</v>
      </c>
      <c r="O43" s="39">
        <f>M43/F43/$C$88</f>
        <v>6.6182502585510311E-2</v>
      </c>
      <c r="P43" s="39">
        <f>O43/$O$87</f>
        <v>3.4077355597205657E-2</v>
      </c>
      <c r="Q43" s="2">
        <f>($A$83*P43-1)/(($A$83-2)*P43+1)</f>
        <v>0.4293623232170718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29"/>
        <v>4.2279175303636217E-5</v>
      </c>
      <c r="G44" s="14">
        <f t="shared" si="3"/>
        <v>1.5634260000000001E-2</v>
      </c>
      <c r="H44" s="24">
        <f t="shared" si="30"/>
        <v>1.2173111210265183E-4</v>
      </c>
      <c r="I44" s="29">
        <f t="shared" si="4"/>
        <v>1.2173111210265183E-4</v>
      </c>
      <c r="J44" s="28">
        <f t="shared" si="5"/>
        <v>1</v>
      </c>
      <c r="K44" s="15">
        <f>J44/$J$88</f>
        <v>2.9411764705882353E-2</v>
      </c>
      <c r="L44" s="34" t="str">
        <f t="shared" si="6"/>
        <v>Chinook4-WS-spwn</v>
      </c>
      <c r="M44" s="36">
        <f>I44*(1-$F$2)</f>
        <v>1.0347144528725405E-4</v>
      </c>
      <c r="N44" s="13">
        <f t="shared" si="7"/>
        <v>1.0347144528725405E-4</v>
      </c>
      <c r="O44" s="39">
        <f>M44/F44/$C$88</f>
        <v>6.6182502585510313E-3</v>
      </c>
      <c r="P44" s="39">
        <f>O44/$O$87</f>
        <v>3.4077355597205662E-3</v>
      </c>
      <c r="Q44" s="2">
        <f>($A$83*P44-1)/(($A$83-2)*P44+1)</f>
        <v>-0.6092997661301417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29"/>
        <v>3.2559913247099245E-5</v>
      </c>
      <c r="G45" s="14">
        <f t="shared" si="3"/>
        <v>0</v>
      </c>
      <c r="H45" s="24">
        <f t="shared" si="30"/>
        <v>0</v>
      </c>
      <c r="I45" s="29">
        <f t="shared" si="4"/>
        <v>0</v>
      </c>
      <c r="J45" s="28">
        <f t="shared" si="5"/>
        <v>0</v>
      </c>
      <c r="K45" s="15">
        <f>J45/$J$88</f>
        <v>0</v>
      </c>
      <c r="L45" s="34" t="str">
        <f t="shared" si="6"/>
        <v>Chinook5-WS-mori</v>
      </c>
      <c r="M45" s="36">
        <f>I45*(1-$F$2)</f>
        <v>0</v>
      </c>
      <c r="N45" s="13">
        <f t="shared" si="7"/>
        <v>0</v>
      </c>
      <c r="O45" s="39">
        <f>M45/F45/$C$88</f>
        <v>0</v>
      </c>
      <c r="P45" s="39">
        <f>O45/$O$87</f>
        <v>0</v>
      </c>
      <c r="Q45" s="2">
        <f>($A$83*P45-1)/(($A$83-2)*P45+1)</f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29"/>
        <v>0</v>
      </c>
      <c r="G46" s="22">
        <f t="shared" si="3"/>
        <v>0</v>
      </c>
      <c r="H46" s="25">
        <f t="shared" si="30"/>
        <v>0</v>
      </c>
      <c r="I46" s="30">
        <f t="shared" si="4"/>
        <v>0</v>
      </c>
      <c r="J46" s="31">
        <f t="shared" si="5"/>
        <v>0</v>
      </c>
      <c r="K46" s="45">
        <f>J46/$J$88</f>
        <v>0</v>
      </c>
      <c r="L46" s="35" t="str">
        <f t="shared" si="6"/>
        <v>COHO-H</v>
      </c>
      <c r="M46" s="37"/>
      <c r="N46" s="48"/>
      <c r="O46" s="41"/>
      <c r="P46" s="41"/>
      <c r="Q46" s="9">
        <f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2.0498800000000001E-5</v>
      </c>
      <c r="D47" s="2">
        <v>0</v>
      </c>
      <c r="E47" s="2">
        <v>1</v>
      </c>
      <c r="F47" s="17">
        <f t="shared" si="29"/>
        <v>5.5434178446193044E-8</v>
      </c>
      <c r="G47" s="14">
        <f t="shared" si="3"/>
        <v>0</v>
      </c>
      <c r="H47" s="24">
        <f t="shared" si="30"/>
        <v>0</v>
      </c>
      <c r="I47" s="29">
        <f t="shared" si="4"/>
        <v>0</v>
      </c>
      <c r="J47" s="28">
        <f t="shared" si="5"/>
        <v>0</v>
      </c>
      <c r="K47" s="15">
        <f>J47/$J$88</f>
        <v>0</v>
      </c>
      <c r="L47" s="34" t="str">
        <f t="shared" si="6"/>
        <v>Coho1-H-frsh</v>
      </c>
      <c r="M47" s="36">
        <f>I47*(1-$F$2)</f>
        <v>0</v>
      </c>
      <c r="N47" s="49">
        <f t="shared" si="7"/>
        <v>0</v>
      </c>
      <c r="O47" s="39">
        <f>M47/F47/$C$88</f>
        <v>0</v>
      </c>
      <c r="P47" s="39">
        <f>O47/$O$87</f>
        <v>0</v>
      </c>
      <c r="Q47" s="2">
        <f>($A$83*P47-1)/(($A$83-2)*P47+1)</f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2.1716700000000002E-5</v>
      </c>
      <c r="D48" s="2">
        <v>1</v>
      </c>
      <c r="E48" s="2">
        <v>40</v>
      </c>
      <c r="F48" s="17">
        <f t="shared" si="29"/>
        <v>5.8727702258787854E-8</v>
      </c>
      <c r="G48" s="14">
        <f t="shared" si="3"/>
        <v>8.6866800000000007E-4</v>
      </c>
      <c r="H48" s="24">
        <f t="shared" si="30"/>
        <v>6.7636026065823625E-6</v>
      </c>
      <c r="I48" s="29">
        <f t="shared" si="4"/>
        <v>6.7636026065823625E-6</v>
      </c>
      <c r="J48" s="28">
        <f t="shared" si="5"/>
        <v>1</v>
      </c>
      <c r="K48" s="15">
        <f>J48/$J$88</f>
        <v>2.9411764705882353E-2</v>
      </c>
      <c r="L48" s="34" t="str">
        <f t="shared" si="6"/>
        <v>Coho2-H-emar</v>
      </c>
      <c r="M48" s="36">
        <f>I48*(1-$F$2)</f>
        <v>5.749062215595008E-6</v>
      </c>
      <c r="N48" s="49">
        <f t="shared" si="7"/>
        <v>5.749062215595008E-6</v>
      </c>
      <c r="O48" s="39">
        <f>M48/F48/$C$88</f>
        <v>0.2647300103420413</v>
      </c>
      <c r="P48" s="39">
        <f>O48/$O$87</f>
        <v>0.13630942238882265</v>
      </c>
      <c r="Q48" s="2">
        <f>($A$83*P48-1)/(($A$83-2)*P48+1)</f>
        <v>0.83613764567069127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1.333488E-5</v>
      </c>
      <c r="D49" s="2">
        <v>1</v>
      </c>
      <c r="E49" s="2">
        <v>0.8</v>
      </c>
      <c r="F49" s="17">
        <f t="shared" si="29"/>
        <v>3.6061043450278584E-8</v>
      </c>
      <c r="G49" s="14">
        <f t="shared" si="3"/>
        <v>1.0667904000000001E-5</v>
      </c>
      <c r="H49" s="24">
        <f t="shared" si="30"/>
        <v>8.3062186360232451E-8</v>
      </c>
      <c r="I49" s="29">
        <f t="shared" si="4"/>
        <v>8.3062186360232451E-8</v>
      </c>
      <c r="J49" s="28">
        <f t="shared" si="5"/>
        <v>1</v>
      </c>
      <c r="K49" s="15">
        <f>J49/$J$88</f>
        <v>2.9411764705882353E-2</v>
      </c>
      <c r="L49" s="34" t="str">
        <f t="shared" si="6"/>
        <v>Coho3-H-mar</v>
      </c>
      <c r="M49" s="36">
        <f>I49*(1-$F$2)</f>
        <v>7.0602858406197576E-8</v>
      </c>
      <c r="N49" s="49">
        <f t="shared" si="7"/>
        <v>7.0602858406197576E-8</v>
      </c>
      <c r="O49" s="39">
        <f>M49/F49/$C$88</f>
        <v>5.2946002068408249E-3</v>
      </c>
      <c r="P49" s="39">
        <f>O49/$O$87</f>
        <v>2.7261884477764527E-3</v>
      </c>
      <c r="Q49" s="2">
        <f>($A$83*P49-1)/(($A$83-2)*P49+1)</f>
        <v>-0.67491772785806259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2.6590820000000001E-5</v>
      </c>
      <c r="D50" s="2">
        <v>1</v>
      </c>
      <c r="E50" s="2">
        <v>2</v>
      </c>
      <c r="F50" s="17">
        <f t="shared" si="29"/>
        <v>7.1908612255868584E-8</v>
      </c>
      <c r="G50" s="14">
        <f t="shared" si="3"/>
        <v>5.3181640000000002E-5</v>
      </c>
      <c r="H50" s="24">
        <f t="shared" si="30"/>
        <v>4.1408165021196223E-7</v>
      </c>
      <c r="I50" s="29">
        <f t="shared" si="4"/>
        <v>4.1408165021196223E-7</v>
      </c>
      <c r="J50" s="28">
        <f t="shared" si="5"/>
        <v>1</v>
      </c>
      <c r="K50" s="15">
        <f>J50/$J$88</f>
        <v>2.9411764705882353E-2</v>
      </c>
      <c r="L50" s="34" t="str">
        <f t="shared" si="6"/>
        <v>Coho4-H-spwn</v>
      </c>
      <c r="M50" s="36">
        <f>I50*(1-$F$2)</f>
        <v>3.5196940268016788E-7</v>
      </c>
      <c r="N50" s="49">
        <f t="shared" si="7"/>
        <v>3.5196940268016788E-7</v>
      </c>
      <c r="O50" s="39">
        <f>M50/F50/$C$88</f>
        <v>1.3236500517102063E-2</v>
      </c>
      <c r="P50" s="39">
        <f>O50/$O$87</f>
        <v>6.8154711194411324E-3</v>
      </c>
      <c r="Q50" s="2">
        <f>($A$83*P50-1)/(($A$83-2)*P50+1)</f>
        <v>-0.34479178682662359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29"/>
        <v>0</v>
      </c>
      <c r="G51" s="22">
        <f t="shared" si="3"/>
        <v>0</v>
      </c>
      <c r="H51" s="25">
        <f t="shared" si="30"/>
        <v>0</v>
      </c>
      <c r="I51" s="30">
        <f t="shared" si="4"/>
        <v>0</v>
      </c>
      <c r="J51" s="31">
        <f t="shared" si="5"/>
        <v>0</v>
      </c>
      <c r="K51" s="45">
        <f>J51/$J$88</f>
        <v>0</v>
      </c>
      <c r="L51" s="35" t="str">
        <f t="shared" si="6"/>
        <v>COHO-W</v>
      </c>
      <c r="M51" s="37"/>
      <c r="N51" s="48"/>
      <c r="O51" s="41"/>
      <c r="P51" s="41"/>
      <c r="Q51" s="9">
        <f>($A$83*P51-1)/(($A$83-2)*P51+1)</f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29"/>
        <v>1.4909592189817853E-4</v>
      </c>
      <c r="G52" s="14">
        <f t="shared" si="3"/>
        <v>0</v>
      </c>
      <c r="H52" s="24">
        <f t="shared" si="30"/>
        <v>0</v>
      </c>
      <c r="I52" s="29">
        <f t="shared" si="4"/>
        <v>0</v>
      </c>
      <c r="J52" s="28">
        <f t="shared" si="5"/>
        <v>0</v>
      </c>
      <c r="K52" s="15">
        <f>J52/$J$88</f>
        <v>0</v>
      </c>
      <c r="L52" s="34" t="str">
        <f t="shared" si="6"/>
        <v>Coho1-W-frsh</v>
      </c>
      <c r="M52" s="36">
        <f>I52*(1-$F$2)</f>
        <v>0</v>
      </c>
      <c r="N52" s="13">
        <f t="shared" si="7"/>
        <v>0</v>
      </c>
      <c r="O52" s="39">
        <f>M52/F52/$C$88</f>
        <v>0</v>
      </c>
      <c r="P52" s="39">
        <f>O52/$O$87</f>
        <v>0</v>
      </c>
      <c r="Q52" s="2">
        <f>($A$83*P52-1)/(($A$83-2)*P52+1)</f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40</v>
      </c>
      <c r="F53" s="17">
        <f t="shared" si="29"/>
        <v>2.2986248794692416E-4</v>
      </c>
      <c r="G53" s="14">
        <f t="shared" si="3"/>
        <v>3.4000000000000004</v>
      </c>
      <c r="H53" s="24">
        <f t="shared" si="30"/>
        <v>2.6473001034204129E-2</v>
      </c>
      <c r="I53" s="29">
        <f t="shared" si="4"/>
        <v>2.6473001034204129E-2</v>
      </c>
      <c r="J53" s="28">
        <f t="shared" si="5"/>
        <v>1</v>
      </c>
      <c r="K53" s="15">
        <f>J53/$J$88</f>
        <v>2.9411764705882353E-2</v>
      </c>
      <c r="L53" s="34" t="str">
        <f t="shared" si="6"/>
        <v>Coho2-W-emar</v>
      </c>
      <c r="M53" s="36">
        <f>I53*(1-$F$2)</f>
        <v>2.2502050879073508E-2</v>
      </c>
      <c r="N53" s="13">
        <f t="shared" si="7"/>
        <v>2.2502050879073508E-2</v>
      </c>
      <c r="O53" s="39">
        <f>M53/F53/$C$88</f>
        <v>0.26473001034204124</v>
      </c>
      <c r="P53" s="39">
        <f>O53/$O$87</f>
        <v>0.13630942238882263</v>
      </c>
      <c r="Q53" s="2">
        <f>($A$83*P53-1)/(($A$83-2)*P53+1)</f>
        <v>0.83613764567069127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0.8</v>
      </c>
      <c r="F54" s="17">
        <f t="shared" si="29"/>
        <v>2.2920264739328825E-4</v>
      </c>
      <c r="G54" s="14">
        <f t="shared" si="3"/>
        <v>6.7804799999999998E-2</v>
      </c>
      <c r="H54" s="24">
        <f t="shared" si="30"/>
        <v>5.2794015897764817E-4</v>
      </c>
      <c r="I54" s="29">
        <f t="shared" si="4"/>
        <v>5.2794015897764817E-4</v>
      </c>
      <c r="J54" s="28">
        <f t="shared" si="5"/>
        <v>1</v>
      </c>
      <c r="K54" s="15">
        <f>J54/$J$88</f>
        <v>2.9411764705882353E-2</v>
      </c>
      <c r="L54" s="34" t="str">
        <f t="shared" si="6"/>
        <v>Coho3-W-mar</v>
      </c>
      <c r="M54" s="36">
        <f>I54*(1-$F$2)</f>
        <v>4.4874913513100092E-4</v>
      </c>
      <c r="N54" s="13">
        <f t="shared" si="7"/>
        <v>4.4874913513100092E-4</v>
      </c>
      <c r="O54" s="39">
        <f>M54/F54/$C$88</f>
        <v>5.2946002068408249E-3</v>
      </c>
      <c r="P54" s="39">
        <f>O54/$O$87</f>
        <v>2.7261884477764527E-3</v>
      </c>
      <c r="Q54" s="2">
        <f>($A$83*P54-1)/(($A$83-2)*P54+1)</f>
        <v>-0.67491772785806259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2</v>
      </c>
      <c r="F55" s="17">
        <f t="shared" si="29"/>
        <v>1.0536136549144495E-4</v>
      </c>
      <c r="G55" s="14">
        <f t="shared" si="3"/>
        <v>7.7922379999999999E-2</v>
      </c>
      <c r="H55" s="24">
        <f t="shared" si="30"/>
        <v>6.0671742539048434E-4</v>
      </c>
      <c r="I55" s="29">
        <f t="shared" si="4"/>
        <v>6.0671742539048434E-4</v>
      </c>
      <c r="J55" s="28">
        <f t="shared" si="5"/>
        <v>1</v>
      </c>
      <c r="K55" s="15">
        <f>J55/$J$88</f>
        <v>2.9411764705882353E-2</v>
      </c>
      <c r="L55" s="34" t="str">
        <f t="shared" si="6"/>
        <v>Coho4-W-spwn</v>
      </c>
      <c r="M55" s="36">
        <f>I55*(1-$F$2)</f>
        <v>5.1570981158191164E-4</v>
      </c>
      <c r="N55" s="13">
        <f t="shared" si="7"/>
        <v>5.1570981158191164E-4</v>
      </c>
      <c r="O55" s="39">
        <f>M55/F55/$C$88</f>
        <v>1.3236500517102063E-2</v>
      </c>
      <c r="P55" s="39">
        <f>O55/$O$87</f>
        <v>6.8154711194411324E-3</v>
      </c>
      <c r="Q55" s="2">
        <f>($A$83*P55-1)/(($A$83-2)*P55+1)</f>
        <v>-0.34479178682662359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29"/>
        <v>1.9078489146070397E-4</v>
      </c>
      <c r="G56" s="14">
        <f t="shared" si="3"/>
        <v>0</v>
      </c>
      <c r="H56" s="24">
        <f t="shared" si="30"/>
        <v>0</v>
      </c>
      <c r="I56" s="29">
        <f t="shared" si="4"/>
        <v>0</v>
      </c>
      <c r="J56" s="28">
        <f t="shared" si="5"/>
        <v>0</v>
      </c>
      <c r="K56" s="15">
        <f>J56/$J$88</f>
        <v>0</v>
      </c>
      <c r="L56" s="34" t="str">
        <f t="shared" si="6"/>
        <v>Coho5-W-mori</v>
      </c>
      <c r="M56" s="36">
        <f>I56*(1-$F$2)</f>
        <v>0</v>
      </c>
      <c r="N56" s="13">
        <f t="shared" si="7"/>
        <v>0</v>
      </c>
      <c r="O56" s="39">
        <f>M56/F56/$C$88</f>
        <v>0</v>
      </c>
      <c r="P56" s="39">
        <f>O56/$O$87</f>
        <v>0</v>
      </c>
      <c r="Q56" s="2">
        <f>($A$83*P56-1)/(($A$83-2)*P56+1)</f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29"/>
        <v>0</v>
      </c>
      <c r="G57" s="22">
        <f t="shared" si="3"/>
        <v>0</v>
      </c>
      <c r="H57" s="25">
        <f t="shared" si="30"/>
        <v>0</v>
      </c>
      <c r="I57" s="30">
        <f t="shared" si="4"/>
        <v>0</v>
      </c>
      <c r="J57" s="31">
        <f t="shared" si="5"/>
        <v>0</v>
      </c>
      <c r="K57" s="45">
        <f>J57/$J$88</f>
        <v>0</v>
      </c>
      <c r="L57" s="35" t="str">
        <f t="shared" si="6"/>
        <v>HERRING</v>
      </c>
      <c r="M57" s="37"/>
      <c r="N57" s="48"/>
      <c r="O57" s="41"/>
      <c r="P57" s="41"/>
      <c r="Q57" s="9">
        <f>($A$83*P57-1)/(($A$83-2)*P57+1)</f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4</v>
      </c>
      <c r="F58" s="17">
        <f t="shared" si="29"/>
        <v>1.693050261987875E-3</v>
      </c>
      <c r="G58" s="14">
        <f t="shared" si="3"/>
        <v>2.5042672000000001</v>
      </c>
      <c r="H58" s="24">
        <f t="shared" si="30"/>
        <v>1.9498667110448082E-2</v>
      </c>
      <c r="I58" s="29">
        <f t="shared" si="4"/>
        <v>1.9498667110448082E-2</v>
      </c>
      <c r="J58" s="28">
        <f t="shared" si="5"/>
        <v>1</v>
      </c>
      <c r="K58" s="15">
        <f>J58/$J$88</f>
        <v>2.9411764705882353E-2</v>
      </c>
      <c r="L58" s="34" t="str">
        <f t="shared" si="6"/>
        <v>Herring1-age0</v>
      </c>
      <c r="M58" s="36">
        <f t="shared" ref="M58:M72" si="31">I58*(1-$F$2)</f>
        <v>1.657386704388087E-2</v>
      </c>
      <c r="N58" s="13">
        <f t="shared" si="7"/>
        <v>1.657386704388087E-2</v>
      </c>
      <c r="O58" s="39">
        <f>M58/F58/$C$88</f>
        <v>2.6473001034204129E-2</v>
      </c>
      <c r="P58" s="39">
        <f>O58/$O$87</f>
        <v>1.3630942238882266E-2</v>
      </c>
      <c r="Q58" s="2">
        <f>($A$83*P58-1)/(($A$83-2)*P58+1)</f>
        <v>-9.5038800244134913E-3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0.4</v>
      </c>
      <c r="F59" s="17">
        <f t="shared" si="29"/>
        <v>1.7184454696562511E-2</v>
      </c>
      <c r="G59" s="14">
        <f t="shared" si="3"/>
        <v>2.5418304000000003</v>
      </c>
      <c r="H59" s="24">
        <f t="shared" si="30"/>
        <v>1.9791140825873969E-2</v>
      </c>
      <c r="I59" s="29">
        <f t="shared" si="4"/>
        <v>1.9791140825873969E-2</v>
      </c>
      <c r="J59" s="28">
        <f t="shared" si="5"/>
        <v>1</v>
      </c>
      <c r="K59" s="15">
        <f>J59/$J$88</f>
        <v>2.9411764705882353E-2</v>
      </c>
      <c r="L59" s="34" t="str">
        <f t="shared" si="6"/>
        <v>Herring2-juve</v>
      </c>
      <c r="M59" s="36">
        <f t="shared" si="31"/>
        <v>1.6822469701992873E-2</v>
      </c>
      <c r="N59" s="13">
        <f t="shared" si="7"/>
        <v>1.6822469701992873E-2</v>
      </c>
      <c r="O59" s="39">
        <f>M59/F59/$C$88</f>
        <v>2.6473001034204129E-3</v>
      </c>
      <c r="P59" s="39">
        <f>O59/$O$87</f>
        <v>1.3630942238882266E-3</v>
      </c>
      <c r="Q59" s="2">
        <f>($A$83*P59-1)/(($A$83-2)*P59+1)</f>
        <v>-0.82330066884429942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3</v>
      </c>
      <c r="F60" s="17">
        <f t="shared" si="29"/>
        <v>3.2451174768977527E-2</v>
      </c>
      <c r="G60" s="14">
        <f t="shared" si="3"/>
        <v>36</v>
      </c>
      <c r="H60" s="24">
        <f t="shared" si="30"/>
        <v>0.28030236389157309</v>
      </c>
      <c r="I60" s="29">
        <f t="shared" si="4"/>
        <v>0.28030236389157309</v>
      </c>
      <c r="J60" s="28">
        <f t="shared" si="5"/>
        <v>1</v>
      </c>
      <c r="K60" s="15">
        <f>J60/$J$88</f>
        <v>2.9411764705882353E-2</v>
      </c>
      <c r="L60" s="34" t="str">
        <f t="shared" si="6"/>
        <v>Herring3-mat</v>
      </c>
      <c r="M60" s="36">
        <f t="shared" si="31"/>
        <v>0.23825700930783711</v>
      </c>
      <c r="N60" s="13">
        <f t="shared" si="7"/>
        <v>0.23825700930783711</v>
      </c>
      <c r="O60" s="39">
        <f>M60/F60/$C$88</f>
        <v>1.9854750775653091E-2</v>
      </c>
      <c r="P60" s="39">
        <f>O60/$O$87</f>
        <v>1.0223206679161698E-2</v>
      </c>
      <c r="Q60" s="2">
        <f>($A$83*P60-1)/(($A$83-2)*P60+1)</f>
        <v>-0.15383851425166351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29"/>
        <v>7.0310878666117974E-2</v>
      </c>
      <c r="G61" s="14">
        <f t="shared" si="3"/>
        <v>0</v>
      </c>
      <c r="H61" s="24">
        <f t="shared" si="30"/>
        <v>0</v>
      </c>
      <c r="I61" s="29">
        <f t="shared" si="4"/>
        <v>0</v>
      </c>
      <c r="J61" s="28">
        <f t="shared" si="5"/>
        <v>0</v>
      </c>
      <c r="K61" s="15">
        <f>J61/$J$88</f>
        <v>0</v>
      </c>
      <c r="L61" s="34" t="str">
        <f t="shared" si="6"/>
        <v>Offshore_prey</v>
      </c>
      <c r="M61" s="36">
        <f t="shared" si="31"/>
        <v>0</v>
      </c>
      <c r="N61" s="13">
        <f t="shared" si="7"/>
        <v>0</v>
      </c>
      <c r="O61" s="39">
        <f>M61/F61/$C$88</f>
        <v>0</v>
      </c>
      <c r="P61" s="39">
        <f>O61/$O$87</f>
        <v>0</v>
      </c>
      <c r="Q61" s="2">
        <f>($A$83*P61-1)/(($A$83-2)*P61+1)</f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0.45</v>
      </c>
      <c r="F62" s="17">
        <f t="shared" si="29"/>
        <v>4.7324629871425557E-2</v>
      </c>
      <c r="G62" s="14">
        <f t="shared" si="3"/>
        <v>7.875</v>
      </c>
      <c r="H62" s="24">
        <f t="shared" si="30"/>
        <v>6.1316142101281612E-2</v>
      </c>
      <c r="I62" s="29">
        <f t="shared" si="4"/>
        <v>6.1316142101281612E-2</v>
      </c>
      <c r="J62" s="28">
        <f t="shared" si="5"/>
        <v>1</v>
      </c>
      <c r="K62" s="15">
        <f>J62/$J$88</f>
        <v>2.9411764705882353E-2</v>
      </c>
      <c r="L62" s="34" t="str">
        <f t="shared" si="6"/>
        <v>Small_Forage_Fish</v>
      </c>
      <c r="M62" s="36">
        <f t="shared" si="31"/>
        <v>5.2118720786089368E-2</v>
      </c>
      <c r="N62" s="13">
        <f t="shared" si="7"/>
        <v>5.2118720786089368E-2</v>
      </c>
      <c r="O62" s="39">
        <f>M62/F62/$C$88</f>
        <v>2.978212616347964E-3</v>
      </c>
      <c r="P62" s="39">
        <f>O62/$O$87</f>
        <v>1.5334810018742546E-3</v>
      </c>
      <c r="Q62" s="2">
        <f>($A$83*P62-1)/(($A$83-2)*P62+1)</f>
        <v>-0.80335436220957068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29"/>
        <v>3.5155439333058986E-3</v>
      </c>
      <c r="G63" s="14">
        <f t="shared" si="3"/>
        <v>0</v>
      </c>
      <c r="H63" s="24">
        <f t="shared" si="30"/>
        <v>0</v>
      </c>
      <c r="I63" s="29">
        <f t="shared" si="4"/>
        <v>0</v>
      </c>
      <c r="J63" s="28">
        <f t="shared" si="5"/>
        <v>0</v>
      </c>
      <c r="K63" s="15">
        <f>J63/$J$88</f>
        <v>0</v>
      </c>
      <c r="L63" s="34" t="str">
        <f t="shared" si="6"/>
        <v>ZF1-ICT</v>
      </c>
      <c r="M63" s="36">
        <f t="shared" si="31"/>
        <v>0</v>
      </c>
      <c r="N63" s="13">
        <f t="shared" si="7"/>
        <v>0</v>
      </c>
      <c r="O63" s="39">
        <f>M63/F63/$C$88</f>
        <v>0</v>
      </c>
      <c r="P63" s="39">
        <f>O63/$O$87</f>
        <v>0</v>
      </c>
      <c r="Q63" s="2">
        <f>($A$83*P63-1)/(($A$83-2)*P63+1)</f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29"/>
        <v>3.1639895399753086E-2</v>
      </c>
      <c r="G64" s="14">
        <f t="shared" si="3"/>
        <v>0</v>
      </c>
      <c r="H64" s="24">
        <f t="shared" si="30"/>
        <v>0</v>
      </c>
      <c r="I64" s="29">
        <f t="shared" si="4"/>
        <v>0</v>
      </c>
      <c r="J64" s="28">
        <f t="shared" si="5"/>
        <v>0</v>
      </c>
      <c r="K64" s="15">
        <f>J64/$J$88</f>
        <v>0</v>
      </c>
      <c r="L64" s="34" t="str">
        <f t="shared" si="6"/>
        <v>ZC1-EUP</v>
      </c>
      <c r="M64" s="36">
        <f t="shared" si="31"/>
        <v>0</v>
      </c>
      <c r="N64" s="13">
        <f t="shared" si="7"/>
        <v>0</v>
      </c>
      <c r="O64" s="39">
        <f>M64/F64/$C$88</f>
        <v>0</v>
      </c>
      <c r="P64" s="39">
        <f>O64/$O$87</f>
        <v>0</v>
      </c>
      <c r="Q64" s="2">
        <f>($A$83*P64-1)/(($A$83-2)*P64+1)</f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29"/>
        <v>1.2980469907591011E-2</v>
      </c>
      <c r="G65" s="14">
        <f t="shared" si="3"/>
        <v>0</v>
      </c>
      <c r="H65" s="24">
        <f t="shared" si="30"/>
        <v>0</v>
      </c>
      <c r="I65" s="29">
        <f t="shared" si="4"/>
        <v>0</v>
      </c>
      <c r="J65" s="28">
        <f t="shared" si="5"/>
        <v>0</v>
      </c>
      <c r="K65" s="15">
        <f>J65/$J$88</f>
        <v>0</v>
      </c>
      <c r="L65" s="34" t="str">
        <f t="shared" si="6"/>
        <v>ZC2-AMP</v>
      </c>
      <c r="M65" s="36">
        <f t="shared" si="31"/>
        <v>0</v>
      </c>
      <c r="N65" s="13">
        <f t="shared" si="7"/>
        <v>0</v>
      </c>
      <c r="O65" s="39">
        <f>M65/F65/$C$88</f>
        <v>0</v>
      </c>
      <c r="P65" s="39">
        <f>O65/$O$87</f>
        <v>0</v>
      </c>
      <c r="Q65" s="2">
        <f>($A$83*P65-1)/(($A$83-2)*P65+1)</f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29"/>
        <v>7.0310878666117972E-3</v>
      </c>
      <c r="G66" s="14">
        <f t="shared" si="3"/>
        <v>0</v>
      </c>
      <c r="H66" s="24">
        <f t="shared" si="30"/>
        <v>0</v>
      </c>
      <c r="I66" s="29">
        <f t="shared" si="4"/>
        <v>0</v>
      </c>
      <c r="J66" s="28">
        <f t="shared" si="5"/>
        <v>0</v>
      </c>
      <c r="K66" s="15">
        <f>J66/$J$88</f>
        <v>0</v>
      </c>
      <c r="L66" s="34" t="str">
        <f t="shared" si="6"/>
        <v>ZC3-DEC</v>
      </c>
      <c r="M66" s="36">
        <f t="shared" si="31"/>
        <v>0</v>
      </c>
      <c r="N66" s="13">
        <f t="shared" si="7"/>
        <v>0</v>
      </c>
      <c r="O66" s="39">
        <f>M66/F66/$C$88</f>
        <v>0</v>
      </c>
      <c r="P66" s="39">
        <f>O66/$O$87</f>
        <v>0</v>
      </c>
      <c r="Q66" s="2">
        <f>($A$83*P66-1)/(($A$83-2)*P66+1)</f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29"/>
        <v>2.1634116512651683E-2</v>
      </c>
      <c r="G67" s="14">
        <f t="shared" si="3"/>
        <v>0</v>
      </c>
      <c r="H67" s="24">
        <f t="shared" si="30"/>
        <v>0</v>
      </c>
      <c r="I67" s="29">
        <f t="shared" si="4"/>
        <v>0</v>
      </c>
      <c r="J67" s="28">
        <f t="shared" si="5"/>
        <v>0</v>
      </c>
      <c r="K67" s="15">
        <f>J67/$J$88</f>
        <v>0</v>
      </c>
      <c r="L67" s="34" t="str">
        <f t="shared" si="6"/>
        <v>ZC4-CLG</v>
      </c>
      <c r="M67" s="36">
        <f t="shared" si="31"/>
        <v>0</v>
      </c>
      <c r="N67" s="13">
        <f t="shared" si="7"/>
        <v>0</v>
      </c>
      <c r="O67" s="39">
        <f>M67/F67/$C$88</f>
        <v>0</v>
      </c>
      <c r="P67" s="39">
        <f>O67/$O$87</f>
        <v>0</v>
      </c>
      <c r="Q67" s="2">
        <f>($A$83*P67-1)/(($A$83-2)*P67+1)</f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29"/>
        <v>3.2721601225385671E-2</v>
      </c>
      <c r="G68" s="14">
        <f t="shared" si="3"/>
        <v>0</v>
      </c>
      <c r="H68" s="24">
        <f t="shared" si="30"/>
        <v>0</v>
      </c>
      <c r="I68" s="29">
        <f t="shared" si="4"/>
        <v>0</v>
      </c>
      <c r="J68" s="28">
        <f t="shared" si="5"/>
        <v>0</v>
      </c>
      <c r="K68" s="15">
        <f>J68/$J$88</f>
        <v>0</v>
      </c>
      <c r="L68" s="34" t="str">
        <f t="shared" si="6"/>
        <v>ZC5-CSM</v>
      </c>
      <c r="M68" s="36">
        <f t="shared" si="31"/>
        <v>0</v>
      </c>
      <c r="N68" s="13">
        <f t="shared" si="7"/>
        <v>0</v>
      </c>
      <c r="O68" s="39">
        <f>M68/F68/$C$88</f>
        <v>0</v>
      </c>
      <c r="P68" s="39">
        <f>O68/$O$87</f>
        <v>0</v>
      </c>
      <c r="Q68" s="2">
        <f>($A$83*P68-1)/(($A$83-2)*P68+1)</f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29"/>
        <v>8.1127936922443817E-3</v>
      </c>
      <c r="G69" s="14">
        <f t="shared" si="3"/>
        <v>0</v>
      </c>
      <c r="H69" s="24">
        <f t="shared" si="30"/>
        <v>0</v>
      </c>
      <c r="I69" s="29">
        <f t="shared" si="4"/>
        <v>0</v>
      </c>
      <c r="J69" s="28">
        <f t="shared" si="5"/>
        <v>0</v>
      </c>
      <c r="K69" s="15">
        <f>J69/$J$88</f>
        <v>0</v>
      </c>
      <c r="L69" s="34" t="str">
        <f t="shared" si="6"/>
        <v>ZS1-JEL</v>
      </c>
      <c r="M69" s="36">
        <f t="shared" si="31"/>
        <v>0</v>
      </c>
      <c r="N69" s="13">
        <f t="shared" si="7"/>
        <v>0</v>
      </c>
      <c r="O69" s="39">
        <f>M69/F69/$C$88</f>
        <v>0</v>
      </c>
      <c r="P69" s="39">
        <f>O69/$O$87</f>
        <v>0</v>
      </c>
      <c r="Q69" s="2">
        <f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9"/>
        <v>2.6501792727998314E-2</v>
      </c>
      <c r="G70" s="14">
        <f t="shared" si="3"/>
        <v>0</v>
      </c>
      <c r="H70" s="24">
        <f t="shared" si="30"/>
        <v>0</v>
      </c>
      <c r="I70" s="29">
        <f t="shared" si="4"/>
        <v>0</v>
      </c>
      <c r="J70" s="28">
        <f t="shared" si="5"/>
        <v>0</v>
      </c>
      <c r="K70" s="15">
        <f>J70/$J$88</f>
        <v>0</v>
      </c>
      <c r="L70" s="34" t="str">
        <f t="shared" si="6"/>
        <v>ZS2-CTH</v>
      </c>
      <c r="M70" s="36">
        <f t="shared" si="31"/>
        <v>0</v>
      </c>
      <c r="N70" s="13">
        <f t="shared" si="7"/>
        <v>0</v>
      </c>
      <c r="O70" s="39">
        <f>M70/F70/$C$88</f>
        <v>0</v>
      </c>
      <c r="P70" s="39">
        <f>O70/$O$87</f>
        <v>0</v>
      </c>
      <c r="Q70" s="2">
        <f>($A$83*P70-1)/(($A$83-2)*P70+1)</f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9"/>
        <v>1.8388999035753931E-2</v>
      </c>
      <c r="G71" s="14">
        <f t="shared" si="3"/>
        <v>0</v>
      </c>
      <c r="H71" s="24">
        <f t="shared" si="30"/>
        <v>0</v>
      </c>
      <c r="I71" s="29">
        <f t="shared" si="4"/>
        <v>0</v>
      </c>
      <c r="J71" s="28">
        <f t="shared" si="5"/>
        <v>0</v>
      </c>
      <c r="K71" s="15">
        <f>J71/$J$88</f>
        <v>0</v>
      </c>
      <c r="L71" s="34" t="str">
        <f t="shared" si="6"/>
        <v>ZS3-CHA</v>
      </c>
      <c r="M71" s="36">
        <f t="shared" si="31"/>
        <v>0</v>
      </c>
      <c r="N71" s="13">
        <f t="shared" si="7"/>
        <v>0</v>
      </c>
      <c r="O71" s="39">
        <f>M71/F71/$C$88</f>
        <v>0</v>
      </c>
      <c r="P71" s="39">
        <f>O71/$O$87</f>
        <v>0</v>
      </c>
      <c r="Q71" s="2">
        <f>($A$83*P71-1)/(($A$83-2)*P71+1)</f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32">C72/$C$88</f>
        <v>8.924073061468819E-3</v>
      </c>
      <c r="G72" s="14">
        <f t="shared" si="3"/>
        <v>0</v>
      </c>
      <c r="H72" s="24">
        <f t="shared" ref="H72:H103" si="33">G72/$G$88</f>
        <v>0</v>
      </c>
      <c r="I72" s="29">
        <f t="shared" si="4"/>
        <v>0</v>
      </c>
      <c r="J72" s="28">
        <f t="shared" si="5"/>
        <v>0</v>
      </c>
      <c r="K72" s="15">
        <f>J72/$J$88</f>
        <v>0</v>
      </c>
      <c r="L72" s="34" t="str">
        <f t="shared" si="6"/>
        <v>ZS4-LAR</v>
      </c>
      <c r="M72" s="36">
        <f t="shared" si="31"/>
        <v>0</v>
      </c>
      <c r="N72" s="13">
        <f t="shared" si="7"/>
        <v>0</v>
      </c>
      <c r="O72" s="39">
        <f>M72/F72/$C$88</f>
        <v>0</v>
      </c>
      <c r="P72" s="39">
        <f>O72/$O$87</f>
        <v>0</v>
      </c>
      <c r="Q72" s="2">
        <f>($A$83*P72-1)/(($A$83-2)*P72+1)</f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2.4338381076733143E-2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ref="M73:M83" si="39">I73*(1-$F$2)</f>
        <v>0</v>
      </c>
      <c r="N73" s="13">
        <f t="shared" ref="N73:N83" si="40">M73</f>
        <v>0</v>
      </c>
      <c r="O73" s="39">
        <f t="shared" ref="O73:O83" si="41">M73/F73/$C$88</f>
        <v>0</v>
      </c>
      <c r="P73" s="39">
        <f t="shared" ref="P73:P83" si="42">O73/$O$87</f>
        <v>0</v>
      </c>
      <c r="Q73" s="2">
        <f t="shared" ref="Q73:Q83" si="43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2.7042645640814603E-2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39"/>
        <v>0</v>
      </c>
      <c r="N74" s="13">
        <f t="shared" si="40"/>
        <v>0</v>
      </c>
      <c r="O74" s="39">
        <f t="shared" si="41"/>
        <v>0</v>
      </c>
      <c r="P74" s="39">
        <f t="shared" si="42"/>
        <v>0</v>
      </c>
      <c r="Q74" s="2">
        <f t="shared" si="43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1.3521322820407302E-2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39"/>
        <v>0</v>
      </c>
      <c r="N75" s="13">
        <f t="shared" si="40"/>
        <v>0</v>
      </c>
      <c r="O75" s="39">
        <f t="shared" si="41"/>
        <v>0</v>
      </c>
      <c r="P75" s="39">
        <f t="shared" si="42"/>
        <v>0</v>
      </c>
      <c r="Q75" s="2">
        <f t="shared" si="43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2.4599999999999999E-3</v>
      </c>
      <c r="D76" s="2">
        <v>0</v>
      </c>
      <c r="E76" s="2">
        <v>1</v>
      </c>
      <c r="F76" s="17">
        <f t="shared" si="32"/>
        <v>6.6524908276403926E-6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39"/>
        <v>0</v>
      </c>
      <c r="N76" s="13">
        <f t="shared" si="40"/>
        <v>0</v>
      </c>
      <c r="O76" s="39">
        <f t="shared" si="41"/>
        <v>0</v>
      </c>
      <c r="P76" s="39">
        <f t="shared" si="42"/>
        <v>0</v>
      </c>
      <c r="Q76" s="2">
        <f t="shared" si="43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2.7042645640814603E-2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39"/>
        <v>0</v>
      </c>
      <c r="N77" s="13">
        <f t="shared" si="40"/>
        <v>0</v>
      </c>
      <c r="O77" s="39">
        <f t="shared" si="41"/>
        <v>0</v>
      </c>
      <c r="P77" s="39">
        <f t="shared" si="42"/>
        <v>0</v>
      </c>
      <c r="Q77" s="2">
        <f t="shared" si="43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0.14332602189631741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39"/>
        <v>0</v>
      </c>
      <c r="N78" s="13">
        <f t="shared" si="40"/>
        <v>0</v>
      </c>
      <c r="O78" s="39">
        <f t="shared" si="41"/>
        <v>0</v>
      </c>
      <c r="P78" s="39">
        <f t="shared" si="42"/>
        <v>0</v>
      </c>
      <c r="Q78" s="2">
        <f t="shared" si="43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2.9746910204896067E-2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39"/>
        <v>0</v>
      </c>
      <c r="N79" s="13">
        <f t="shared" si="40"/>
        <v>0</v>
      </c>
      <c r="O79" s="39">
        <f t="shared" si="41"/>
        <v>0</v>
      </c>
      <c r="P79" s="39">
        <f t="shared" si="42"/>
        <v>0</v>
      </c>
      <c r="Q79" s="2">
        <f t="shared" si="43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6.219808497387359E-3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39"/>
        <v>0</v>
      </c>
      <c r="N80" s="13">
        <f t="shared" si="40"/>
        <v>0</v>
      </c>
      <c r="O80" s="39">
        <f t="shared" si="41"/>
        <v>0</v>
      </c>
      <c r="P80" s="39">
        <f t="shared" si="42"/>
        <v>0</v>
      </c>
      <c r="Q80" s="2">
        <f t="shared" si="43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1.0817058256325842E-2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39"/>
        <v>0</v>
      </c>
      <c r="N81" s="13">
        <f t="shared" si="40"/>
        <v>0</v>
      </c>
      <c r="O81" s="39">
        <f t="shared" si="41"/>
        <v>0</v>
      </c>
      <c r="P81" s="39">
        <f t="shared" si="42"/>
        <v>0</v>
      </c>
      <c r="Q81" s="2">
        <f t="shared" si="43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0.16225587384488763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39"/>
        <v>0</v>
      </c>
      <c r="N82" s="13">
        <f t="shared" si="40"/>
        <v>0</v>
      </c>
      <c r="O82" s="39">
        <f t="shared" si="41"/>
        <v>0</v>
      </c>
      <c r="P82" s="39">
        <f t="shared" si="42"/>
        <v>0</v>
      </c>
      <c r="Q82" s="2">
        <f t="shared" si="43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32"/>
        <v>0.16225587384488763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34" t="str">
        <f t="shared" si="38"/>
        <v>DET_Real</v>
      </c>
      <c r="M83" s="36">
        <f t="shared" si="39"/>
        <v>0</v>
      </c>
      <c r="N83" s="13">
        <f t="shared" si="40"/>
        <v>0</v>
      </c>
      <c r="O83" s="43">
        <f t="shared" si="41"/>
        <v>0</v>
      </c>
      <c r="P83" s="43">
        <f t="shared" si="42"/>
        <v>0</v>
      </c>
      <c r="Q83" s="2">
        <f t="shared" si="43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1.9421255383717999</v>
      </c>
    </row>
    <row r="88" spans="1:17" x14ac:dyDescent="0.35">
      <c r="B88" s="6" t="s">
        <v>107</v>
      </c>
      <c r="C88" s="16">
        <f>SUM(C5:C83)</f>
        <v>369.78630466936704</v>
      </c>
      <c r="D88" s="3">
        <f>SUM(D5:D83)</f>
        <v>34</v>
      </c>
      <c r="E88" s="3"/>
      <c r="F88" s="27">
        <f>SUM(F5:F83)</f>
        <v>0.99999999999999967</v>
      </c>
      <c r="G88" s="23">
        <f>SUM(G5:G83)</f>
        <v>128.43273777714398</v>
      </c>
      <c r="H88" s="27">
        <f>SUM(H5:H83)</f>
        <v>1</v>
      </c>
      <c r="I88" s="27"/>
      <c r="J88" s="27">
        <f t="shared" ref="J88:M88" si="44">SUM(J5:J83)</f>
        <v>34</v>
      </c>
      <c r="K88" s="27"/>
      <c r="L88" s="27"/>
      <c r="M88" s="27">
        <f t="shared" si="44"/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BC3-C3C9-422B-9B67-D91329766153}">
  <dimension ref="A2:Q88"/>
  <sheetViews>
    <sheetView topLeftCell="G13" zoomScale="94" workbookViewId="0">
      <selection activeCell="N15" sqref="N15:N24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7.0310878666117962E-7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>J5/$J$88</f>
        <v>0</v>
      </c>
      <c r="L5" s="34" t="str">
        <f>B5</f>
        <v>Orca-WCT</v>
      </c>
      <c r="M5" s="36">
        <f t="shared" ref="M5:M13" si="2">I5*(1-$F$2)</f>
        <v>0</v>
      </c>
      <c r="N5" s="13">
        <f>M5</f>
        <v>0</v>
      </c>
      <c r="O5" s="39">
        <f>M5/F5/$C$88</f>
        <v>0</v>
      </c>
      <c r="P5" s="39">
        <f>O5/$O$87</f>
        <v>0</v>
      </c>
      <c r="Q5" s="2">
        <f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9.4649259742851123E-6</v>
      </c>
      <c r="G6" s="14">
        <f t="shared" ref="G6:G72" si="3">C6*D6*E6</f>
        <v>0</v>
      </c>
      <c r="H6" s="24">
        <f t="shared" si="1"/>
        <v>0</v>
      </c>
      <c r="I6" s="29">
        <f t="shared" ref="I6:I72" si="4">H6</f>
        <v>0</v>
      </c>
      <c r="J6" s="28">
        <f t="shared" ref="J6:J72" si="5">IF(G6=0,0,H6/I6)</f>
        <v>0</v>
      </c>
      <c r="K6" s="15">
        <f>J6/$J$88</f>
        <v>0</v>
      </c>
      <c r="L6" s="34" t="str">
        <f t="shared" ref="L6:L72" si="6">B6</f>
        <v>Orca-Resident</v>
      </c>
      <c r="M6" s="36">
        <f t="shared" si="2"/>
        <v>0</v>
      </c>
      <c r="N6" s="13">
        <f t="shared" ref="N6:N72" si="7">M6</f>
        <v>0</v>
      </c>
      <c r="O6" s="39">
        <f>M6/F6/$C$88</f>
        <v>0</v>
      </c>
      <c r="P6" s="39">
        <f>O6/$O$87</f>
        <v>0</v>
      </c>
      <c r="Q6" s="2">
        <f>($A$83*P6-1)/(($A$83-2)*P6+1)</f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2.3797528163916854E-5</v>
      </c>
      <c r="G7" s="14">
        <f t="shared" si="3"/>
        <v>0</v>
      </c>
      <c r="H7" s="24">
        <f t="shared" si="1"/>
        <v>0</v>
      </c>
      <c r="I7" s="29">
        <f t="shared" si="4"/>
        <v>0</v>
      </c>
      <c r="J7" s="28">
        <f t="shared" si="5"/>
        <v>0</v>
      </c>
      <c r="K7" s="15">
        <f>J7/$J$88</f>
        <v>0</v>
      </c>
      <c r="L7" s="34" t="str">
        <f t="shared" si="6"/>
        <v>Humpback</v>
      </c>
      <c r="M7" s="36">
        <f t="shared" si="2"/>
        <v>0</v>
      </c>
      <c r="N7" s="13">
        <f t="shared" si="7"/>
        <v>0</v>
      </c>
      <c r="O7" s="39">
        <f>M7/F7/$C$88</f>
        <v>0</v>
      </c>
      <c r="P7" s="39">
        <f>O7/$O$87</f>
        <v>0</v>
      </c>
      <c r="Q7" s="2">
        <f>($A$83*P7-1)/(($A$83-2)*P7+1)</f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2.1634116512651684E-4</v>
      </c>
      <c r="G8" s="14">
        <f t="shared" si="3"/>
        <v>0</v>
      </c>
      <c r="H8" s="24">
        <f t="shared" si="1"/>
        <v>0</v>
      </c>
      <c r="I8" s="29">
        <f t="shared" si="4"/>
        <v>0</v>
      </c>
      <c r="J8" s="28">
        <f t="shared" si="5"/>
        <v>0</v>
      </c>
      <c r="K8" s="15">
        <f>J8/$J$88</f>
        <v>0</v>
      </c>
      <c r="L8" s="34" t="str">
        <f t="shared" si="6"/>
        <v>Odontoceti</v>
      </c>
      <c r="M8" s="36">
        <f t="shared" si="2"/>
        <v>0</v>
      </c>
      <c r="N8" s="13">
        <f t="shared" si="7"/>
        <v>0</v>
      </c>
      <c r="O8" s="39">
        <f>M8/F8/$C$88</f>
        <v>0</v>
      </c>
      <c r="P8" s="39">
        <f>O8/$O$87</f>
        <v>0</v>
      </c>
      <c r="Q8" s="2">
        <f>($A$83*P8-1)/(($A$83-2)*P8+1)</f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1.1898764081958425E-4</v>
      </c>
      <c r="G9" s="14">
        <f t="shared" si="3"/>
        <v>0</v>
      </c>
      <c r="H9" s="24">
        <f t="shared" si="1"/>
        <v>0</v>
      </c>
      <c r="I9" s="29">
        <f t="shared" si="4"/>
        <v>0</v>
      </c>
      <c r="J9" s="28">
        <f t="shared" si="5"/>
        <v>0</v>
      </c>
      <c r="K9" s="15">
        <f>J9/$J$88</f>
        <v>0</v>
      </c>
      <c r="L9" s="34" t="str">
        <f t="shared" si="6"/>
        <v>Sea</v>
      </c>
      <c r="M9" s="36">
        <f t="shared" si="2"/>
        <v>0</v>
      </c>
      <c r="N9" s="13">
        <f t="shared" si="7"/>
        <v>0</v>
      </c>
      <c r="O9" s="39">
        <f>M9/F9/$C$88</f>
        <v>0</v>
      </c>
      <c r="P9" s="39">
        <f>O9/$O$87</f>
        <v>0</v>
      </c>
      <c r="Q9" s="2">
        <f>($A$83*P9-1)/(($A$83-2)*P9+1)</f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4.3268233025303368E-4</v>
      </c>
      <c r="G10" s="14">
        <f t="shared" si="3"/>
        <v>0</v>
      </c>
      <c r="H10" s="24">
        <f t="shared" si="1"/>
        <v>0</v>
      </c>
      <c r="I10" s="29">
        <f t="shared" si="4"/>
        <v>0</v>
      </c>
      <c r="J10" s="28">
        <f t="shared" si="5"/>
        <v>0</v>
      </c>
      <c r="K10" s="15">
        <f>J10/$J$88</f>
        <v>0</v>
      </c>
      <c r="L10" s="34" t="str">
        <f t="shared" si="6"/>
        <v>Harbour</v>
      </c>
      <c r="M10" s="36">
        <f t="shared" si="2"/>
        <v>0</v>
      </c>
      <c r="N10" s="13">
        <f t="shared" si="7"/>
        <v>0</v>
      </c>
      <c r="O10" s="39">
        <f>M10/F10/$C$88</f>
        <v>0</v>
      </c>
      <c r="P10" s="39">
        <f>O10/$O$87</f>
        <v>0</v>
      </c>
      <c r="Q10" s="2">
        <f>($A$83*P10-1)/(($A$83-2)*P10+1)</f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9.7353524306932574E-5</v>
      </c>
      <c r="G11" s="14">
        <f t="shared" si="3"/>
        <v>0</v>
      </c>
      <c r="H11" s="24">
        <f t="shared" si="1"/>
        <v>0</v>
      </c>
      <c r="I11" s="29">
        <f t="shared" si="4"/>
        <v>0</v>
      </c>
      <c r="J11" s="28">
        <f t="shared" si="5"/>
        <v>0</v>
      </c>
      <c r="K11" s="15">
        <f>J11/$J$88</f>
        <v>0</v>
      </c>
      <c r="L11" s="34" t="str">
        <f t="shared" si="6"/>
        <v>Avian</v>
      </c>
      <c r="M11" s="36">
        <f t="shared" si="2"/>
        <v>0</v>
      </c>
      <c r="N11" s="13">
        <f t="shared" si="7"/>
        <v>0</v>
      </c>
      <c r="O11" s="39">
        <f>M11/F11/$C$88</f>
        <v>0</v>
      </c>
      <c r="P11" s="39">
        <f>O11/$O$87</f>
        <v>0</v>
      </c>
      <c r="Q11" s="2">
        <f>($A$83*P11-1)/(($A$83-2)*P11+1)</f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2.7042645640814604E-3</v>
      </c>
      <c r="G12" s="14">
        <f t="shared" si="3"/>
        <v>0</v>
      </c>
      <c r="H12" s="24">
        <f t="shared" si="1"/>
        <v>0</v>
      </c>
      <c r="I12" s="29">
        <f t="shared" si="4"/>
        <v>0</v>
      </c>
      <c r="J12" s="28">
        <f t="shared" si="5"/>
        <v>0</v>
      </c>
      <c r="K12" s="15">
        <f t="shared" ref="K12:K13" si="8">J12/$J$88</f>
        <v>0</v>
      </c>
      <c r="L12" s="34" t="str">
        <f t="shared" si="6"/>
        <v>Lingcod</v>
      </c>
      <c r="M12" s="36">
        <f t="shared" si="2"/>
        <v>0</v>
      </c>
      <c r="N12" s="13">
        <f t="shared" si="7"/>
        <v>0</v>
      </c>
      <c r="O12" s="39">
        <f t="shared" ref="O12:O13" si="9">M12/F12/$C$88</f>
        <v>0</v>
      </c>
      <c r="P12" s="39">
        <f t="shared" ref="P12:P13" si="10">O12/$O$87</f>
        <v>0</v>
      </c>
      <c r="Q12" s="2">
        <f t="shared" ref="Q12:Q13" si="11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1.2169190538366572E-2</v>
      </c>
      <c r="G13" s="14">
        <f t="shared" si="3"/>
        <v>0</v>
      </c>
      <c r="H13" s="24">
        <f t="shared" si="1"/>
        <v>0</v>
      </c>
      <c r="I13" s="29">
        <f t="shared" si="4"/>
        <v>0</v>
      </c>
      <c r="J13" s="28">
        <f t="shared" si="5"/>
        <v>0</v>
      </c>
      <c r="K13" s="15">
        <f t="shared" si="8"/>
        <v>0</v>
      </c>
      <c r="L13" s="34" t="str">
        <f t="shared" si="6"/>
        <v>Dogfish</v>
      </c>
      <c r="M13" s="36">
        <f t="shared" si="2"/>
        <v>0</v>
      </c>
      <c r="N13" s="13">
        <f t="shared" si="7"/>
        <v>0</v>
      </c>
      <c r="O13" s="39">
        <f t="shared" si="9"/>
        <v>0</v>
      </c>
      <c r="P13" s="39">
        <f t="shared" si="10"/>
        <v>0</v>
      </c>
      <c r="Q13" s="2">
        <f t="shared" si="11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3"/>
        <v>0</v>
      </c>
      <c r="H14" s="25">
        <f t="shared" si="1"/>
        <v>0</v>
      </c>
      <c r="I14" s="30">
        <f t="shared" si="4"/>
        <v>0</v>
      </c>
      <c r="J14" s="31">
        <f t="shared" si="5"/>
        <v>0</v>
      </c>
      <c r="K14" s="45">
        <f>J14/$J$88</f>
        <v>0</v>
      </c>
      <c r="L14" s="35" t="str">
        <f t="shared" si="6"/>
        <v>HAKE</v>
      </c>
      <c r="M14" s="37"/>
      <c r="N14" s="48"/>
      <c r="O14" s="41"/>
      <c r="P14" s="41"/>
      <c r="Q14" s="9">
        <f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8.3802562746902948E-4</v>
      </c>
      <c r="G15" s="14">
        <f t="shared" si="3"/>
        <v>0.30989040000000001</v>
      </c>
      <c r="H15" s="24">
        <f t="shared" si="1"/>
        <v>2.6239042389218717E-3</v>
      </c>
      <c r="I15" s="29">
        <f t="shared" si="4"/>
        <v>2.6239042389218717E-3</v>
      </c>
      <c r="J15" s="28">
        <f t="shared" si="5"/>
        <v>1</v>
      </c>
      <c r="K15" s="15">
        <f>J15/$J$88</f>
        <v>4.5454545454545456E-2</v>
      </c>
      <c r="L15" s="34" t="str">
        <f t="shared" si="6"/>
        <v>Hake1_0-11</v>
      </c>
      <c r="M15" s="36">
        <f t="shared" ref="M15:M24" si="12">I15*(1-$F$2)</f>
        <v>2.3615138150296848E-3</v>
      </c>
      <c r="N15" s="13">
        <f t="shared" si="7"/>
        <v>2.3615138150296848E-3</v>
      </c>
      <c r="O15" s="39">
        <f>M15/F15/$C$88</f>
        <v>7.6204807087592412E-3</v>
      </c>
      <c r="P15" s="39">
        <f>O15/$O$87</f>
        <v>3.7593984962406027E-2</v>
      </c>
      <c r="Q15" s="2">
        <f>($A$83*P15-1)/(($A$83-2)*P15+1)</f>
        <v>0.46997929606625272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6.1305028644231332E-3</v>
      </c>
      <c r="G16" s="14">
        <f t="shared" si="3"/>
        <v>0</v>
      </c>
      <c r="H16" s="24">
        <f t="shared" si="1"/>
        <v>0</v>
      </c>
      <c r="I16" s="29">
        <f t="shared" si="4"/>
        <v>0</v>
      </c>
      <c r="J16" s="28">
        <f t="shared" si="5"/>
        <v>0</v>
      </c>
      <c r="K16" s="15">
        <f>J16/$J$88</f>
        <v>0</v>
      </c>
      <c r="L16" s="34" t="str">
        <f t="shared" si="6"/>
        <v>Hake2_juve_12-35</v>
      </c>
      <c r="M16" s="36">
        <f t="shared" si="12"/>
        <v>0</v>
      </c>
      <c r="N16" s="13">
        <f t="shared" si="7"/>
        <v>0</v>
      </c>
      <c r="O16" s="39">
        <f>M16/F16/$C$88</f>
        <v>0</v>
      </c>
      <c r="P16" s="39">
        <f>O16/$O$87</f>
        <v>0</v>
      </c>
      <c r="Q16" s="2">
        <f>($A$83*P16-1)/(($A$83-2)*P16+1)</f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5.1381026717547745E-3</v>
      </c>
      <c r="G17" s="14">
        <f t="shared" si="3"/>
        <v>0</v>
      </c>
      <c r="H17" s="24">
        <f t="shared" si="1"/>
        <v>0</v>
      </c>
      <c r="I17" s="29">
        <f t="shared" si="4"/>
        <v>0</v>
      </c>
      <c r="J17" s="28">
        <f t="shared" si="5"/>
        <v>0</v>
      </c>
      <c r="K17" s="15">
        <f>J17/$J$88</f>
        <v>0</v>
      </c>
      <c r="L17" s="34" t="str">
        <f t="shared" si="6"/>
        <v>Hake3_mat_36-59</v>
      </c>
      <c r="M17" s="36">
        <f t="shared" si="12"/>
        <v>0</v>
      </c>
      <c r="N17" s="13">
        <f t="shared" si="7"/>
        <v>0</v>
      </c>
      <c r="O17" s="39">
        <f>M17/F17/$C$88</f>
        <v>0</v>
      </c>
      <c r="P17" s="39">
        <f>O17/$O$87</f>
        <v>0</v>
      </c>
      <c r="Q17" s="2">
        <f>($A$83*P17-1)/(($A$83-2)*P17+1)</f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1.2031989675707897E-2</v>
      </c>
      <c r="G18" s="14">
        <f t="shared" si="3"/>
        <v>0</v>
      </c>
      <c r="H18" s="24">
        <f t="shared" si="1"/>
        <v>0</v>
      </c>
      <c r="I18" s="29">
        <f t="shared" si="4"/>
        <v>0</v>
      </c>
      <c r="J18" s="28">
        <f t="shared" si="5"/>
        <v>0</v>
      </c>
      <c r="K18" s="15">
        <f>J18/$J$88</f>
        <v>0</v>
      </c>
      <c r="L18" s="34" t="str">
        <f t="shared" si="6"/>
        <v>Hake4_old_60up</v>
      </c>
      <c r="M18" s="36">
        <f t="shared" si="12"/>
        <v>0</v>
      </c>
      <c r="N18" s="13">
        <f t="shared" si="7"/>
        <v>0</v>
      </c>
      <c r="O18" s="39">
        <f>M18/F18/$C$88</f>
        <v>0</v>
      </c>
      <c r="P18" s="39">
        <f>O18/$O$87</f>
        <v>0</v>
      </c>
      <c r="Q18" s="2">
        <f>($A$83*P18-1)/(($A$83-2)*P18+1)</f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9.1944995178769659E-6</v>
      </c>
      <c r="G19" s="14">
        <f t="shared" si="3"/>
        <v>3.3999999999999998E-3</v>
      </c>
      <c r="H19" s="24">
        <f t="shared" si="1"/>
        <v>2.8788482677534907E-5</v>
      </c>
      <c r="I19" s="29">
        <f t="shared" si="4"/>
        <v>2.8788482677534907E-5</v>
      </c>
      <c r="J19" s="28">
        <f t="shared" si="5"/>
        <v>1</v>
      </c>
      <c r="K19" s="15">
        <f>J19/$J$88</f>
        <v>4.5454545454545456E-2</v>
      </c>
      <c r="L19" s="34" t="str">
        <f t="shared" si="6"/>
        <v>Pink-Juve</v>
      </c>
      <c r="M19" s="36">
        <f t="shared" si="12"/>
        <v>2.5909634409781417E-5</v>
      </c>
      <c r="N19" s="13">
        <f t="shared" si="7"/>
        <v>2.5909634409781417E-5</v>
      </c>
      <c r="O19" s="39">
        <f>M19/F19/$C$88</f>
        <v>7.6204807087592403E-3</v>
      </c>
      <c r="P19" s="39">
        <f>O19/$O$87</f>
        <v>3.759398496240602E-2</v>
      </c>
      <c r="Q19" s="2">
        <f>($A$83*P19-1)/(($A$83-2)*P19+1)</f>
        <v>0.46997929606625266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4.8676762153466286E-4</v>
      </c>
      <c r="G20" s="14">
        <f t="shared" si="3"/>
        <v>0</v>
      </c>
      <c r="H20" s="24">
        <f t="shared" si="1"/>
        <v>0</v>
      </c>
      <c r="I20" s="29">
        <f t="shared" si="4"/>
        <v>0</v>
      </c>
      <c r="J20" s="28">
        <f t="shared" si="5"/>
        <v>0</v>
      </c>
      <c r="K20" s="15">
        <f>J20/$J$88</f>
        <v>0</v>
      </c>
      <c r="L20" s="34" t="str">
        <f t="shared" si="6"/>
        <v>Pink-Adult</v>
      </c>
      <c r="M20" s="36">
        <f t="shared" si="12"/>
        <v>0</v>
      </c>
      <c r="N20" s="13">
        <f t="shared" si="7"/>
        <v>0</v>
      </c>
      <c r="O20" s="39">
        <f>M20/F20/$C$88</f>
        <v>0</v>
      </c>
      <c r="P20" s="39">
        <f>O20/$O$87</f>
        <v>0</v>
      </c>
      <c r="Q20" s="2">
        <f>($A$83*P20-1)/(($A$83-2)*P20+1)</f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8.9781583527504487E-6</v>
      </c>
      <c r="G21" s="14">
        <f t="shared" si="3"/>
        <v>3.32E-3</v>
      </c>
      <c r="H21" s="24">
        <f t="shared" si="1"/>
        <v>2.8111106614534084E-5</v>
      </c>
      <c r="I21" s="29">
        <f t="shared" si="4"/>
        <v>2.8111106614534084E-5</v>
      </c>
      <c r="J21" s="28">
        <f t="shared" si="5"/>
        <v>1</v>
      </c>
      <c r="K21" s="15">
        <f>J21/$J$88</f>
        <v>4.5454545454545456E-2</v>
      </c>
      <c r="L21" s="34" t="str">
        <f t="shared" si="6"/>
        <v>Chum-Juve</v>
      </c>
      <c r="M21" s="36">
        <f t="shared" si="12"/>
        <v>2.5299995953080677E-5</v>
      </c>
      <c r="N21" s="13">
        <f t="shared" si="7"/>
        <v>2.5299995953080677E-5</v>
      </c>
      <c r="O21" s="39">
        <f>M21/F21/$C$88</f>
        <v>7.6204807087592403E-3</v>
      </c>
      <c r="P21" s="39">
        <f>O21/$O$87</f>
        <v>3.759398496240602E-2</v>
      </c>
      <c r="Q21" s="2">
        <f>($A$83*P21-1)/(($A$83-2)*P21+1)</f>
        <v>0.46997929606625266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3.7859703897140449E-4</v>
      </c>
      <c r="G22" s="14">
        <f t="shared" si="3"/>
        <v>0</v>
      </c>
      <c r="H22" s="24">
        <f t="shared" si="1"/>
        <v>0</v>
      </c>
      <c r="I22" s="29">
        <f t="shared" si="4"/>
        <v>0</v>
      </c>
      <c r="J22" s="28">
        <f t="shared" si="5"/>
        <v>0</v>
      </c>
      <c r="K22" s="15">
        <f>J22/$J$88</f>
        <v>0</v>
      </c>
      <c r="L22" s="34" t="str">
        <f t="shared" si="6"/>
        <v>Chum-Adult</v>
      </c>
      <c r="M22" s="36">
        <f t="shared" si="12"/>
        <v>0</v>
      </c>
      <c r="N22" s="13">
        <f t="shared" si="7"/>
        <v>0</v>
      </c>
      <c r="O22" s="39">
        <f>M22/F22/$C$88</f>
        <v>0</v>
      </c>
      <c r="P22" s="39">
        <f>O22/$O$87</f>
        <v>0</v>
      </c>
      <c r="Q22" s="2">
        <f>($A$83*P22-1)/(($A$83-2)*P22+1)</f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1.7848146122937639E-5</v>
      </c>
      <c r="G23" s="14">
        <f t="shared" si="3"/>
        <v>6.6E-3</v>
      </c>
      <c r="H23" s="24">
        <f t="shared" si="1"/>
        <v>5.5883525197567761E-5</v>
      </c>
      <c r="I23" s="29">
        <f t="shared" si="4"/>
        <v>5.5883525197567761E-5</v>
      </c>
      <c r="J23" s="28">
        <f t="shared" si="5"/>
        <v>1</v>
      </c>
      <c r="K23" s="15">
        <f>J23/$J$88</f>
        <v>4.5454545454545456E-2</v>
      </c>
      <c r="L23" s="34" t="str">
        <f t="shared" si="6"/>
        <v>Sockeye-Juve</v>
      </c>
      <c r="M23" s="36">
        <f t="shared" si="12"/>
        <v>5.0295172677810987E-5</v>
      </c>
      <c r="N23" s="13">
        <f t="shared" si="7"/>
        <v>5.0295172677810987E-5</v>
      </c>
      <c r="O23" s="39">
        <f>M23/F23/$C$88</f>
        <v>7.6204807087592403E-3</v>
      </c>
      <c r="P23" s="39">
        <f>O23/$O$87</f>
        <v>3.759398496240602E-2</v>
      </c>
      <c r="Q23" s="2">
        <f>($A$83*P23-1)/(($A$83-2)*P23+1)</f>
        <v>0.46997929606625266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4.8676762153466286E-4</v>
      </c>
      <c r="G24" s="14">
        <f t="shared" si="3"/>
        <v>0</v>
      </c>
      <c r="H24" s="24">
        <f t="shared" si="1"/>
        <v>0</v>
      </c>
      <c r="I24" s="29">
        <f t="shared" si="4"/>
        <v>0</v>
      </c>
      <c r="J24" s="28">
        <f t="shared" si="5"/>
        <v>0</v>
      </c>
      <c r="K24" s="15">
        <f>J24/$J$88</f>
        <v>0</v>
      </c>
      <c r="L24" s="34" t="str">
        <f t="shared" si="6"/>
        <v>Sockeye-Adult</v>
      </c>
      <c r="M24" s="36">
        <f t="shared" si="12"/>
        <v>0</v>
      </c>
      <c r="N24" s="13">
        <f t="shared" si="7"/>
        <v>0</v>
      </c>
      <c r="O24" s="39">
        <f>M24/F24/$C$88</f>
        <v>0</v>
      </c>
      <c r="P24" s="39">
        <f>O24/$O$87</f>
        <v>0</v>
      </c>
      <c r="Q24" s="2">
        <f>($A$83*P24-1)/(($A$83-2)*P24+1)</f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3"/>
        <v>0</v>
      </c>
      <c r="H25" s="25">
        <f t="shared" si="1"/>
        <v>0</v>
      </c>
      <c r="I25" s="30">
        <f t="shared" si="4"/>
        <v>0</v>
      </c>
      <c r="J25" s="31">
        <f t="shared" si="5"/>
        <v>0</v>
      </c>
      <c r="K25" s="45">
        <f>J25/$J$88</f>
        <v>0</v>
      </c>
      <c r="L25" s="35" t="str">
        <f t="shared" si="6"/>
        <v>CHINOOK-H</v>
      </c>
      <c r="M25" s="37"/>
      <c r="N25" s="48"/>
      <c r="O25" s="41"/>
      <c r="P25" s="41"/>
      <c r="Q25" s="9">
        <f>($A$83*P25-1)/(($A$83-2)*P25+1)</f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4.620857E-6</v>
      </c>
      <c r="D26" s="2">
        <v>0</v>
      </c>
      <c r="E26" s="2">
        <v>1</v>
      </c>
      <c r="F26" s="17">
        <f t="shared" si="0"/>
        <v>1.2496019840787764E-8</v>
      </c>
      <c r="G26" s="14">
        <f t="shared" si="3"/>
        <v>0</v>
      </c>
      <c r="H26" s="24">
        <f t="shared" si="1"/>
        <v>0</v>
      </c>
      <c r="I26" s="29">
        <f t="shared" si="4"/>
        <v>0</v>
      </c>
      <c r="J26" s="28">
        <f t="shared" si="5"/>
        <v>0</v>
      </c>
      <c r="K26" s="15">
        <f>J26/$J$88</f>
        <v>0</v>
      </c>
      <c r="L26" s="34" t="str">
        <f t="shared" si="6"/>
        <v>Chinook1-H-frsh</v>
      </c>
      <c r="M26" s="36">
        <f t="shared" ref="M26:M31" si="13">I26*(1-$F$2)</f>
        <v>0</v>
      </c>
      <c r="N26" s="13">
        <f t="shared" si="7"/>
        <v>0</v>
      </c>
      <c r="O26" s="39">
        <f>M26/F26/$C$88</f>
        <v>0</v>
      </c>
      <c r="P26" s="39">
        <f>O26/$O$87</f>
        <v>0</v>
      </c>
      <c r="Q26" s="2">
        <f>($A$83*P26-1)/(($A$83-2)*P26+1)</f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1.02833E-5</v>
      </c>
      <c r="D27" s="2">
        <v>1</v>
      </c>
      <c r="E27" s="2">
        <v>1</v>
      </c>
      <c r="F27" s="17">
        <f t="shared" si="0"/>
        <v>2.7808763791818885E-8</v>
      </c>
      <c r="G27" s="14">
        <f t="shared" si="3"/>
        <v>1.02833E-5</v>
      </c>
      <c r="H27" s="24">
        <f t="shared" si="1"/>
        <v>8.7070765858204326E-8</v>
      </c>
      <c r="I27" s="29">
        <f t="shared" si="4"/>
        <v>8.7070765858204326E-8</v>
      </c>
      <c r="J27" s="28">
        <f t="shared" si="5"/>
        <v>1</v>
      </c>
      <c r="K27" s="15">
        <f>J27/$J$88</f>
        <v>4.5454545454545456E-2</v>
      </c>
      <c r="L27" s="34" t="str">
        <f t="shared" si="6"/>
        <v>Chinook2-H-emar1</v>
      </c>
      <c r="M27" s="36">
        <f t="shared" si="13"/>
        <v>7.8363689272383902E-8</v>
      </c>
      <c r="N27" s="12">
        <f t="shared" si="7"/>
        <v>7.8363689272383902E-8</v>
      </c>
      <c r="O27" s="39">
        <f>M27/F27/$C$88</f>
        <v>7.6204807087592403E-3</v>
      </c>
      <c r="P27" s="39">
        <f>O27/$O$87</f>
        <v>3.759398496240602E-2</v>
      </c>
      <c r="Q27" s="2">
        <f>($A$83*P27-1)/(($A$83-2)*P27+1)</f>
        <v>0.46997929606625266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5.7499820000000003E-5</v>
      </c>
      <c r="D28" s="2">
        <v>1</v>
      </c>
      <c r="E28" s="2">
        <v>1</v>
      </c>
      <c r="F28" s="17">
        <f t="shared" si="0"/>
        <v>1.5549472566706244E-7</v>
      </c>
      <c r="G28" s="14">
        <f t="shared" si="3"/>
        <v>5.7499820000000003E-5</v>
      </c>
      <c r="H28" s="24">
        <f t="shared" si="1"/>
        <v>4.8686252118569857E-7</v>
      </c>
      <c r="I28" s="29">
        <f t="shared" si="4"/>
        <v>4.8686252118569857E-7</v>
      </c>
      <c r="J28" s="28">
        <f t="shared" si="5"/>
        <v>1</v>
      </c>
      <c r="K28" s="15">
        <f>J28/$J$88</f>
        <v>4.5454545454545456E-2</v>
      </c>
      <c r="L28" s="34" t="str">
        <f t="shared" si="6"/>
        <v>Chinook3-H-emar2</v>
      </c>
      <c r="M28" s="36">
        <f t="shared" si="13"/>
        <v>4.3817626906712873E-7</v>
      </c>
      <c r="N28" s="12">
        <f t="shared" si="7"/>
        <v>4.3817626906712873E-7</v>
      </c>
      <c r="O28" s="39">
        <f>M28/F28/$C$88</f>
        <v>7.6204807087592403E-3</v>
      </c>
      <c r="P28" s="39">
        <f>O28/$O$87</f>
        <v>3.759398496240602E-2</v>
      </c>
      <c r="Q28" s="2">
        <f>($A$83*P28-1)/(($A$83-2)*P28+1)</f>
        <v>0.46997929606625266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9.0618720000000002E-5</v>
      </c>
      <c r="D29" s="2">
        <v>0</v>
      </c>
      <c r="E29" s="2">
        <v>1</v>
      </c>
      <c r="F29" s="17">
        <f t="shared" si="0"/>
        <v>2.4505699333841994E-7</v>
      </c>
      <c r="G29" s="14">
        <f t="shared" si="3"/>
        <v>0</v>
      </c>
      <c r="H29" s="24">
        <f t="shared" si="1"/>
        <v>0</v>
      </c>
      <c r="I29" s="29">
        <f t="shared" si="4"/>
        <v>0</v>
      </c>
      <c r="J29" s="28">
        <f t="shared" si="5"/>
        <v>0</v>
      </c>
      <c r="K29" s="15">
        <f>J29/$J$88</f>
        <v>0</v>
      </c>
      <c r="L29" s="34" t="str">
        <f t="shared" si="6"/>
        <v>Chinook4-H-emar3</v>
      </c>
      <c r="M29" s="36">
        <f t="shared" si="13"/>
        <v>0</v>
      </c>
      <c r="N29" s="12">
        <f t="shared" si="7"/>
        <v>0</v>
      </c>
      <c r="O29" s="39">
        <f>M29/F29/$C$88</f>
        <v>0</v>
      </c>
      <c r="P29" s="39">
        <f>O29/$O$87</f>
        <v>0</v>
      </c>
      <c r="Q29" s="2">
        <f>($A$83*P29-1)/(($A$83-2)*P29+1)</f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1.753068E-3</v>
      </c>
      <c r="D30" s="2">
        <v>0</v>
      </c>
      <c r="E30" s="2">
        <v>1</v>
      </c>
      <c r="F30" s="17">
        <f t="shared" si="0"/>
        <v>4.7407596708251575E-6</v>
      </c>
      <c r="G30" s="14">
        <f t="shared" si="3"/>
        <v>0</v>
      </c>
      <c r="H30" s="24">
        <f t="shared" si="1"/>
        <v>0</v>
      </c>
      <c r="I30" s="29">
        <f t="shared" si="4"/>
        <v>0</v>
      </c>
      <c r="J30" s="28">
        <f t="shared" si="5"/>
        <v>0</v>
      </c>
      <c r="K30" s="15">
        <f>J30/$J$88</f>
        <v>0</v>
      </c>
      <c r="L30" s="34" t="str">
        <f t="shared" si="6"/>
        <v>Chinook5-H-mat</v>
      </c>
      <c r="M30" s="36">
        <f t="shared" si="13"/>
        <v>0</v>
      </c>
      <c r="N30" s="12">
        <f t="shared" si="7"/>
        <v>0</v>
      </c>
      <c r="O30" s="39">
        <f>M30/F30/$C$88</f>
        <v>0</v>
      </c>
      <c r="P30" s="39">
        <f>O30/$O$87</f>
        <v>0</v>
      </c>
      <c r="Q30" s="2">
        <f>($A$83*P30-1)/(($A$83-2)*P30+1)</f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1.8016309999999999E-3</v>
      </c>
      <c r="D31" s="2">
        <v>0</v>
      </c>
      <c r="E31" s="2">
        <v>1</v>
      </c>
      <c r="F31" s="17">
        <f t="shared" si="0"/>
        <v>4.8720868708506459E-6</v>
      </c>
      <c r="G31" s="14">
        <f t="shared" si="3"/>
        <v>0</v>
      </c>
      <c r="H31" s="24">
        <f t="shared" si="1"/>
        <v>0</v>
      </c>
      <c r="I31" s="29">
        <f t="shared" si="4"/>
        <v>0</v>
      </c>
      <c r="J31" s="28">
        <f t="shared" si="5"/>
        <v>0</v>
      </c>
      <c r="K31" s="15">
        <f>J31/$J$88</f>
        <v>0</v>
      </c>
      <c r="L31" s="34" t="str">
        <f t="shared" si="6"/>
        <v>Chinook6-H-spwn</v>
      </c>
      <c r="M31" s="36">
        <f t="shared" si="13"/>
        <v>0</v>
      </c>
      <c r="N31" s="12">
        <f t="shared" si="7"/>
        <v>0</v>
      </c>
      <c r="O31" s="39">
        <f>M31/F31/$C$88</f>
        <v>0</v>
      </c>
      <c r="P31" s="39">
        <f>O31/$O$87</f>
        <v>0</v>
      </c>
      <c r="Q31" s="2">
        <f>($A$83*P31-1)/(($A$83-2)*P31+1)</f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3"/>
        <v>0</v>
      </c>
      <c r="H32" s="25">
        <f t="shared" si="1"/>
        <v>0</v>
      </c>
      <c r="I32" s="30">
        <f t="shared" si="4"/>
        <v>0</v>
      </c>
      <c r="J32" s="31">
        <f t="shared" si="5"/>
        <v>0</v>
      </c>
      <c r="K32" s="45">
        <f>J32/$J$88</f>
        <v>0</v>
      </c>
      <c r="L32" s="35" t="str">
        <f t="shared" si="6"/>
        <v>CHINOOK-WO</v>
      </c>
      <c r="M32" s="37"/>
      <c r="N32" s="48"/>
      <c r="O32" s="41"/>
      <c r="P32" s="41"/>
      <c r="Q32" s="9">
        <f>($A$83*P32-1)/(($A$83-2)*P32+1)</f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1.6957488475963718E-7</v>
      </c>
      <c r="G33" s="14">
        <f t="shared" si="3"/>
        <v>0</v>
      </c>
      <c r="H33" s="24">
        <f t="shared" si="1"/>
        <v>0</v>
      </c>
      <c r="I33" s="29">
        <f t="shared" si="4"/>
        <v>0</v>
      </c>
      <c r="J33" s="28">
        <f t="shared" si="5"/>
        <v>0</v>
      </c>
      <c r="K33" s="15">
        <f>J33/$J$88</f>
        <v>0</v>
      </c>
      <c r="L33" s="34" t="str">
        <f t="shared" si="6"/>
        <v>Chinook1-WO-frsh</v>
      </c>
      <c r="M33" s="36">
        <f t="shared" ref="M33:M39" si="14">I33*(1-$F$2)</f>
        <v>0</v>
      </c>
      <c r="N33" s="13">
        <f t="shared" si="7"/>
        <v>0</v>
      </c>
      <c r="O33" s="39">
        <f>M33/F33/$C$88</f>
        <v>0</v>
      </c>
      <c r="P33" s="39">
        <f>O33/$O$87</f>
        <v>0</v>
      </c>
      <c r="Q33" s="2">
        <f>($A$83*P33-1)/(($A$83-2)*P33+1)</f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4.3268233025303373E-6</v>
      </c>
      <c r="G34" s="14">
        <f t="shared" si="3"/>
        <v>1.6000000000000001E-3</v>
      </c>
      <c r="H34" s="24">
        <f t="shared" si="1"/>
        <v>1.3547521260016427E-5</v>
      </c>
      <c r="I34" s="29">
        <f t="shared" si="4"/>
        <v>1.3547521260016427E-5</v>
      </c>
      <c r="J34" s="28">
        <f t="shared" si="5"/>
        <v>1</v>
      </c>
      <c r="K34" s="15">
        <f>J34/$J$88</f>
        <v>4.5454545454545456E-2</v>
      </c>
      <c r="L34" s="34" t="str">
        <f t="shared" si="6"/>
        <v>Chinook2-WO-emar1</v>
      </c>
      <c r="M34" s="36">
        <f t="shared" si="14"/>
        <v>1.2192769134014785E-5</v>
      </c>
      <c r="N34" s="13">
        <f t="shared" si="7"/>
        <v>1.2192769134014785E-5</v>
      </c>
      <c r="O34" s="39">
        <f>M34/F34/$C$88</f>
        <v>7.6204807087592386E-3</v>
      </c>
      <c r="P34" s="39">
        <f>O34/$O$87</f>
        <v>3.7593984962406013E-2</v>
      </c>
      <c r="Q34" s="2">
        <f>($A$83*P34-1)/(($A$83-2)*P34+1)</f>
        <v>0.46997929606625261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6.7852675134722284E-5</v>
      </c>
      <c r="G35" s="14">
        <f t="shared" si="3"/>
        <v>2.5090990000000001E-2</v>
      </c>
      <c r="H35" s="24">
        <f t="shared" si="1"/>
        <v>2.1245045028741224E-4</v>
      </c>
      <c r="I35" s="29">
        <f t="shared" si="4"/>
        <v>2.1245045028741224E-4</v>
      </c>
      <c r="J35" s="28">
        <f t="shared" si="5"/>
        <v>1</v>
      </c>
      <c r="K35" s="15">
        <f>J35/$J$88</f>
        <v>4.5454545454545456E-2</v>
      </c>
      <c r="L35" s="34" t="str">
        <f t="shared" si="6"/>
        <v>Chinook3-WO-emar2</v>
      </c>
      <c r="M35" s="36">
        <f t="shared" si="14"/>
        <v>1.9120540525867103E-4</v>
      </c>
      <c r="N35" s="13">
        <f t="shared" si="7"/>
        <v>1.9120540525867103E-4</v>
      </c>
      <c r="O35" s="39">
        <f>M35/F35/$C$88</f>
        <v>7.6204807087592412E-3</v>
      </c>
      <c r="P35" s="39">
        <f>O35/$O$87</f>
        <v>3.7593984962406027E-2</v>
      </c>
      <c r="Q35" s="2">
        <f>($A$83*P35-1)/(($A$83-2)*P35+1)</f>
        <v>0.46997929606625272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0</v>
      </c>
      <c r="E36" s="2">
        <v>1</v>
      </c>
      <c r="F36" s="17">
        <f t="shared" si="0"/>
        <v>1.5975840439202147E-4</v>
      </c>
      <c r="G36" s="14">
        <f t="shared" si="3"/>
        <v>0</v>
      </c>
      <c r="H36" s="24">
        <f t="shared" si="1"/>
        <v>0</v>
      </c>
      <c r="I36" s="29">
        <f t="shared" si="4"/>
        <v>0</v>
      </c>
      <c r="J36" s="28">
        <f t="shared" si="5"/>
        <v>0</v>
      </c>
      <c r="K36" s="15">
        <f>J36/$J$88</f>
        <v>0</v>
      </c>
      <c r="L36" s="34" t="str">
        <f t="shared" si="6"/>
        <v>Chinook4-WO-emar3</v>
      </c>
      <c r="M36" s="36">
        <f t="shared" si="14"/>
        <v>0</v>
      </c>
      <c r="N36" s="13">
        <f t="shared" si="7"/>
        <v>0</v>
      </c>
      <c r="O36" s="39">
        <f>M36/F36/$C$88</f>
        <v>0</v>
      </c>
      <c r="P36" s="39">
        <f>O36/$O$87</f>
        <v>0</v>
      </c>
      <c r="Q36" s="2">
        <f>($A$83*P36-1)/(($A$83-2)*P36+1)</f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4.9254636448164855E-3</v>
      </c>
      <c r="G37" s="14">
        <f t="shared" si="3"/>
        <v>0</v>
      </c>
      <c r="H37" s="24">
        <f t="shared" si="1"/>
        <v>0</v>
      </c>
      <c r="I37" s="29">
        <f t="shared" si="4"/>
        <v>0</v>
      </c>
      <c r="J37" s="28">
        <f t="shared" si="5"/>
        <v>0</v>
      </c>
      <c r="K37" s="15">
        <f>J37/$J$88</f>
        <v>0</v>
      </c>
      <c r="L37" s="34" t="str">
        <f t="shared" si="6"/>
        <v>Chinook5-WO-mat</v>
      </c>
      <c r="M37" s="36">
        <f t="shared" si="14"/>
        <v>0</v>
      </c>
      <c r="N37" s="13">
        <f t="shared" si="7"/>
        <v>0</v>
      </c>
      <c r="O37" s="39">
        <f>M37/F37/$C$88</f>
        <v>0</v>
      </c>
      <c r="P37" s="39">
        <f>O37/$O$87</f>
        <v>0</v>
      </c>
      <c r="Q37" s="2">
        <f>($A$83*P37-1)/(($A$83-2)*P37+1)</f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2.5980169840497205E-3</v>
      </c>
      <c r="G38" s="14">
        <f t="shared" si="3"/>
        <v>0</v>
      </c>
      <c r="H38" s="24">
        <f t="shared" si="1"/>
        <v>0</v>
      </c>
      <c r="I38" s="29">
        <f t="shared" si="4"/>
        <v>0</v>
      </c>
      <c r="J38" s="28">
        <f t="shared" si="5"/>
        <v>0</v>
      </c>
      <c r="K38" s="15">
        <f>J38/$J$88</f>
        <v>0</v>
      </c>
      <c r="L38" s="34" t="str">
        <f t="shared" si="6"/>
        <v>Chinook6-WO-spwn</v>
      </c>
      <c r="M38" s="36">
        <f t="shared" si="14"/>
        <v>0</v>
      </c>
      <c r="N38" s="13">
        <f t="shared" si="7"/>
        <v>0</v>
      </c>
      <c r="O38" s="39">
        <f>M38/F38/$C$88</f>
        <v>0</v>
      </c>
      <c r="P38" s="39">
        <f>O38/$O$87</f>
        <v>0</v>
      </c>
      <c r="Q38" s="2">
        <f>($A$83*P38-1)/(($A$83-2)*P38+1)</f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2.7504263601903309E-3</v>
      </c>
      <c r="G39" s="14">
        <f t="shared" si="3"/>
        <v>0</v>
      </c>
      <c r="H39" s="24">
        <f t="shared" si="1"/>
        <v>0</v>
      </c>
      <c r="I39" s="29">
        <f t="shared" si="4"/>
        <v>0</v>
      </c>
      <c r="J39" s="28">
        <f t="shared" si="5"/>
        <v>0</v>
      </c>
      <c r="K39" s="15">
        <f>J39/$J$88</f>
        <v>0</v>
      </c>
      <c r="L39" s="34" t="str">
        <f t="shared" si="6"/>
        <v>Chinook7-WO-mori</v>
      </c>
      <c r="M39" s="36">
        <f t="shared" si="14"/>
        <v>0</v>
      </c>
      <c r="N39" s="13">
        <f t="shared" si="7"/>
        <v>0</v>
      </c>
      <c r="O39" s="39">
        <f>M39/F39/$C$88</f>
        <v>0</v>
      </c>
      <c r="P39" s="39">
        <f>O39/$O$87</f>
        <v>0</v>
      </c>
      <c r="Q39" s="2">
        <f>($A$83*P39-1)/(($A$83-2)*P39+1)</f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3"/>
        <v>0</v>
      </c>
      <c r="H40" s="25">
        <f t="shared" si="1"/>
        <v>0</v>
      </c>
      <c r="I40" s="30">
        <f t="shared" si="4"/>
        <v>0</v>
      </c>
      <c r="J40" s="31">
        <f t="shared" si="5"/>
        <v>0</v>
      </c>
      <c r="K40" s="45">
        <f>J40/$J$88</f>
        <v>0</v>
      </c>
      <c r="L40" s="35" t="str">
        <f t="shared" si="6"/>
        <v>CHINOOK-WS</v>
      </c>
      <c r="M40" s="37"/>
      <c r="N40" s="48"/>
      <c r="O40" s="41"/>
      <c r="P40" s="41"/>
      <c r="Q40" s="9">
        <f>($A$83*P40-1)/(($A$83-2)*P40+1)</f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3.7149428809384451E-5</v>
      </c>
      <c r="G41" s="14">
        <f t="shared" si="3"/>
        <v>0</v>
      </c>
      <c r="H41" s="24">
        <f t="shared" si="1"/>
        <v>0</v>
      </c>
      <c r="I41" s="29">
        <f t="shared" si="4"/>
        <v>0</v>
      </c>
      <c r="J41" s="28">
        <f t="shared" si="5"/>
        <v>0</v>
      </c>
      <c r="K41" s="15">
        <f>J41/$J$88</f>
        <v>0</v>
      </c>
      <c r="L41" s="34" t="str">
        <f t="shared" si="6"/>
        <v>Chinook1-WS-frsh</v>
      </c>
      <c r="M41" s="36">
        <f>I41*(1-$F$2)</f>
        <v>0</v>
      </c>
      <c r="N41" s="13">
        <f t="shared" si="7"/>
        <v>0</v>
      </c>
      <c r="O41" s="39">
        <f>M41/F41/$C$88</f>
        <v>0</v>
      </c>
      <c r="P41" s="39">
        <f>O41/$O$87</f>
        <v>0</v>
      </c>
      <c r="Q41" s="2">
        <f>($A$83*P41-1)/(($A$83-2)*P41+1)</f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7.5719407794280899E-5</v>
      </c>
      <c r="G42" s="14">
        <f t="shared" si="3"/>
        <v>2.8000000000000001E-2</v>
      </c>
      <c r="H42" s="24">
        <f t="shared" si="1"/>
        <v>2.3708162205028746E-4</v>
      </c>
      <c r="I42" s="29">
        <f t="shared" si="4"/>
        <v>2.3708162205028746E-4</v>
      </c>
      <c r="J42" s="28">
        <f t="shared" si="5"/>
        <v>1</v>
      </c>
      <c r="K42" s="15">
        <f>J42/$J$88</f>
        <v>4.5454545454545456E-2</v>
      </c>
      <c r="L42" s="34" t="str">
        <f t="shared" si="6"/>
        <v>Chinook2-WS-emar</v>
      </c>
      <c r="M42" s="36">
        <f>I42*(1-$F$2)</f>
        <v>2.1337345984525873E-4</v>
      </c>
      <c r="N42" s="13">
        <f t="shared" si="7"/>
        <v>2.1337345984525873E-4</v>
      </c>
      <c r="O42" s="39">
        <f>M42/F42/$C$88</f>
        <v>7.6204807087592403E-3</v>
      </c>
      <c r="P42" s="39">
        <f>O42/$O$87</f>
        <v>3.759398496240602E-2</v>
      </c>
      <c r="Q42" s="2">
        <f>($A$83*P42-1)/(($A$83-2)*P42+1)</f>
        <v>0.46997929606625266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0"/>
        <v>1.0437936590029005E-4</v>
      </c>
      <c r="G43" s="14">
        <f t="shared" si="3"/>
        <v>0</v>
      </c>
      <c r="H43" s="24">
        <f t="shared" si="1"/>
        <v>0</v>
      </c>
      <c r="I43" s="29">
        <f t="shared" si="4"/>
        <v>0</v>
      </c>
      <c r="J43" s="28">
        <f t="shared" si="5"/>
        <v>0</v>
      </c>
      <c r="K43" s="15">
        <f>J43/$J$88</f>
        <v>0</v>
      </c>
      <c r="L43" s="34" t="str">
        <f t="shared" si="6"/>
        <v>Chinook3-WS-mar</v>
      </c>
      <c r="M43" s="36">
        <f>I43*(1-$F$2)</f>
        <v>0</v>
      </c>
      <c r="N43" s="13">
        <f t="shared" si="7"/>
        <v>0</v>
      </c>
      <c r="O43" s="39">
        <f>M43/F43/$C$88</f>
        <v>0</v>
      </c>
      <c r="P43" s="39">
        <f>O43/$O$87</f>
        <v>0</v>
      </c>
      <c r="Q43" s="2">
        <f>($A$83*P43-1)/(($A$83-2)*P43+1)</f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4.2279175303636217E-5</v>
      </c>
      <c r="G44" s="14">
        <f t="shared" si="3"/>
        <v>0</v>
      </c>
      <c r="H44" s="24">
        <f t="shared" si="1"/>
        <v>0</v>
      </c>
      <c r="I44" s="29">
        <f t="shared" si="4"/>
        <v>0</v>
      </c>
      <c r="J44" s="28">
        <f t="shared" si="5"/>
        <v>0</v>
      </c>
      <c r="K44" s="15">
        <f>J44/$J$88</f>
        <v>0</v>
      </c>
      <c r="L44" s="34" t="str">
        <f t="shared" si="6"/>
        <v>Chinook4-WS-spwn</v>
      </c>
      <c r="M44" s="36">
        <f>I44*(1-$F$2)</f>
        <v>0</v>
      </c>
      <c r="N44" s="13">
        <f t="shared" si="7"/>
        <v>0</v>
      </c>
      <c r="O44" s="39">
        <f>M44/F44/$C$88</f>
        <v>0</v>
      </c>
      <c r="P44" s="39">
        <f>O44/$O$87</f>
        <v>0</v>
      </c>
      <c r="Q44" s="2">
        <f>($A$83*P44-1)/(($A$83-2)*P44+1)</f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3.2559913247099245E-5</v>
      </c>
      <c r="G45" s="14">
        <f t="shared" si="3"/>
        <v>0</v>
      </c>
      <c r="H45" s="24">
        <f t="shared" si="1"/>
        <v>0</v>
      </c>
      <c r="I45" s="29">
        <f t="shared" si="4"/>
        <v>0</v>
      </c>
      <c r="J45" s="28">
        <f t="shared" si="5"/>
        <v>0</v>
      </c>
      <c r="K45" s="15">
        <f>J45/$J$88</f>
        <v>0</v>
      </c>
      <c r="L45" s="34" t="str">
        <f t="shared" si="6"/>
        <v>Chinook5-WS-mori</v>
      </c>
      <c r="M45" s="36">
        <f>I45*(1-$F$2)</f>
        <v>0</v>
      </c>
      <c r="N45" s="13">
        <f t="shared" si="7"/>
        <v>0</v>
      </c>
      <c r="O45" s="39">
        <f>M45/F45/$C$88</f>
        <v>0</v>
      </c>
      <c r="P45" s="39">
        <f>O45/$O$87</f>
        <v>0</v>
      </c>
      <c r="Q45" s="2">
        <f>($A$83*P45-1)/(($A$83-2)*P45+1)</f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3"/>
        <v>0</v>
      </c>
      <c r="H46" s="25">
        <f t="shared" si="1"/>
        <v>0</v>
      </c>
      <c r="I46" s="30">
        <f t="shared" si="4"/>
        <v>0</v>
      </c>
      <c r="J46" s="31">
        <f t="shared" si="5"/>
        <v>0</v>
      </c>
      <c r="K46" s="45">
        <f>J46/$J$88</f>
        <v>0</v>
      </c>
      <c r="L46" s="35" t="str">
        <f t="shared" si="6"/>
        <v>COHO-H</v>
      </c>
      <c r="M46" s="37"/>
      <c r="N46" s="48"/>
      <c r="O46" s="41"/>
      <c r="P46" s="41"/>
      <c r="Q46" s="9">
        <f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2.0498800000000001E-5</v>
      </c>
      <c r="D47" s="2">
        <v>0</v>
      </c>
      <c r="E47" s="2">
        <v>1</v>
      </c>
      <c r="F47" s="17">
        <f t="shared" si="0"/>
        <v>5.5434178446193044E-8</v>
      </c>
      <c r="G47" s="14">
        <f t="shared" si="3"/>
        <v>0</v>
      </c>
      <c r="H47" s="24">
        <f t="shared" si="1"/>
        <v>0</v>
      </c>
      <c r="I47" s="29">
        <f t="shared" si="4"/>
        <v>0</v>
      </c>
      <c r="J47" s="28">
        <f t="shared" si="5"/>
        <v>0</v>
      </c>
      <c r="K47" s="15">
        <f>J47/$J$88</f>
        <v>0</v>
      </c>
      <c r="L47" s="34" t="str">
        <f t="shared" si="6"/>
        <v>Coho1-H-frsh</v>
      </c>
      <c r="M47" s="36">
        <f>I47*(1-$F$2)</f>
        <v>0</v>
      </c>
      <c r="N47" s="49">
        <f t="shared" si="7"/>
        <v>0</v>
      </c>
      <c r="O47" s="39">
        <f>M47/F47/$C$88</f>
        <v>0</v>
      </c>
      <c r="P47" s="39">
        <f>O47/$O$87</f>
        <v>0</v>
      </c>
      <c r="Q47" s="2">
        <f>($A$83*P47-1)/(($A$83-2)*P47+1)</f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2.1716700000000002E-5</v>
      </c>
      <c r="D48" s="2">
        <v>1</v>
      </c>
      <c r="E48" s="2">
        <v>1</v>
      </c>
      <c r="F48" s="17">
        <f t="shared" si="0"/>
        <v>5.8727702258787854E-8</v>
      </c>
      <c r="G48" s="14">
        <f t="shared" si="3"/>
        <v>2.1716700000000002E-5</v>
      </c>
      <c r="H48" s="24">
        <f t="shared" si="1"/>
        <v>1.8387965934212421E-7</v>
      </c>
      <c r="I48" s="29">
        <f t="shared" si="4"/>
        <v>1.8387965934212421E-7</v>
      </c>
      <c r="J48" s="28">
        <f t="shared" si="5"/>
        <v>1</v>
      </c>
      <c r="K48" s="15">
        <f>J48/$J$88</f>
        <v>4.5454545454545456E-2</v>
      </c>
      <c r="L48" s="34" t="str">
        <f t="shared" si="6"/>
        <v>Coho2-H-emar</v>
      </c>
      <c r="M48" s="36">
        <f>I48*(1-$F$2)</f>
        <v>1.6549169340791181E-7</v>
      </c>
      <c r="N48" s="49">
        <f t="shared" si="7"/>
        <v>1.6549169340791181E-7</v>
      </c>
      <c r="O48" s="39">
        <f>M48/F48/$C$88</f>
        <v>7.6204807087592403E-3</v>
      </c>
      <c r="P48" s="39">
        <f>O48/$O$87</f>
        <v>3.759398496240602E-2</v>
      </c>
      <c r="Q48" s="2">
        <f>($A$83*P48-1)/(($A$83-2)*P48+1)</f>
        <v>0.46997929606625266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1.333488E-5</v>
      </c>
      <c r="D49" s="2">
        <v>0</v>
      </c>
      <c r="E49" s="2">
        <v>1</v>
      </c>
      <c r="F49" s="17">
        <f t="shared" si="0"/>
        <v>3.6061043450278584E-8</v>
      </c>
      <c r="G49" s="14">
        <f t="shared" si="3"/>
        <v>0</v>
      </c>
      <c r="H49" s="24">
        <f t="shared" si="1"/>
        <v>0</v>
      </c>
      <c r="I49" s="29">
        <f t="shared" si="4"/>
        <v>0</v>
      </c>
      <c r="J49" s="28">
        <f t="shared" si="5"/>
        <v>0</v>
      </c>
      <c r="K49" s="15">
        <f>J49/$J$88</f>
        <v>0</v>
      </c>
      <c r="L49" s="34" t="str">
        <f t="shared" si="6"/>
        <v>Coho3-H-mar</v>
      </c>
      <c r="M49" s="36">
        <f>I49*(1-$F$2)</f>
        <v>0</v>
      </c>
      <c r="N49" s="49">
        <f t="shared" si="7"/>
        <v>0</v>
      </c>
      <c r="O49" s="39">
        <f>M49/F49/$C$88</f>
        <v>0</v>
      </c>
      <c r="P49" s="39">
        <f>O49/$O$87</f>
        <v>0</v>
      </c>
      <c r="Q49" s="2">
        <f>($A$83*P49-1)/(($A$83-2)*P49+1)</f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2.6590820000000001E-5</v>
      </c>
      <c r="D50" s="2">
        <v>0</v>
      </c>
      <c r="E50" s="2">
        <v>1</v>
      </c>
      <c r="F50" s="17">
        <f t="shared" si="0"/>
        <v>7.1908612255868584E-8</v>
      </c>
      <c r="G50" s="14">
        <f t="shared" si="3"/>
        <v>0</v>
      </c>
      <c r="H50" s="24">
        <f t="shared" si="1"/>
        <v>0</v>
      </c>
      <c r="I50" s="29">
        <f t="shared" si="4"/>
        <v>0</v>
      </c>
      <c r="J50" s="28">
        <f t="shared" si="5"/>
        <v>0</v>
      </c>
      <c r="K50" s="15">
        <f>J50/$J$88</f>
        <v>0</v>
      </c>
      <c r="L50" s="34" t="str">
        <f t="shared" si="6"/>
        <v>Coho4-H-spwn</v>
      </c>
      <c r="M50" s="36">
        <f>I50*(1-$F$2)</f>
        <v>0</v>
      </c>
      <c r="N50" s="49">
        <f t="shared" si="7"/>
        <v>0</v>
      </c>
      <c r="O50" s="39">
        <f>M50/F50/$C$88</f>
        <v>0</v>
      </c>
      <c r="P50" s="39">
        <f>O50/$O$87</f>
        <v>0</v>
      </c>
      <c r="Q50" s="2">
        <f>($A$83*P50-1)/(($A$83-2)*P50+1)</f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3"/>
        <v>0</v>
      </c>
      <c r="H51" s="25">
        <f t="shared" si="1"/>
        <v>0</v>
      </c>
      <c r="I51" s="30">
        <f t="shared" si="4"/>
        <v>0</v>
      </c>
      <c r="J51" s="31">
        <f t="shared" si="5"/>
        <v>0</v>
      </c>
      <c r="K51" s="45">
        <f>J51/$J$88</f>
        <v>0</v>
      </c>
      <c r="L51" s="35" t="str">
        <f t="shared" si="6"/>
        <v>COHO-W</v>
      </c>
      <c r="M51" s="37"/>
      <c r="N51" s="48"/>
      <c r="O51" s="41"/>
      <c r="P51" s="41"/>
      <c r="Q51" s="9">
        <f>($A$83*P51-1)/(($A$83-2)*P51+1)</f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1.4909592189817853E-4</v>
      </c>
      <c r="G52" s="14">
        <f t="shared" si="3"/>
        <v>0</v>
      </c>
      <c r="H52" s="24">
        <f t="shared" si="1"/>
        <v>0</v>
      </c>
      <c r="I52" s="29">
        <f t="shared" si="4"/>
        <v>0</v>
      </c>
      <c r="J52" s="28">
        <f t="shared" si="5"/>
        <v>0</v>
      </c>
      <c r="K52" s="15">
        <f>J52/$J$88</f>
        <v>0</v>
      </c>
      <c r="L52" s="34" t="str">
        <f t="shared" si="6"/>
        <v>Coho1-W-frsh</v>
      </c>
      <c r="M52" s="36">
        <f>I52*(1-$F$2)</f>
        <v>0</v>
      </c>
      <c r="N52" s="13">
        <f t="shared" si="7"/>
        <v>0</v>
      </c>
      <c r="O52" s="39">
        <f>M52/F52/$C$88</f>
        <v>0</v>
      </c>
      <c r="P52" s="39">
        <f>O52/$O$87</f>
        <v>0</v>
      </c>
      <c r="Q52" s="2">
        <f>($A$83*P52-1)/(($A$83-2)*P52+1)</f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2.2986248794692416E-4</v>
      </c>
      <c r="G53" s="14">
        <f t="shared" si="3"/>
        <v>8.5000000000000006E-2</v>
      </c>
      <c r="H53" s="24">
        <f t="shared" si="1"/>
        <v>7.1971206693837277E-4</v>
      </c>
      <c r="I53" s="29">
        <f t="shared" si="4"/>
        <v>7.1971206693837277E-4</v>
      </c>
      <c r="J53" s="28">
        <f t="shared" si="5"/>
        <v>1</v>
      </c>
      <c r="K53" s="15">
        <f>J53/$J$88</f>
        <v>4.5454545454545456E-2</v>
      </c>
      <c r="L53" s="34" t="str">
        <f t="shared" si="6"/>
        <v>Coho2-W-emar</v>
      </c>
      <c r="M53" s="36">
        <f>I53*(1-$F$2)</f>
        <v>6.4774086024453549E-4</v>
      </c>
      <c r="N53" s="13">
        <f t="shared" si="7"/>
        <v>6.4774086024453549E-4</v>
      </c>
      <c r="O53" s="39">
        <f>M53/F53/$C$88</f>
        <v>7.6204807087592403E-3</v>
      </c>
      <c r="P53" s="39">
        <f>O53/$O$87</f>
        <v>3.759398496240602E-2</v>
      </c>
      <c r="Q53" s="2">
        <f>($A$83*P53-1)/(($A$83-2)*P53+1)</f>
        <v>0.46997929606625266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1</v>
      </c>
      <c r="F54" s="17">
        <f t="shared" si="0"/>
        <v>2.2920264739328825E-4</v>
      </c>
      <c r="G54" s="14">
        <f t="shared" si="3"/>
        <v>0</v>
      </c>
      <c r="H54" s="24">
        <f t="shared" si="1"/>
        <v>0</v>
      </c>
      <c r="I54" s="29">
        <f t="shared" si="4"/>
        <v>0</v>
      </c>
      <c r="J54" s="28">
        <f t="shared" si="5"/>
        <v>0</v>
      </c>
      <c r="K54" s="15">
        <f>J54/$J$88</f>
        <v>0</v>
      </c>
      <c r="L54" s="34" t="str">
        <f t="shared" si="6"/>
        <v>Coho3-W-mar</v>
      </c>
      <c r="M54" s="36">
        <f>I54*(1-$F$2)</f>
        <v>0</v>
      </c>
      <c r="N54" s="13">
        <f t="shared" si="7"/>
        <v>0</v>
      </c>
      <c r="O54" s="39">
        <f>M54/F54/$C$88</f>
        <v>0</v>
      </c>
      <c r="P54" s="39">
        <f>O54/$O$87</f>
        <v>0</v>
      </c>
      <c r="Q54" s="2">
        <f>($A$83*P54-1)/(($A$83-2)*P54+1)</f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1.0536136549144495E-4</v>
      </c>
      <c r="G55" s="14">
        <f t="shared" si="3"/>
        <v>0</v>
      </c>
      <c r="H55" s="24">
        <f t="shared" si="1"/>
        <v>0</v>
      </c>
      <c r="I55" s="29">
        <f t="shared" si="4"/>
        <v>0</v>
      </c>
      <c r="J55" s="28">
        <f t="shared" si="5"/>
        <v>0</v>
      </c>
      <c r="K55" s="15">
        <f>J55/$J$88</f>
        <v>0</v>
      </c>
      <c r="L55" s="34" t="str">
        <f t="shared" si="6"/>
        <v>Coho4-W-spwn</v>
      </c>
      <c r="M55" s="36">
        <f>I55*(1-$F$2)</f>
        <v>0</v>
      </c>
      <c r="N55" s="13">
        <f t="shared" si="7"/>
        <v>0</v>
      </c>
      <c r="O55" s="39">
        <f>M55/F55/$C$88</f>
        <v>0</v>
      </c>
      <c r="P55" s="39">
        <f>O55/$O$87</f>
        <v>0</v>
      </c>
      <c r="Q55" s="2">
        <f>($A$83*P55-1)/(($A$83-2)*P55+1)</f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1.9078489146070397E-4</v>
      </c>
      <c r="G56" s="14">
        <f t="shared" si="3"/>
        <v>0</v>
      </c>
      <c r="H56" s="24">
        <f t="shared" si="1"/>
        <v>0</v>
      </c>
      <c r="I56" s="29">
        <f t="shared" si="4"/>
        <v>0</v>
      </c>
      <c r="J56" s="28">
        <f t="shared" si="5"/>
        <v>0</v>
      </c>
      <c r="K56" s="15">
        <f>J56/$J$88</f>
        <v>0</v>
      </c>
      <c r="L56" s="34" t="str">
        <f t="shared" si="6"/>
        <v>Coho5-W-mori</v>
      </c>
      <c r="M56" s="36">
        <f>I56*(1-$F$2)</f>
        <v>0</v>
      </c>
      <c r="N56" s="13">
        <f t="shared" si="7"/>
        <v>0</v>
      </c>
      <c r="O56" s="39">
        <f>M56/F56/$C$88</f>
        <v>0</v>
      </c>
      <c r="P56" s="39">
        <f>O56/$O$87</f>
        <v>0</v>
      </c>
      <c r="Q56" s="2">
        <f>($A$83*P56-1)/(($A$83-2)*P56+1)</f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3"/>
        <v>0</v>
      </c>
      <c r="H57" s="25">
        <f t="shared" si="1"/>
        <v>0</v>
      </c>
      <c r="I57" s="30">
        <f t="shared" si="4"/>
        <v>0</v>
      </c>
      <c r="J57" s="31">
        <f t="shared" si="5"/>
        <v>0</v>
      </c>
      <c r="K57" s="45">
        <f>J57/$J$88</f>
        <v>0</v>
      </c>
      <c r="L57" s="35" t="str">
        <f t="shared" si="6"/>
        <v>HERRING</v>
      </c>
      <c r="M57" s="37"/>
      <c r="N57" s="48"/>
      <c r="O57" s="41"/>
      <c r="P57" s="41"/>
      <c r="Q57" s="9">
        <f>($A$83*P57-1)/(($A$83-2)*P57+1)</f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1.693050261987875E-3</v>
      </c>
      <c r="G58" s="14">
        <f t="shared" si="3"/>
        <v>0.62606680000000003</v>
      </c>
      <c r="H58" s="24">
        <f t="shared" si="1"/>
        <v>5.3010333019940332E-3</v>
      </c>
      <c r="I58" s="29">
        <f t="shared" si="4"/>
        <v>5.3010333019940332E-3</v>
      </c>
      <c r="J58" s="28">
        <f t="shared" si="5"/>
        <v>1</v>
      </c>
      <c r="K58" s="15">
        <f>J58/$J$88</f>
        <v>4.5454545454545456E-2</v>
      </c>
      <c r="L58" s="34" t="str">
        <f t="shared" si="6"/>
        <v>Herring1-age0</v>
      </c>
      <c r="M58" s="36">
        <f t="shared" ref="M58:M83" si="15">I58*(1-$F$2)</f>
        <v>4.7709299717946302E-3</v>
      </c>
      <c r="N58" s="13">
        <f t="shared" si="7"/>
        <v>4.7709299717946302E-3</v>
      </c>
      <c r="O58" s="39">
        <f>M58/F58/$C$88</f>
        <v>7.6204807087592412E-3</v>
      </c>
      <c r="P58" s="39">
        <f>O58/$O$87</f>
        <v>3.7593984962406027E-2</v>
      </c>
      <c r="Q58" s="2">
        <f>($A$83*P58-1)/(($A$83-2)*P58+1)</f>
        <v>0.46997929606625272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3</v>
      </c>
      <c r="F59" s="17">
        <f t="shared" si="0"/>
        <v>1.7184454696562511E-2</v>
      </c>
      <c r="G59" s="14">
        <f t="shared" si="3"/>
        <v>19.063727999999998</v>
      </c>
      <c r="H59" s="24">
        <f t="shared" si="1"/>
        <v>0.16141641273448151</v>
      </c>
      <c r="I59" s="29">
        <f t="shared" si="4"/>
        <v>0.16141641273448151</v>
      </c>
      <c r="J59" s="28">
        <f t="shared" si="5"/>
        <v>1</v>
      </c>
      <c r="K59" s="15">
        <f>J59/$J$88</f>
        <v>4.5454545454545456E-2</v>
      </c>
      <c r="L59" s="34" t="str">
        <f t="shared" si="6"/>
        <v>Herring2-juve</v>
      </c>
      <c r="M59" s="36">
        <f t="shared" si="15"/>
        <v>0.14527477146103338</v>
      </c>
      <c r="N59" s="13">
        <f t="shared" si="7"/>
        <v>0.14527477146103338</v>
      </c>
      <c r="O59" s="39">
        <f>M59/F59/$C$88</f>
        <v>2.286144212627772E-2</v>
      </c>
      <c r="P59" s="39">
        <f>O59/$O$87</f>
        <v>0.11278195488721807</v>
      </c>
      <c r="Q59" s="2">
        <f>($A$83*P59-1)/(($A$83-2)*P59+1)</f>
        <v>0.8005071851225698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0.1</v>
      </c>
      <c r="F60" s="17">
        <f t="shared" si="0"/>
        <v>3.2451174768977527E-2</v>
      </c>
      <c r="G60" s="14">
        <f t="shared" si="3"/>
        <v>1.2000000000000002</v>
      </c>
      <c r="H60" s="24">
        <f t="shared" si="1"/>
        <v>1.0160640945012322E-2</v>
      </c>
      <c r="I60" s="29">
        <f t="shared" si="4"/>
        <v>1.0160640945012322E-2</v>
      </c>
      <c r="J60" s="28">
        <f t="shared" si="5"/>
        <v>1</v>
      </c>
      <c r="K60" s="15">
        <f>J60/$J$88</f>
        <v>4.5454545454545456E-2</v>
      </c>
      <c r="L60" s="34" t="str">
        <f t="shared" si="6"/>
        <v>Herring3-mat</v>
      </c>
      <c r="M60" s="36">
        <f t="shared" si="15"/>
        <v>9.1445768505110901E-3</v>
      </c>
      <c r="N60" s="13">
        <f t="shared" si="7"/>
        <v>9.1445768505110901E-3</v>
      </c>
      <c r="O60" s="39">
        <f>M60/F60/$C$88</f>
        <v>7.6204807087592414E-4</v>
      </c>
      <c r="P60" s="39">
        <f>O60/$O$87</f>
        <v>3.7593984962406026E-3</v>
      </c>
      <c r="Q60" s="2">
        <f>($A$83*P60-1)/(($A$83-2)*P60+1)</f>
        <v>-0.57738095238095222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7.0310878666117974E-2</v>
      </c>
      <c r="G61" s="14">
        <f t="shared" si="3"/>
        <v>0</v>
      </c>
      <c r="H61" s="24">
        <f t="shared" si="1"/>
        <v>0</v>
      </c>
      <c r="I61" s="29">
        <f t="shared" si="4"/>
        <v>0</v>
      </c>
      <c r="J61" s="28">
        <f t="shared" si="5"/>
        <v>0</v>
      </c>
      <c r="K61" s="15">
        <f>J61/$J$88</f>
        <v>0</v>
      </c>
      <c r="L61" s="34" t="str">
        <f t="shared" si="6"/>
        <v>Offshore_prey</v>
      </c>
      <c r="M61" s="36">
        <f t="shared" si="15"/>
        <v>0</v>
      </c>
      <c r="N61" s="13">
        <f t="shared" si="7"/>
        <v>0</v>
      </c>
      <c r="O61" s="39">
        <f>M61/F61/$C$88</f>
        <v>0</v>
      </c>
      <c r="P61" s="39">
        <f>O61/$O$87</f>
        <v>0</v>
      </c>
      <c r="Q61" s="2">
        <f>($A$83*P61-1)/(($A$83-2)*P61+1)</f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0.5</v>
      </c>
      <c r="F62" s="17">
        <f t="shared" si="0"/>
        <v>4.7324629871425557E-2</v>
      </c>
      <c r="G62" s="14">
        <f t="shared" si="3"/>
        <v>8.75</v>
      </c>
      <c r="H62" s="24">
        <f t="shared" si="1"/>
        <v>7.4088006890714833E-2</v>
      </c>
      <c r="I62" s="29">
        <f t="shared" si="4"/>
        <v>7.4088006890714833E-2</v>
      </c>
      <c r="J62" s="28">
        <f t="shared" si="5"/>
        <v>1</v>
      </c>
      <c r="K62" s="15">
        <f>J62/$J$88</f>
        <v>4.5454545454545456E-2</v>
      </c>
      <c r="L62" s="34" t="str">
        <f t="shared" si="6"/>
        <v>Small_Forage_Fish</v>
      </c>
      <c r="M62" s="36">
        <f t="shared" si="15"/>
        <v>6.6679206201643346E-2</v>
      </c>
      <c r="N62" s="13">
        <f t="shared" si="7"/>
        <v>6.6679206201643346E-2</v>
      </c>
      <c r="O62" s="39">
        <f>M62/F62/$C$88</f>
        <v>3.8102403543796202E-3</v>
      </c>
      <c r="P62" s="39">
        <f>O62/$O$87</f>
        <v>1.879699248120301E-2</v>
      </c>
      <c r="Q62" s="2">
        <f>($A$83*P62-1)/(($A$83-2)*P62+1)</f>
        <v>0.15259740259740265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3.5155439333058986E-3</v>
      </c>
      <c r="G63" s="14">
        <f t="shared" si="3"/>
        <v>1.3</v>
      </c>
      <c r="H63" s="24">
        <f t="shared" si="1"/>
        <v>1.1007361023763347E-2</v>
      </c>
      <c r="I63" s="29">
        <f t="shared" si="4"/>
        <v>1.1007361023763347E-2</v>
      </c>
      <c r="J63" s="28">
        <f t="shared" si="5"/>
        <v>1</v>
      </c>
      <c r="K63" s="15">
        <f>J63/$J$88</f>
        <v>4.5454545454545456E-2</v>
      </c>
      <c r="L63" s="34" t="str">
        <f t="shared" si="6"/>
        <v>ZF1-ICT</v>
      </c>
      <c r="M63" s="36">
        <f t="shared" si="15"/>
        <v>9.9066249213870129E-3</v>
      </c>
      <c r="N63" s="13">
        <f t="shared" si="7"/>
        <v>9.9066249213870129E-3</v>
      </c>
      <c r="O63" s="39">
        <f>M63/F63/$C$88</f>
        <v>7.6204807087592412E-3</v>
      </c>
      <c r="P63" s="39">
        <f>O63/$O$87</f>
        <v>3.7593984962406027E-2</v>
      </c>
      <c r="Q63" s="2">
        <f>($A$83*P63-1)/(($A$83-2)*P63+1)</f>
        <v>0.46997929606625272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5</v>
      </c>
      <c r="F64" s="17">
        <f t="shared" si="0"/>
        <v>3.1639895399753086E-2</v>
      </c>
      <c r="G64" s="14">
        <f t="shared" si="3"/>
        <v>58.5</v>
      </c>
      <c r="H64" s="24">
        <f t="shared" si="1"/>
        <v>0.49533124606935058</v>
      </c>
      <c r="I64" s="29">
        <f t="shared" si="4"/>
        <v>0.49533124606935058</v>
      </c>
      <c r="J64" s="28">
        <f t="shared" si="5"/>
        <v>1</v>
      </c>
      <c r="K64" s="15">
        <f>J64/$J$88</f>
        <v>4.5454545454545456E-2</v>
      </c>
      <c r="L64" s="34" t="str">
        <f t="shared" si="6"/>
        <v>ZC1-EUP</v>
      </c>
      <c r="M64" s="36">
        <f t="shared" si="15"/>
        <v>0.44579812146241554</v>
      </c>
      <c r="N64" s="13">
        <f t="shared" si="7"/>
        <v>0.44579812146241554</v>
      </c>
      <c r="O64" s="39">
        <f>M64/F64/$C$88</f>
        <v>3.8102403543796202E-2</v>
      </c>
      <c r="P64" s="39">
        <f>O64/$O$87</f>
        <v>0.18796992481203012</v>
      </c>
      <c r="Q64" s="2">
        <f>($A$83*P64-1)/(($A$83-2)*P64+1)</f>
        <v>0.88528943175783326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1.2980469907591011E-2</v>
      </c>
      <c r="G65" s="14">
        <f t="shared" si="3"/>
        <v>4.8</v>
      </c>
      <c r="H65" s="24">
        <f t="shared" si="1"/>
        <v>4.0642563780049282E-2</v>
      </c>
      <c r="I65" s="29">
        <f t="shared" si="4"/>
        <v>4.0642563780049282E-2</v>
      </c>
      <c r="J65" s="28">
        <f t="shared" si="5"/>
        <v>1</v>
      </c>
      <c r="K65" s="15">
        <f>J65/$J$88</f>
        <v>4.5454545454545456E-2</v>
      </c>
      <c r="L65" s="34" t="str">
        <f t="shared" si="6"/>
        <v>ZC2-AMP</v>
      </c>
      <c r="M65" s="36">
        <f t="shared" si="15"/>
        <v>3.6578307402044354E-2</v>
      </c>
      <c r="N65" s="13">
        <f t="shared" si="7"/>
        <v>3.6578307402044354E-2</v>
      </c>
      <c r="O65" s="39">
        <f>M65/F65/$C$88</f>
        <v>7.6204807087592403E-3</v>
      </c>
      <c r="P65" s="39">
        <f>O65/$O$87</f>
        <v>3.759398496240602E-2</v>
      </c>
      <c r="Q65" s="2">
        <f>($A$83*P65-1)/(($A$83-2)*P65+1)</f>
        <v>0.46997929606625266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1</v>
      </c>
      <c r="F66" s="17">
        <f t="shared" si="0"/>
        <v>7.0310878666117972E-3</v>
      </c>
      <c r="G66" s="14">
        <f t="shared" si="3"/>
        <v>2.6</v>
      </c>
      <c r="H66" s="24">
        <f t="shared" si="1"/>
        <v>2.2014722047526695E-2</v>
      </c>
      <c r="I66" s="29">
        <f t="shared" si="4"/>
        <v>2.2014722047526695E-2</v>
      </c>
      <c r="J66" s="28">
        <f t="shared" si="5"/>
        <v>1</v>
      </c>
      <c r="K66" s="15">
        <f>J66/$J$88</f>
        <v>4.5454545454545456E-2</v>
      </c>
      <c r="L66" s="34" t="str">
        <f t="shared" si="6"/>
        <v>ZC3-DEC</v>
      </c>
      <c r="M66" s="36">
        <f t="shared" si="15"/>
        <v>1.9813249842774026E-2</v>
      </c>
      <c r="N66" s="13">
        <f t="shared" si="7"/>
        <v>1.9813249842774026E-2</v>
      </c>
      <c r="O66" s="39">
        <f>M66/F66/$C$88</f>
        <v>7.6204807087592412E-3</v>
      </c>
      <c r="P66" s="39">
        <f>O66/$O$87</f>
        <v>3.7593984962406027E-2</v>
      </c>
      <c r="Q66" s="2">
        <f>($A$83*P66-1)/(($A$83-2)*P66+1)</f>
        <v>0.46997929606625272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</v>
      </c>
      <c r="F67" s="17">
        <f t="shared" si="0"/>
        <v>2.1634116512651683E-2</v>
      </c>
      <c r="G67" s="14">
        <f t="shared" si="3"/>
        <v>8</v>
      </c>
      <c r="H67" s="24">
        <f t="shared" si="1"/>
        <v>6.7737606300082132E-2</v>
      </c>
      <c r="I67" s="29">
        <f t="shared" si="4"/>
        <v>6.7737606300082132E-2</v>
      </c>
      <c r="J67" s="28">
        <f t="shared" si="5"/>
        <v>1</v>
      </c>
      <c r="K67" s="15">
        <f>J67/$J$88</f>
        <v>4.5454545454545456E-2</v>
      </c>
      <c r="L67" s="34" t="str">
        <f t="shared" si="6"/>
        <v>ZC4-CLG</v>
      </c>
      <c r="M67" s="36">
        <f t="shared" si="15"/>
        <v>6.0963845670073923E-2</v>
      </c>
      <c r="N67" s="13">
        <f t="shared" si="7"/>
        <v>6.0963845670073923E-2</v>
      </c>
      <c r="O67" s="39">
        <f>M67/F67/$C$88</f>
        <v>7.6204807087592403E-3</v>
      </c>
      <c r="P67" s="39">
        <f>O67/$O$87</f>
        <v>3.759398496240602E-2</v>
      </c>
      <c r="Q67" s="2">
        <f>($A$83*P67-1)/(($A$83-2)*P67+1)</f>
        <v>0.46997929606625266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3.2721601225385671E-2</v>
      </c>
      <c r="G68" s="14">
        <f t="shared" si="3"/>
        <v>0</v>
      </c>
      <c r="H68" s="24">
        <f t="shared" si="1"/>
        <v>0</v>
      </c>
      <c r="I68" s="29">
        <f t="shared" si="4"/>
        <v>0</v>
      </c>
      <c r="J68" s="28">
        <f t="shared" si="5"/>
        <v>0</v>
      </c>
      <c r="K68" s="15">
        <f>J68/$J$88</f>
        <v>0</v>
      </c>
      <c r="L68" s="34" t="str">
        <f t="shared" si="6"/>
        <v>ZC5-CSM</v>
      </c>
      <c r="M68" s="36">
        <f t="shared" si="15"/>
        <v>0</v>
      </c>
      <c r="N68" s="13">
        <f t="shared" si="7"/>
        <v>0</v>
      </c>
      <c r="O68" s="39">
        <f>M68/F68/$C$88</f>
        <v>0</v>
      </c>
      <c r="P68" s="39">
        <f>O68/$O$87</f>
        <v>0</v>
      </c>
      <c r="Q68" s="2">
        <f>($A$83*P68-1)/(($A$83-2)*P68+1)</f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1</v>
      </c>
      <c r="E69" s="2">
        <v>1</v>
      </c>
      <c r="F69" s="17">
        <f t="shared" ref="F69:F100" si="16">C69/$C$88</f>
        <v>8.1127936922443817E-3</v>
      </c>
      <c r="G69" s="14">
        <f t="shared" si="3"/>
        <v>3</v>
      </c>
      <c r="H69" s="24">
        <f t="shared" ref="H69:H83" si="17">G69/$G$88</f>
        <v>2.5401602362530799E-2</v>
      </c>
      <c r="I69" s="29">
        <f t="shared" si="4"/>
        <v>2.5401602362530799E-2</v>
      </c>
      <c r="J69" s="28">
        <f t="shared" si="5"/>
        <v>1</v>
      </c>
      <c r="K69" s="15">
        <f>J69/$J$88</f>
        <v>4.5454545454545456E-2</v>
      </c>
      <c r="L69" s="34" t="str">
        <f t="shared" si="6"/>
        <v>ZS1-JEL</v>
      </c>
      <c r="M69" s="36">
        <f t="shared" si="15"/>
        <v>2.286144212627772E-2</v>
      </c>
      <c r="N69" s="13">
        <f t="shared" si="7"/>
        <v>2.286144212627772E-2</v>
      </c>
      <c r="O69" s="39">
        <f>M69/F69/$C$88</f>
        <v>7.6204807087592403E-3</v>
      </c>
      <c r="P69" s="39">
        <f>O69/$O$87</f>
        <v>3.759398496240602E-2</v>
      </c>
      <c r="Q69" s="2">
        <f>($A$83*P69-1)/(($A$83-2)*P69+1)</f>
        <v>0.46997929606625266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1</v>
      </c>
      <c r="E70" s="2">
        <v>1</v>
      </c>
      <c r="F70" s="17">
        <f t="shared" si="16"/>
        <v>2.6501792727998314E-2</v>
      </c>
      <c r="G70" s="14">
        <f t="shared" si="3"/>
        <v>9.8000000000000007</v>
      </c>
      <c r="H70" s="24">
        <f t="shared" si="17"/>
        <v>8.2978567717600621E-2</v>
      </c>
      <c r="I70" s="29">
        <f t="shared" si="4"/>
        <v>8.2978567717600621E-2</v>
      </c>
      <c r="J70" s="28">
        <f t="shared" si="5"/>
        <v>1</v>
      </c>
      <c r="K70" s="15">
        <f>J70/$J$88</f>
        <v>4.5454545454545456E-2</v>
      </c>
      <c r="L70" s="34" t="str">
        <f t="shared" si="6"/>
        <v>ZS2-CTH</v>
      </c>
      <c r="M70" s="36">
        <f t="shared" si="15"/>
        <v>7.4680710945840556E-2</v>
      </c>
      <c r="N70" s="13">
        <f t="shared" si="7"/>
        <v>7.4680710945840556E-2</v>
      </c>
      <c r="O70" s="39">
        <f>M70/F70/$C$88</f>
        <v>7.6204807087592403E-3</v>
      </c>
      <c r="P70" s="39">
        <f>O70/$O$87</f>
        <v>3.759398496240602E-2</v>
      </c>
      <c r="Q70" s="2">
        <f>($A$83*P70-1)/(($A$83-2)*P70+1)</f>
        <v>0.46997929606625266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16"/>
        <v>1.8388999035753931E-2</v>
      </c>
      <c r="G71" s="14">
        <f t="shared" si="3"/>
        <v>0</v>
      </c>
      <c r="H71" s="24">
        <f t="shared" si="17"/>
        <v>0</v>
      </c>
      <c r="I71" s="29">
        <f t="shared" si="4"/>
        <v>0</v>
      </c>
      <c r="J71" s="28">
        <f t="shared" si="5"/>
        <v>0</v>
      </c>
      <c r="K71" s="15">
        <f>J71/$J$88</f>
        <v>0</v>
      </c>
      <c r="L71" s="34" t="str">
        <f t="shared" si="6"/>
        <v>ZS3-CHA</v>
      </c>
      <c r="M71" s="36">
        <f t="shared" si="15"/>
        <v>0</v>
      </c>
      <c r="N71" s="13">
        <f t="shared" si="7"/>
        <v>0</v>
      </c>
      <c r="O71" s="39">
        <f>M71/F71/$C$88</f>
        <v>0</v>
      </c>
      <c r="P71" s="39">
        <f>O71/$O$87</f>
        <v>0</v>
      </c>
      <c r="Q71" s="2">
        <f>($A$83*P71-1)/(($A$83-2)*P71+1)</f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16"/>
        <v>8.924073061468819E-3</v>
      </c>
      <c r="G72" s="14">
        <f t="shared" si="3"/>
        <v>0</v>
      </c>
      <c r="H72" s="24">
        <f t="shared" si="17"/>
        <v>0</v>
      </c>
      <c r="I72" s="29">
        <f t="shared" si="4"/>
        <v>0</v>
      </c>
      <c r="J72" s="28">
        <f t="shared" si="5"/>
        <v>0</v>
      </c>
      <c r="K72" s="15">
        <f>J72/$J$88</f>
        <v>0</v>
      </c>
      <c r="L72" s="34" t="str">
        <f t="shared" si="6"/>
        <v>ZS4-LAR</v>
      </c>
      <c r="M72" s="36">
        <f t="shared" si="15"/>
        <v>0</v>
      </c>
      <c r="N72" s="13">
        <f t="shared" si="7"/>
        <v>0</v>
      </c>
      <c r="O72" s="39">
        <f>M72/F72/$C$88</f>
        <v>0</v>
      </c>
      <c r="P72" s="39">
        <f>O72/$O$87</f>
        <v>0</v>
      </c>
      <c r="Q72" s="2">
        <f>($A$83*P72-1)/(($A$83-2)*P72+1)</f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16"/>
        <v>2.4338381076733143E-2</v>
      </c>
      <c r="G73" s="14">
        <f t="shared" ref="G73:G83" si="18">C73*D73*E73</f>
        <v>0</v>
      </c>
      <c r="H73" s="24">
        <f t="shared" si="17"/>
        <v>0</v>
      </c>
      <c r="I73" s="29">
        <f t="shared" ref="I73:I83" si="19">H73</f>
        <v>0</v>
      </c>
      <c r="J73" s="28">
        <f t="shared" ref="J73:J83" si="20">IF(G73=0,0,H73/I73)</f>
        <v>0</v>
      </c>
      <c r="K73" s="15">
        <f t="shared" ref="K73:K83" si="21">J73/$J$88</f>
        <v>0</v>
      </c>
      <c r="L73" s="34" t="str">
        <f t="shared" ref="L73:L83" si="22">B73</f>
        <v>PZ1-CIL</v>
      </c>
      <c r="M73" s="36">
        <f t="shared" si="15"/>
        <v>0</v>
      </c>
      <c r="N73" s="13">
        <f t="shared" ref="N73:N83" si="23">M73</f>
        <v>0</v>
      </c>
      <c r="O73" s="39">
        <f t="shared" ref="O73:O83" si="24">M73/F73/$C$88</f>
        <v>0</v>
      </c>
      <c r="P73" s="39">
        <f t="shared" ref="P73:P83" si="25">O73/$O$87</f>
        <v>0</v>
      </c>
      <c r="Q73" s="2">
        <f t="shared" ref="Q73:Q83" si="26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16"/>
        <v>2.7042645640814603E-2</v>
      </c>
      <c r="G74" s="14">
        <f t="shared" si="18"/>
        <v>0</v>
      </c>
      <c r="H74" s="24">
        <f t="shared" si="17"/>
        <v>0</v>
      </c>
      <c r="I74" s="29">
        <f t="shared" si="19"/>
        <v>0</v>
      </c>
      <c r="J74" s="28">
        <f t="shared" si="20"/>
        <v>0</v>
      </c>
      <c r="K74" s="15">
        <f t="shared" si="21"/>
        <v>0</v>
      </c>
      <c r="L74" s="34" t="str">
        <f t="shared" si="22"/>
        <v>PZ2-DIN</v>
      </c>
      <c r="M74" s="36">
        <f t="shared" si="15"/>
        <v>0</v>
      </c>
      <c r="N74" s="13">
        <f t="shared" si="23"/>
        <v>0</v>
      </c>
      <c r="O74" s="39">
        <f t="shared" si="24"/>
        <v>0</v>
      </c>
      <c r="P74" s="39">
        <f t="shared" si="25"/>
        <v>0</v>
      </c>
      <c r="Q74" s="2">
        <f t="shared" si="26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16"/>
        <v>1.3521322820407302E-2</v>
      </c>
      <c r="G75" s="14">
        <f t="shared" si="18"/>
        <v>0</v>
      </c>
      <c r="H75" s="24">
        <f t="shared" si="17"/>
        <v>0</v>
      </c>
      <c r="I75" s="29">
        <f t="shared" si="19"/>
        <v>0</v>
      </c>
      <c r="J75" s="28">
        <f t="shared" si="20"/>
        <v>0</v>
      </c>
      <c r="K75" s="15">
        <f t="shared" si="21"/>
        <v>0</v>
      </c>
      <c r="L75" s="34" t="str">
        <f t="shared" si="22"/>
        <v>PZ3-HNF</v>
      </c>
      <c r="M75" s="36">
        <f t="shared" si="15"/>
        <v>0</v>
      </c>
      <c r="N75" s="13">
        <f t="shared" si="23"/>
        <v>0</v>
      </c>
      <c r="O75" s="39">
        <f t="shared" si="24"/>
        <v>0</v>
      </c>
      <c r="P75" s="39">
        <f t="shared" si="25"/>
        <v>0</v>
      </c>
      <c r="Q75" s="2">
        <f t="shared" si="26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2.4599999999999999E-3</v>
      </c>
      <c r="D76" s="2">
        <v>0</v>
      </c>
      <c r="E76" s="2">
        <v>1</v>
      </c>
      <c r="F76" s="17">
        <f t="shared" si="16"/>
        <v>6.6524908276403926E-6</v>
      </c>
      <c r="G76" s="14">
        <f t="shared" si="18"/>
        <v>0</v>
      </c>
      <c r="H76" s="24">
        <f t="shared" si="17"/>
        <v>0</v>
      </c>
      <c r="I76" s="29">
        <f t="shared" si="19"/>
        <v>0</v>
      </c>
      <c r="J76" s="28">
        <f t="shared" si="20"/>
        <v>0</v>
      </c>
      <c r="K76" s="15">
        <f t="shared" si="21"/>
        <v>0</v>
      </c>
      <c r="L76" s="34" t="str">
        <f t="shared" si="22"/>
        <v>Insects</v>
      </c>
      <c r="M76" s="36">
        <f t="shared" si="15"/>
        <v>0</v>
      </c>
      <c r="N76" s="13">
        <f t="shared" si="23"/>
        <v>0</v>
      </c>
      <c r="O76" s="39">
        <f t="shared" si="24"/>
        <v>0</v>
      </c>
      <c r="P76" s="39">
        <f t="shared" si="25"/>
        <v>0</v>
      </c>
      <c r="Q76" s="2">
        <f t="shared" si="26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16"/>
        <v>2.7042645640814603E-2</v>
      </c>
      <c r="G77" s="14">
        <f t="shared" si="18"/>
        <v>0</v>
      </c>
      <c r="H77" s="24">
        <f t="shared" si="17"/>
        <v>0</v>
      </c>
      <c r="I77" s="29">
        <f t="shared" si="19"/>
        <v>0</v>
      </c>
      <c r="J77" s="28">
        <f t="shared" si="20"/>
        <v>0</v>
      </c>
      <c r="K77" s="15">
        <f t="shared" si="21"/>
        <v>0</v>
      </c>
      <c r="L77" s="34" t="str">
        <f t="shared" si="22"/>
        <v>Freshwater_prey</v>
      </c>
      <c r="M77" s="36">
        <f t="shared" si="15"/>
        <v>0</v>
      </c>
      <c r="N77" s="13">
        <f t="shared" si="23"/>
        <v>0</v>
      </c>
      <c r="O77" s="39">
        <f t="shared" si="24"/>
        <v>0</v>
      </c>
      <c r="P77" s="39">
        <f t="shared" si="25"/>
        <v>0</v>
      </c>
      <c r="Q77" s="2">
        <f t="shared" si="26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16"/>
        <v>0.14332602189631741</v>
      </c>
      <c r="G78" s="14">
        <f t="shared" si="18"/>
        <v>0</v>
      </c>
      <c r="H78" s="24">
        <f t="shared" si="17"/>
        <v>0</v>
      </c>
      <c r="I78" s="29">
        <f t="shared" si="19"/>
        <v>0</v>
      </c>
      <c r="J78" s="28">
        <f t="shared" si="20"/>
        <v>0</v>
      </c>
      <c r="K78" s="15">
        <f t="shared" si="21"/>
        <v>0</v>
      </c>
      <c r="L78" s="34" t="str">
        <f t="shared" si="22"/>
        <v>PP1-DIA</v>
      </c>
      <c r="M78" s="36">
        <f t="shared" si="15"/>
        <v>0</v>
      </c>
      <c r="N78" s="13">
        <f t="shared" si="23"/>
        <v>0</v>
      </c>
      <c r="O78" s="39">
        <f t="shared" si="24"/>
        <v>0</v>
      </c>
      <c r="P78" s="39">
        <f t="shared" si="25"/>
        <v>0</v>
      </c>
      <c r="Q78" s="2">
        <f t="shared" si="26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16"/>
        <v>2.9746910204896067E-2</v>
      </c>
      <c r="G79" s="14">
        <f t="shared" si="18"/>
        <v>0</v>
      </c>
      <c r="H79" s="24">
        <f t="shared" si="17"/>
        <v>0</v>
      </c>
      <c r="I79" s="29">
        <f t="shared" si="19"/>
        <v>0</v>
      </c>
      <c r="J79" s="28">
        <f t="shared" si="20"/>
        <v>0</v>
      </c>
      <c r="K79" s="15">
        <f t="shared" si="21"/>
        <v>0</v>
      </c>
      <c r="L79" s="34" t="str">
        <f t="shared" si="22"/>
        <v>PP2-NAN</v>
      </c>
      <c r="M79" s="36">
        <f t="shared" si="15"/>
        <v>0</v>
      </c>
      <c r="N79" s="13">
        <f t="shared" si="23"/>
        <v>0</v>
      </c>
      <c r="O79" s="39">
        <f t="shared" si="24"/>
        <v>0</v>
      </c>
      <c r="P79" s="39">
        <f t="shared" si="25"/>
        <v>0</v>
      </c>
      <c r="Q79" s="2">
        <f t="shared" si="26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16"/>
        <v>6.219808497387359E-3</v>
      </c>
      <c r="G80" s="14">
        <f t="shared" si="18"/>
        <v>0</v>
      </c>
      <c r="H80" s="24">
        <f t="shared" si="17"/>
        <v>0</v>
      </c>
      <c r="I80" s="29">
        <f t="shared" si="19"/>
        <v>0</v>
      </c>
      <c r="J80" s="28">
        <f t="shared" si="20"/>
        <v>0</v>
      </c>
      <c r="K80" s="15">
        <f t="shared" si="21"/>
        <v>0</v>
      </c>
      <c r="L80" s="34" t="str">
        <f t="shared" si="22"/>
        <v>PP3-PIC</v>
      </c>
      <c r="M80" s="36">
        <f t="shared" si="15"/>
        <v>0</v>
      </c>
      <c r="N80" s="13">
        <f t="shared" si="23"/>
        <v>0</v>
      </c>
      <c r="O80" s="39">
        <f t="shared" si="24"/>
        <v>0</v>
      </c>
      <c r="P80" s="39">
        <f t="shared" si="25"/>
        <v>0</v>
      </c>
      <c r="Q80" s="2">
        <f t="shared" si="26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16"/>
        <v>1.0817058256325842E-2</v>
      </c>
      <c r="G81" s="14">
        <f t="shared" si="18"/>
        <v>0</v>
      </c>
      <c r="H81" s="24">
        <f t="shared" si="17"/>
        <v>0</v>
      </c>
      <c r="I81" s="29">
        <f t="shared" si="19"/>
        <v>0</v>
      </c>
      <c r="J81" s="28">
        <f t="shared" si="20"/>
        <v>0</v>
      </c>
      <c r="K81" s="15">
        <f t="shared" si="21"/>
        <v>0</v>
      </c>
      <c r="L81" s="34" t="str">
        <f t="shared" si="22"/>
        <v>BA1-BAC</v>
      </c>
      <c r="M81" s="36">
        <f t="shared" si="15"/>
        <v>0</v>
      </c>
      <c r="N81" s="13">
        <f t="shared" si="23"/>
        <v>0</v>
      </c>
      <c r="O81" s="39">
        <f t="shared" si="24"/>
        <v>0</v>
      </c>
      <c r="P81" s="39">
        <f t="shared" si="25"/>
        <v>0</v>
      </c>
      <c r="Q81" s="2">
        <f t="shared" si="26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16"/>
        <v>0.16225587384488763</v>
      </c>
      <c r="G82" s="14">
        <f t="shared" si="18"/>
        <v>0</v>
      </c>
      <c r="H82" s="24">
        <f t="shared" si="17"/>
        <v>0</v>
      </c>
      <c r="I82" s="29">
        <f t="shared" si="19"/>
        <v>0</v>
      </c>
      <c r="J82" s="28">
        <f t="shared" si="20"/>
        <v>0</v>
      </c>
      <c r="K82" s="15">
        <f t="shared" si="21"/>
        <v>0</v>
      </c>
      <c r="L82" s="34" t="str">
        <f t="shared" si="22"/>
        <v>DET_Close</v>
      </c>
      <c r="M82" s="36">
        <f t="shared" si="15"/>
        <v>0</v>
      </c>
      <c r="N82" s="13">
        <f t="shared" si="23"/>
        <v>0</v>
      </c>
      <c r="O82" s="39">
        <f t="shared" si="24"/>
        <v>0</v>
      </c>
      <c r="P82" s="39">
        <f t="shared" si="25"/>
        <v>0</v>
      </c>
      <c r="Q82" s="2">
        <f t="shared" si="26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1</v>
      </c>
      <c r="F83" s="19">
        <f t="shared" si="16"/>
        <v>0.16225587384488763</v>
      </c>
      <c r="G83" s="21">
        <f t="shared" si="18"/>
        <v>0</v>
      </c>
      <c r="H83" s="26">
        <f t="shared" si="17"/>
        <v>0</v>
      </c>
      <c r="I83" s="32">
        <f t="shared" si="19"/>
        <v>0</v>
      </c>
      <c r="J83" s="33">
        <f t="shared" si="20"/>
        <v>0</v>
      </c>
      <c r="K83" s="46">
        <f t="shared" si="21"/>
        <v>0</v>
      </c>
      <c r="L83" s="51" t="str">
        <f t="shared" si="22"/>
        <v>DET_Real</v>
      </c>
      <c r="M83" s="53">
        <f t="shared" si="15"/>
        <v>0</v>
      </c>
      <c r="N83" s="52">
        <f t="shared" si="23"/>
        <v>0</v>
      </c>
      <c r="O83" s="43">
        <f t="shared" si="24"/>
        <v>0</v>
      </c>
      <c r="P83" s="43">
        <f t="shared" si="25"/>
        <v>0</v>
      </c>
      <c r="Q83" s="10">
        <f t="shared" si="26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0.20270478685299576</v>
      </c>
    </row>
    <row r="88" spans="1:17" x14ac:dyDescent="0.35">
      <c r="B88" s="6" t="s">
        <v>107</v>
      </c>
      <c r="C88" s="16">
        <f>SUM(C5:C83)</f>
        <v>369.78630466936704</v>
      </c>
      <c r="D88" s="3">
        <f>SUM(D5:D83)</f>
        <v>22</v>
      </c>
      <c r="E88" s="3"/>
      <c r="F88" s="27">
        <f>SUM(F5:F83)</f>
        <v>0.99999999999999967</v>
      </c>
      <c r="G88" s="23">
        <f>SUM(G5:G83)</f>
        <v>118.10278568981998</v>
      </c>
      <c r="H88" s="27">
        <f>SUM(H5:H83)</f>
        <v>1.0000000000000002</v>
      </c>
      <c r="I88" s="27"/>
      <c r="J88" s="27">
        <f t="shared" ref="J88:M88" si="27">SUM(J5:J83)</f>
        <v>22</v>
      </c>
      <c r="K88" s="27"/>
      <c r="L88" s="27"/>
      <c r="M88" s="27">
        <f t="shared" si="27"/>
        <v>0.90000000000000013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FF5-C3EF-4158-859F-7485111F6DAD}">
  <dimension ref="A2:Q88"/>
  <sheetViews>
    <sheetView topLeftCell="A38" zoomScale="102" workbookViewId="0">
      <selection activeCell="D49" sqref="D49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0.75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7.0310878666117962E-7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>J5/$J$88</f>
        <v>0</v>
      </c>
      <c r="L5" s="34" t="str">
        <f>B5</f>
        <v>Orca-WCT</v>
      </c>
      <c r="M5" s="36">
        <f t="shared" ref="M5:M13" si="2">I5*(1-$F$2)</f>
        <v>0</v>
      </c>
      <c r="N5" s="13">
        <f>M5</f>
        <v>0</v>
      </c>
      <c r="O5" s="39">
        <f>M5/F5/$C$88</f>
        <v>0</v>
      </c>
      <c r="P5" s="39">
        <f>O5/$O$87</f>
        <v>0</v>
      </c>
      <c r="Q5" s="2">
        <f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9.4649259742851123E-6</v>
      </c>
      <c r="G6" s="14">
        <f t="shared" ref="G6:G72" si="3">C6*D6*E6</f>
        <v>0</v>
      </c>
      <c r="H6" s="24">
        <f t="shared" si="1"/>
        <v>0</v>
      </c>
      <c r="I6" s="29">
        <f t="shared" ref="I6:I72" si="4">H6</f>
        <v>0</v>
      </c>
      <c r="J6" s="28">
        <f t="shared" ref="J6:J72" si="5">IF(G6=0,0,H6/I6)</f>
        <v>0</v>
      </c>
      <c r="K6" s="15">
        <f>J6/$J$88</f>
        <v>0</v>
      </c>
      <c r="L6" s="34" t="str">
        <f t="shared" ref="L6:L72" si="6">B6</f>
        <v>Orca-Resident</v>
      </c>
      <c r="M6" s="36">
        <f t="shared" si="2"/>
        <v>0</v>
      </c>
      <c r="N6" s="13">
        <f t="shared" ref="N6:N72" si="7">M6</f>
        <v>0</v>
      </c>
      <c r="O6" s="39">
        <f>M6/F6/$C$88</f>
        <v>0</v>
      </c>
      <c r="P6" s="39">
        <f>O6/$O$87</f>
        <v>0</v>
      </c>
      <c r="Q6" s="2">
        <f>($A$83*P6-1)/(($A$83-2)*P6+1)</f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2.3797528163916854E-5</v>
      </c>
      <c r="G7" s="14">
        <f t="shared" si="3"/>
        <v>0</v>
      </c>
      <c r="H7" s="24">
        <f t="shared" si="1"/>
        <v>0</v>
      </c>
      <c r="I7" s="29">
        <f t="shared" si="4"/>
        <v>0</v>
      </c>
      <c r="J7" s="28">
        <f t="shared" si="5"/>
        <v>0</v>
      </c>
      <c r="K7" s="15">
        <f>J7/$J$88</f>
        <v>0</v>
      </c>
      <c r="L7" s="34" t="str">
        <f t="shared" si="6"/>
        <v>Humpback</v>
      </c>
      <c r="M7" s="36">
        <f t="shared" si="2"/>
        <v>0</v>
      </c>
      <c r="N7" s="13">
        <f t="shared" si="7"/>
        <v>0</v>
      </c>
      <c r="O7" s="39">
        <f>M7/F7/$C$88</f>
        <v>0</v>
      </c>
      <c r="P7" s="39">
        <f>O7/$O$87</f>
        <v>0</v>
      </c>
      <c r="Q7" s="2">
        <f>($A$83*P7-1)/(($A$83-2)*P7+1)</f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2.1634116512651684E-4</v>
      </c>
      <c r="G8" s="14">
        <f t="shared" si="3"/>
        <v>0</v>
      </c>
      <c r="H8" s="24">
        <f t="shared" si="1"/>
        <v>0</v>
      </c>
      <c r="I8" s="29">
        <f t="shared" si="4"/>
        <v>0</v>
      </c>
      <c r="J8" s="28">
        <f t="shared" si="5"/>
        <v>0</v>
      </c>
      <c r="K8" s="15">
        <f>J8/$J$88</f>
        <v>0</v>
      </c>
      <c r="L8" s="34" t="str">
        <f t="shared" si="6"/>
        <v>Odontoceti</v>
      </c>
      <c r="M8" s="36">
        <f t="shared" si="2"/>
        <v>0</v>
      </c>
      <c r="N8" s="13">
        <f t="shared" si="7"/>
        <v>0</v>
      </c>
      <c r="O8" s="39">
        <f>M8/F8/$C$88</f>
        <v>0</v>
      </c>
      <c r="P8" s="39">
        <f>O8/$O$87</f>
        <v>0</v>
      </c>
      <c r="Q8" s="2">
        <f>($A$83*P8-1)/(($A$83-2)*P8+1)</f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1.1898764081958425E-4</v>
      </c>
      <c r="G9" s="14">
        <f t="shared" si="3"/>
        <v>0</v>
      </c>
      <c r="H9" s="24">
        <f t="shared" si="1"/>
        <v>0</v>
      </c>
      <c r="I9" s="29">
        <f t="shared" si="4"/>
        <v>0</v>
      </c>
      <c r="J9" s="28">
        <f t="shared" si="5"/>
        <v>0</v>
      </c>
      <c r="K9" s="15">
        <f>J9/$J$88</f>
        <v>0</v>
      </c>
      <c r="L9" s="34" t="str">
        <f t="shared" si="6"/>
        <v>Sea</v>
      </c>
      <c r="M9" s="36">
        <f t="shared" si="2"/>
        <v>0</v>
      </c>
      <c r="N9" s="13">
        <f t="shared" si="7"/>
        <v>0</v>
      </c>
      <c r="O9" s="39">
        <f>M9/F9/$C$88</f>
        <v>0</v>
      </c>
      <c r="P9" s="39">
        <f>O9/$O$87</f>
        <v>0</v>
      </c>
      <c r="Q9" s="2">
        <f>($A$83*P9-1)/(($A$83-2)*P9+1)</f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4.3268233025303368E-4</v>
      </c>
      <c r="G10" s="14">
        <f t="shared" si="3"/>
        <v>0</v>
      </c>
      <c r="H10" s="24">
        <f t="shared" si="1"/>
        <v>0</v>
      </c>
      <c r="I10" s="29">
        <f t="shared" si="4"/>
        <v>0</v>
      </c>
      <c r="J10" s="28">
        <f t="shared" si="5"/>
        <v>0</v>
      </c>
      <c r="K10" s="15">
        <f>J10/$J$88</f>
        <v>0</v>
      </c>
      <c r="L10" s="34" t="str">
        <f t="shared" si="6"/>
        <v>Harbour</v>
      </c>
      <c r="M10" s="36">
        <f t="shared" si="2"/>
        <v>0</v>
      </c>
      <c r="N10" s="13">
        <f t="shared" si="7"/>
        <v>0</v>
      </c>
      <c r="O10" s="39">
        <f>M10/F10/$C$88</f>
        <v>0</v>
      </c>
      <c r="P10" s="39">
        <f>O10/$O$87</f>
        <v>0</v>
      </c>
      <c r="Q10" s="2">
        <f>($A$83*P10-1)/(($A$83-2)*P10+1)</f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9.7353524306932574E-5</v>
      </c>
      <c r="G11" s="14">
        <f t="shared" si="3"/>
        <v>0</v>
      </c>
      <c r="H11" s="24">
        <f t="shared" si="1"/>
        <v>0</v>
      </c>
      <c r="I11" s="29">
        <f t="shared" si="4"/>
        <v>0</v>
      </c>
      <c r="J11" s="28">
        <f t="shared" si="5"/>
        <v>0</v>
      </c>
      <c r="K11" s="15">
        <f>J11/$J$88</f>
        <v>0</v>
      </c>
      <c r="L11" s="34" t="str">
        <f t="shared" si="6"/>
        <v>Avian</v>
      </c>
      <c r="M11" s="36">
        <f t="shared" si="2"/>
        <v>0</v>
      </c>
      <c r="N11" s="13">
        <f t="shared" si="7"/>
        <v>0</v>
      </c>
      <c r="O11" s="39">
        <f>M11/F11/$C$88</f>
        <v>0</v>
      </c>
      <c r="P11" s="39">
        <f>O11/$O$87</f>
        <v>0</v>
      </c>
      <c r="Q11" s="2">
        <f>($A$83*P11-1)/(($A$83-2)*P11+1)</f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3</v>
      </c>
      <c r="F12" s="17">
        <f t="shared" si="0"/>
        <v>2.7042645640814604E-3</v>
      </c>
      <c r="G12" s="14">
        <f t="shared" si="3"/>
        <v>3</v>
      </c>
      <c r="H12" s="24">
        <f t="shared" si="1"/>
        <v>8.3003393482661308E-2</v>
      </c>
      <c r="I12" s="29">
        <f t="shared" si="4"/>
        <v>8.3003393482661308E-2</v>
      </c>
      <c r="J12" s="28">
        <f t="shared" si="5"/>
        <v>1</v>
      </c>
      <c r="K12" s="15">
        <f t="shared" ref="K12:K13" si="8">J12/$J$88</f>
        <v>4.3478260869565216E-2</v>
      </c>
      <c r="L12" s="34" t="str">
        <f t="shared" si="6"/>
        <v>Lingcod</v>
      </c>
      <c r="M12" s="36">
        <f t="shared" si="2"/>
        <v>2.0750848370665327E-2</v>
      </c>
      <c r="N12" s="13">
        <f t="shared" si="7"/>
        <v>2.0750848370665327E-2</v>
      </c>
      <c r="O12" s="39">
        <f t="shared" ref="O12:O13" si="9">M12/F12/$C$88</f>
        <v>2.0750848370665327E-2</v>
      </c>
      <c r="P12" s="39">
        <f t="shared" ref="P12:P13" si="10">O12/$O$87</f>
        <v>0.12820512820512819</v>
      </c>
      <c r="Q12" s="2">
        <f t="shared" ref="Q12:Q13" si="11">($A$83*P12-1)/(($A$83-2)*P12+1)</f>
        <v>0.82519280205655521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2</v>
      </c>
      <c r="F13" s="17">
        <f t="shared" si="0"/>
        <v>1.2169190538366572E-2</v>
      </c>
      <c r="G13" s="14">
        <f t="shared" si="3"/>
        <v>9</v>
      </c>
      <c r="H13" s="24">
        <f t="shared" si="1"/>
        <v>0.24901018044798393</v>
      </c>
      <c r="I13" s="29">
        <f t="shared" si="4"/>
        <v>0.24901018044798393</v>
      </c>
      <c r="J13" s="28">
        <f t="shared" si="5"/>
        <v>1</v>
      </c>
      <c r="K13" s="15">
        <f t="shared" si="8"/>
        <v>4.3478260869565216E-2</v>
      </c>
      <c r="L13" s="34" t="str">
        <f t="shared" si="6"/>
        <v>Dogfish</v>
      </c>
      <c r="M13" s="36">
        <f t="shared" si="2"/>
        <v>6.2252545111995981E-2</v>
      </c>
      <c r="N13" s="13">
        <f t="shared" si="7"/>
        <v>6.2252545111995981E-2</v>
      </c>
      <c r="O13" s="39">
        <f t="shared" si="9"/>
        <v>1.3833898913776885E-2</v>
      </c>
      <c r="P13" s="39">
        <f t="shared" si="10"/>
        <v>8.5470085470085472E-2</v>
      </c>
      <c r="Q13" s="2">
        <f t="shared" si="11"/>
        <v>0.73806609547123625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3"/>
        <v>0</v>
      </c>
      <c r="H14" s="25">
        <f t="shared" si="1"/>
        <v>0</v>
      </c>
      <c r="I14" s="30">
        <f t="shared" si="4"/>
        <v>0</v>
      </c>
      <c r="J14" s="31">
        <f t="shared" si="5"/>
        <v>0</v>
      </c>
      <c r="K14" s="45">
        <f>J14/$J$88</f>
        <v>0</v>
      </c>
      <c r="L14" s="35" t="str">
        <f t="shared" si="6"/>
        <v>HAKE</v>
      </c>
      <c r="M14" s="37"/>
      <c r="N14" s="48"/>
      <c r="O14" s="41"/>
      <c r="P14" s="41"/>
      <c r="Q14" s="9">
        <f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8.3802562746902948E-4</v>
      </c>
      <c r="G15" s="14">
        <f t="shared" si="3"/>
        <v>0.30989040000000001</v>
      </c>
      <c r="H15" s="24">
        <f t="shared" si="1"/>
        <v>8.5739849358997689E-3</v>
      </c>
      <c r="I15" s="29">
        <f t="shared" si="4"/>
        <v>8.5739849358997689E-3</v>
      </c>
      <c r="J15" s="28">
        <f t="shared" si="5"/>
        <v>1</v>
      </c>
      <c r="K15" s="15">
        <f>J15/$J$88</f>
        <v>4.3478260869565216E-2</v>
      </c>
      <c r="L15" s="34" t="str">
        <f t="shared" si="6"/>
        <v>Hake1_0-11</v>
      </c>
      <c r="M15" s="36">
        <f t="shared" ref="M15:M24" si="12">I15*(1-$F$2)</f>
        <v>2.1434962339749422E-3</v>
      </c>
      <c r="N15" s="13">
        <f t="shared" si="7"/>
        <v>2.1434962339749422E-3</v>
      </c>
      <c r="O15" s="39">
        <f>M15/F15/$C$88</f>
        <v>6.9169494568884424E-3</v>
      </c>
      <c r="P15" s="39">
        <f>O15/$O$87</f>
        <v>4.2735042735042736E-2</v>
      </c>
      <c r="Q15" s="2">
        <f>($A$83*P15-1)/(($A$83-2)*P15+1)</f>
        <v>0.52034261241970026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6.1305028644231332E-3</v>
      </c>
      <c r="G16" s="14">
        <f t="shared" si="3"/>
        <v>2.2669760000000001</v>
      </c>
      <c r="H16" s="24">
        <f t="shared" si="1"/>
        <v>6.2722233647916542E-2</v>
      </c>
      <c r="I16" s="29">
        <f t="shared" si="4"/>
        <v>6.2722233647916542E-2</v>
      </c>
      <c r="J16" s="28">
        <f t="shared" si="5"/>
        <v>1</v>
      </c>
      <c r="K16" s="15">
        <f>J16/$J$88</f>
        <v>4.3478260869565216E-2</v>
      </c>
      <c r="L16" s="34" t="str">
        <f t="shared" si="6"/>
        <v>Hake2_juve_12-35</v>
      </c>
      <c r="M16" s="36">
        <f t="shared" si="12"/>
        <v>1.5680558411979136E-2</v>
      </c>
      <c r="N16" s="13">
        <f t="shared" si="7"/>
        <v>1.5680558411979136E-2</v>
      </c>
      <c r="O16" s="39">
        <f>M16/F16/$C$88</f>
        <v>6.9169494568884432E-3</v>
      </c>
      <c r="P16" s="39">
        <f>O16/$O$87</f>
        <v>4.2735042735042743E-2</v>
      </c>
      <c r="Q16" s="2">
        <f>($A$83*P16-1)/(($A$83-2)*P16+1)</f>
        <v>0.52034261241970026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5.1381026717547745E-3</v>
      </c>
      <c r="G17" s="14">
        <f t="shared" si="3"/>
        <v>1.9</v>
      </c>
      <c r="H17" s="24">
        <f t="shared" si="1"/>
        <v>5.2568815872352161E-2</v>
      </c>
      <c r="I17" s="29">
        <f t="shared" si="4"/>
        <v>5.2568815872352161E-2</v>
      </c>
      <c r="J17" s="28">
        <f t="shared" si="5"/>
        <v>1</v>
      </c>
      <c r="K17" s="15">
        <f>J17/$J$88</f>
        <v>4.3478260869565216E-2</v>
      </c>
      <c r="L17" s="34" t="str">
        <f t="shared" si="6"/>
        <v>Hake3_mat_36-59</v>
      </c>
      <c r="M17" s="36">
        <f t="shared" si="12"/>
        <v>1.314220396808804E-2</v>
      </c>
      <c r="N17" s="13">
        <f t="shared" si="7"/>
        <v>1.314220396808804E-2</v>
      </c>
      <c r="O17" s="39">
        <f>M17/F17/$C$88</f>
        <v>6.9169494568884432E-3</v>
      </c>
      <c r="P17" s="39">
        <f>O17/$O$87</f>
        <v>4.2735042735042743E-2</v>
      </c>
      <c r="Q17" s="2">
        <f>($A$83*P17-1)/(($A$83-2)*P17+1)</f>
        <v>0.52034261241970026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1.2031989675707897E-2</v>
      </c>
      <c r="G18" s="14">
        <f t="shared" si="3"/>
        <v>4.4492649999999996</v>
      </c>
      <c r="H18" s="24">
        <f t="shared" si="1"/>
        <v>0.12310136450121101</v>
      </c>
      <c r="I18" s="29">
        <f t="shared" si="4"/>
        <v>0.12310136450121101</v>
      </c>
      <c r="J18" s="28">
        <f t="shared" si="5"/>
        <v>1</v>
      </c>
      <c r="K18" s="15">
        <f>J18/$J$88</f>
        <v>4.3478260869565216E-2</v>
      </c>
      <c r="L18" s="34" t="str">
        <f t="shared" si="6"/>
        <v>Hake4_old_60up</v>
      </c>
      <c r="M18" s="36">
        <f t="shared" si="12"/>
        <v>3.0775341125302752E-2</v>
      </c>
      <c r="N18" s="13">
        <f t="shared" si="7"/>
        <v>3.0775341125302752E-2</v>
      </c>
      <c r="O18" s="39">
        <f>M18/F18/$C$88</f>
        <v>6.9169494568884424E-3</v>
      </c>
      <c r="P18" s="39">
        <f>O18/$O$87</f>
        <v>4.2735042735042736E-2</v>
      </c>
      <c r="Q18" s="2">
        <f>($A$83*P18-1)/(($A$83-2)*P18+1)</f>
        <v>0.52034261241970026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9.1944995178769659E-6</v>
      </c>
      <c r="G19" s="14">
        <f t="shared" si="3"/>
        <v>3.3999999999999998E-3</v>
      </c>
      <c r="H19" s="24">
        <f t="shared" si="1"/>
        <v>9.407051261368281E-5</v>
      </c>
      <c r="I19" s="29">
        <f t="shared" si="4"/>
        <v>9.407051261368281E-5</v>
      </c>
      <c r="J19" s="28">
        <f t="shared" si="5"/>
        <v>1</v>
      </c>
      <c r="K19" s="15">
        <f>J19/$J$88</f>
        <v>4.3478260869565216E-2</v>
      </c>
      <c r="L19" s="34" t="str">
        <f t="shared" si="6"/>
        <v>Pink-Juve</v>
      </c>
      <c r="M19" s="36">
        <f t="shared" si="12"/>
        <v>2.3517628153420703E-5</v>
      </c>
      <c r="N19" s="13">
        <f t="shared" si="7"/>
        <v>2.3517628153420703E-5</v>
      </c>
      <c r="O19" s="39">
        <f>M19/F19/$C$88</f>
        <v>6.9169494568884424E-3</v>
      </c>
      <c r="P19" s="39">
        <f>O19/$O$87</f>
        <v>4.2735042735042736E-2</v>
      </c>
      <c r="Q19" s="2">
        <f>($A$83*P19-1)/(($A$83-2)*P19+1)</f>
        <v>0.52034261241970026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4.8676762153466286E-4</v>
      </c>
      <c r="G20" s="14">
        <f t="shared" si="3"/>
        <v>0</v>
      </c>
      <c r="H20" s="24">
        <f t="shared" si="1"/>
        <v>0</v>
      </c>
      <c r="I20" s="29">
        <f t="shared" si="4"/>
        <v>0</v>
      </c>
      <c r="J20" s="28">
        <f t="shared" si="5"/>
        <v>0</v>
      </c>
      <c r="K20" s="15">
        <f>J20/$J$88</f>
        <v>0</v>
      </c>
      <c r="L20" s="34" t="str">
        <f t="shared" si="6"/>
        <v>Pink-Adult</v>
      </c>
      <c r="M20" s="36">
        <f t="shared" si="12"/>
        <v>0</v>
      </c>
      <c r="N20" s="13">
        <f t="shared" si="7"/>
        <v>0</v>
      </c>
      <c r="O20" s="39">
        <f>M20/F20/$C$88</f>
        <v>0</v>
      </c>
      <c r="P20" s="39">
        <f>O20/$O$87</f>
        <v>0</v>
      </c>
      <c r="Q20" s="2">
        <f>($A$83*P20-1)/(($A$83-2)*P20+1)</f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8.9781583527504487E-6</v>
      </c>
      <c r="G21" s="14">
        <f t="shared" si="3"/>
        <v>3.32E-3</v>
      </c>
      <c r="H21" s="24">
        <f t="shared" si="1"/>
        <v>9.185708878747852E-5</v>
      </c>
      <c r="I21" s="29">
        <f t="shared" si="4"/>
        <v>9.185708878747852E-5</v>
      </c>
      <c r="J21" s="28">
        <f t="shared" si="5"/>
        <v>1</v>
      </c>
      <c r="K21" s="15">
        <f>J21/$J$88</f>
        <v>4.3478260869565216E-2</v>
      </c>
      <c r="L21" s="34" t="str">
        <f t="shared" si="6"/>
        <v>Chum-Juve</v>
      </c>
      <c r="M21" s="36">
        <f t="shared" si="12"/>
        <v>2.296427219686963E-5</v>
      </c>
      <c r="N21" s="13">
        <f t="shared" si="7"/>
        <v>2.296427219686963E-5</v>
      </c>
      <c r="O21" s="39">
        <f>M21/F21/$C$88</f>
        <v>6.9169494568884432E-3</v>
      </c>
      <c r="P21" s="39">
        <f>O21/$O$87</f>
        <v>4.2735042735042743E-2</v>
      </c>
      <c r="Q21" s="2">
        <f>($A$83*P21-1)/(($A$83-2)*P21+1)</f>
        <v>0.52034261241970026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3.7859703897140449E-4</v>
      </c>
      <c r="G22" s="14">
        <f t="shared" si="3"/>
        <v>0</v>
      </c>
      <c r="H22" s="24">
        <f t="shared" si="1"/>
        <v>0</v>
      </c>
      <c r="I22" s="29">
        <f t="shared" si="4"/>
        <v>0</v>
      </c>
      <c r="J22" s="28">
        <f t="shared" si="5"/>
        <v>0</v>
      </c>
      <c r="K22" s="15">
        <f>J22/$J$88</f>
        <v>0</v>
      </c>
      <c r="L22" s="34" t="str">
        <f t="shared" si="6"/>
        <v>Chum-Adult</v>
      </c>
      <c r="M22" s="36">
        <f t="shared" si="12"/>
        <v>0</v>
      </c>
      <c r="N22" s="13">
        <f t="shared" si="7"/>
        <v>0</v>
      </c>
      <c r="O22" s="39">
        <f>M22/F22/$C$88</f>
        <v>0</v>
      </c>
      <c r="P22" s="39">
        <f>O22/$O$87</f>
        <v>0</v>
      </c>
      <c r="Q22" s="2">
        <f>($A$83*P22-1)/(($A$83-2)*P22+1)</f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1.7848146122937639E-5</v>
      </c>
      <c r="G23" s="14">
        <f t="shared" si="3"/>
        <v>6.6E-3</v>
      </c>
      <c r="H23" s="24">
        <f t="shared" si="1"/>
        <v>1.8260746566185488E-4</v>
      </c>
      <c r="I23" s="29">
        <f t="shared" si="4"/>
        <v>1.8260746566185488E-4</v>
      </c>
      <c r="J23" s="28">
        <f t="shared" si="5"/>
        <v>1</v>
      </c>
      <c r="K23" s="15">
        <f>J23/$J$88</f>
        <v>4.3478260869565216E-2</v>
      </c>
      <c r="L23" s="34" t="str">
        <f t="shared" si="6"/>
        <v>Sockeye-Juve</v>
      </c>
      <c r="M23" s="36">
        <f t="shared" si="12"/>
        <v>4.5651866415463721E-5</v>
      </c>
      <c r="N23" s="13">
        <f t="shared" si="7"/>
        <v>4.5651866415463721E-5</v>
      </c>
      <c r="O23" s="39">
        <f>M23/F23/$C$88</f>
        <v>6.9169494568884424E-3</v>
      </c>
      <c r="P23" s="39">
        <f>O23/$O$87</f>
        <v>4.2735042735042736E-2</v>
      </c>
      <c r="Q23" s="2">
        <f>($A$83*P23-1)/(($A$83-2)*P23+1)</f>
        <v>0.52034261241970026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4.8676762153466286E-4</v>
      </c>
      <c r="G24" s="14">
        <f t="shared" si="3"/>
        <v>0</v>
      </c>
      <c r="H24" s="24">
        <f t="shared" si="1"/>
        <v>0</v>
      </c>
      <c r="I24" s="29">
        <f t="shared" si="4"/>
        <v>0</v>
      </c>
      <c r="J24" s="28">
        <f t="shared" si="5"/>
        <v>0</v>
      </c>
      <c r="K24" s="15">
        <f>J24/$J$88</f>
        <v>0</v>
      </c>
      <c r="L24" s="34" t="str">
        <f t="shared" si="6"/>
        <v>Sockeye-Adult</v>
      </c>
      <c r="M24" s="36">
        <f t="shared" si="12"/>
        <v>0</v>
      </c>
      <c r="N24" s="13">
        <f t="shared" si="7"/>
        <v>0</v>
      </c>
      <c r="O24" s="39">
        <f>M24/F24/$C$88</f>
        <v>0</v>
      </c>
      <c r="P24" s="39">
        <f>O24/$O$87</f>
        <v>0</v>
      </c>
      <c r="Q24" s="2">
        <f>($A$83*P24-1)/(($A$83-2)*P24+1)</f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3"/>
        <v>0</v>
      </c>
      <c r="H25" s="25">
        <f t="shared" si="1"/>
        <v>0</v>
      </c>
      <c r="I25" s="30">
        <f t="shared" si="4"/>
        <v>0</v>
      </c>
      <c r="J25" s="31">
        <f t="shared" si="5"/>
        <v>0</v>
      </c>
      <c r="K25" s="45">
        <f>J25/$J$88</f>
        <v>0</v>
      </c>
      <c r="L25" s="35" t="str">
        <f t="shared" si="6"/>
        <v>CHINOOK-H</v>
      </c>
      <c r="M25" s="37"/>
      <c r="N25" s="48"/>
      <c r="O25" s="41"/>
      <c r="P25" s="41"/>
      <c r="Q25" s="9">
        <f>($A$83*P25-1)/(($A$83-2)*P25+1)</f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4.620857E-6</v>
      </c>
      <c r="D26" s="2">
        <v>0</v>
      </c>
      <c r="E26" s="2">
        <v>1</v>
      </c>
      <c r="F26" s="17">
        <f t="shared" si="0"/>
        <v>1.2496019840787764E-8</v>
      </c>
      <c r="G26" s="14">
        <f t="shared" si="3"/>
        <v>0</v>
      </c>
      <c r="H26" s="24">
        <f t="shared" si="1"/>
        <v>0</v>
      </c>
      <c r="I26" s="29">
        <f t="shared" si="4"/>
        <v>0</v>
      </c>
      <c r="J26" s="28">
        <f t="shared" si="5"/>
        <v>0</v>
      </c>
      <c r="K26" s="15">
        <f>J26/$J$88</f>
        <v>0</v>
      </c>
      <c r="L26" s="34" t="str">
        <f t="shared" si="6"/>
        <v>Chinook1-H-frsh</v>
      </c>
      <c r="M26" s="36">
        <f t="shared" ref="M26:M31" si="13">I26*(1-$F$2)</f>
        <v>0</v>
      </c>
      <c r="N26" s="13">
        <f t="shared" si="7"/>
        <v>0</v>
      </c>
      <c r="O26" s="39">
        <f>M26/F26/$C$88</f>
        <v>0</v>
      </c>
      <c r="P26" s="39">
        <f>O26/$O$87</f>
        <v>0</v>
      </c>
      <c r="Q26" s="2">
        <f>($A$83*P26-1)/(($A$83-2)*P26+1)</f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1.02833E-5</v>
      </c>
      <c r="D27" s="2">
        <v>1</v>
      </c>
      <c r="E27" s="2">
        <v>1</v>
      </c>
      <c r="F27" s="17">
        <f t="shared" si="0"/>
        <v>2.7808763791818885E-8</v>
      </c>
      <c r="G27" s="14">
        <f t="shared" si="3"/>
        <v>1.02833E-5</v>
      </c>
      <c r="H27" s="24">
        <f t="shared" si="1"/>
        <v>2.8451626540008369E-7</v>
      </c>
      <c r="I27" s="29">
        <f t="shared" si="4"/>
        <v>2.8451626540008369E-7</v>
      </c>
      <c r="J27" s="28">
        <f t="shared" si="5"/>
        <v>1</v>
      </c>
      <c r="K27" s="15">
        <f>J27/$J$88</f>
        <v>4.3478260869565216E-2</v>
      </c>
      <c r="L27" s="34" t="str">
        <f t="shared" si="6"/>
        <v>Chinook2-H-emar1</v>
      </c>
      <c r="M27" s="36">
        <f t="shared" si="13"/>
        <v>7.1129066350020923E-8</v>
      </c>
      <c r="N27" s="12">
        <f t="shared" si="7"/>
        <v>7.1129066350020923E-8</v>
      </c>
      <c r="O27" s="39">
        <f>M27/F27/$C$88</f>
        <v>6.9169494568884424E-3</v>
      </c>
      <c r="P27" s="39">
        <f>O27/$O$87</f>
        <v>4.2735042735042736E-2</v>
      </c>
      <c r="Q27" s="2">
        <f>($A$83*P27-1)/(($A$83-2)*P27+1)</f>
        <v>0.52034261241970026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5.7499820000000003E-5</v>
      </c>
      <c r="D28" s="2">
        <v>1</v>
      </c>
      <c r="E28" s="2">
        <v>1</v>
      </c>
      <c r="F28" s="17">
        <f t="shared" si="0"/>
        <v>1.5549472566706244E-7</v>
      </c>
      <c r="G28" s="14">
        <f t="shared" si="3"/>
        <v>5.7499820000000003E-5</v>
      </c>
      <c r="H28" s="24">
        <f t="shared" si="1"/>
        <v>1.5908933948807328E-6</v>
      </c>
      <c r="I28" s="29">
        <f t="shared" si="4"/>
        <v>1.5908933948807328E-6</v>
      </c>
      <c r="J28" s="28">
        <f t="shared" si="5"/>
        <v>1</v>
      </c>
      <c r="K28" s="15">
        <f>J28/$J$88</f>
        <v>4.3478260869565216E-2</v>
      </c>
      <c r="L28" s="34" t="str">
        <f t="shared" si="6"/>
        <v>Chinook3-H-emar2</v>
      </c>
      <c r="M28" s="36">
        <f t="shared" si="13"/>
        <v>3.9772334872018321E-7</v>
      </c>
      <c r="N28" s="12">
        <f t="shared" si="7"/>
        <v>3.9772334872018321E-7</v>
      </c>
      <c r="O28" s="39">
        <f>M28/F28/$C$88</f>
        <v>6.9169494568884432E-3</v>
      </c>
      <c r="P28" s="39">
        <f>O28/$O$87</f>
        <v>4.2735042735042743E-2</v>
      </c>
      <c r="Q28" s="2">
        <f>($A$83*P28-1)/(($A$83-2)*P28+1)</f>
        <v>0.52034261241970026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9.0618720000000002E-5</v>
      </c>
      <c r="D29" s="2">
        <v>1</v>
      </c>
      <c r="E29" s="2">
        <v>1</v>
      </c>
      <c r="F29" s="17">
        <f t="shared" si="0"/>
        <v>2.4505699333841994E-7</v>
      </c>
      <c r="G29" s="14">
        <f t="shared" si="3"/>
        <v>9.0618720000000002E-5</v>
      </c>
      <c r="H29" s="24">
        <f t="shared" si="1"/>
        <v>2.5072204243517032E-6</v>
      </c>
      <c r="I29" s="29">
        <f t="shared" si="4"/>
        <v>2.5072204243517032E-6</v>
      </c>
      <c r="J29" s="28">
        <f t="shared" si="5"/>
        <v>1</v>
      </c>
      <c r="K29" s="15">
        <f>J29/$J$88</f>
        <v>4.3478260869565216E-2</v>
      </c>
      <c r="L29" s="34" t="str">
        <f t="shared" si="6"/>
        <v>Chinook4-H-emar3</v>
      </c>
      <c r="M29" s="36">
        <f t="shared" si="13"/>
        <v>6.268051060879258E-7</v>
      </c>
      <c r="N29" s="12">
        <f t="shared" si="7"/>
        <v>6.268051060879258E-7</v>
      </c>
      <c r="O29" s="39">
        <f>M29/F29/$C$88</f>
        <v>6.9169494568884424E-3</v>
      </c>
      <c r="P29" s="39">
        <f>O29/$O$87</f>
        <v>4.2735042735042736E-2</v>
      </c>
      <c r="Q29" s="2">
        <f>($A$83*P29-1)/(($A$83-2)*P29+1)</f>
        <v>0.52034261241970026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1.753068E-3</v>
      </c>
      <c r="D30" s="2">
        <v>0</v>
      </c>
      <c r="E30" s="2">
        <v>1</v>
      </c>
      <c r="F30" s="17">
        <f t="shared" si="0"/>
        <v>4.7407596708251575E-6</v>
      </c>
      <c r="G30" s="14">
        <f t="shared" si="3"/>
        <v>0</v>
      </c>
      <c r="H30" s="24">
        <f t="shared" si="1"/>
        <v>0</v>
      </c>
      <c r="I30" s="29">
        <f t="shared" si="4"/>
        <v>0</v>
      </c>
      <c r="J30" s="28">
        <f t="shared" si="5"/>
        <v>0</v>
      </c>
      <c r="K30" s="15">
        <f>J30/$J$88</f>
        <v>0</v>
      </c>
      <c r="L30" s="34" t="str">
        <f t="shared" si="6"/>
        <v>Chinook5-H-mat</v>
      </c>
      <c r="M30" s="36">
        <f t="shared" si="13"/>
        <v>0</v>
      </c>
      <c r="N30" s="12">
        <f t="shared" si="7"/>
        <v>0</v>
      </c>
      <c r="O30" s="39">
        <f>M30/F30/$C$88</f>
        <v>0</v>
      </c>
      <c r="P30" s="39">
        <f>O30/$O$87</f>
        <v>0</v>
      </c>
      <c r="Q30" s="2">
        <f>($A$83*P30-1)/(($A$83-2)*P30+1)</f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1.8016309999999999E-3</v>
      </c>
      <c r="D31" s="2">
        <v>0</v>
      </c>
      <c r="E31" s="2">
        <v>1</v>
      </c>
      <c r="F31" s="17">
        <f t="shared" si="0"/>
        <v>4.8720868708506459E-6</v>
      </c>
      <c r="G31" s="14">
        <f t="shared" si="3"/>
        <v>0</v>
      </c>
      <c r="H31" s="24">
        <f t="shared" si="1"/>
        <v>0</v>
      </c>
      <c r="I31" s="29">
        <f t="shared" si="4"/>
        <v>0</v>
      </c>
      <c r="J31" s="28">
        <f t="shared" si="5"/>
        <v>0</v>
      </c>
      <c r="K31" s="15">
        <f>J31/$J$88</f>
        <v>0</v>
      </c>
      <c r="L31" s="34" t="str">
        <f t="shared" si="6"/>
        <v>Chinook6-H-spwn</v>
      </c>
      <c r="M31" s="36">
        <f t="shared" si="13"/>
        <v>0</v>
      </c>
      <c r="N31" s="12">
        <f t="shared" si="7"/>
        <v>0</v>
      </c>
      <c r="O31" s="39">
        <f>M31/F31/$C$88</f>
        <v>0</v>
      </c>
      <c r="P31" s="39">
        <f>O31/$O$87</f>
        <v>0</v>
      </c>
      <c r="Q31" s="2">
        <f>($A$83*P31-1)/(($A$83-2)*P31+1)</f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3"/>
        <v>0</v>
      </c>
      <c r="H32" s="25">
        <f t="shared" si="1"/>
        <v>0</v>
      </c>
      <c r="I32" s="30">
        <f t="shared" si="4"/>
        <v>0</v>
      </c>
      <c r="J32" s="31">
        <f t="shared" si="5"/>
        <v>0</v>
      </c>
      <c r="K32" s="45">
        <f>J32/$J$88</f>
        <v>0</v>
      </c>
      <c r="L32" s="35" t="str">
        <f t="shared" si="6"/>
        <v>CHINOOK-WO</v>
      </c>
      <c r="M32" s="37"/>
      <c r="N32" s="48"/>
      <c r="O32" s="41"/>
      <c r="P32" s="41"/>
      <c r="Q32" s="9">
        <f>($A$83*P32-1)/(($A$83-2)*P32+1)</f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1.6957488475963718E-7</v>
      </c>
      <c r="G33" s="14">
        <f t="shared" si="3"/>
        <v>0</v>
      </c>
      <c r="H33" s="24">
        <f t="shared" si="1"/>
        <v>0</v>
      </c>
      <c r="I33" s="29">
        <f t="shared" si="4"/>
        <v>0</v>
      </c>
      <c r="J33" s="28">
        <f t="shared" si="5"/>
        <v>0</v>
      </c>
      <c r="K33" s="15">
        <f>J33/$J$88</f>
        <v>0</v>
      </c>
      <c r="L33" s="34" t="str">
        <f t="shared" si="6"/>
        <v>Chinook1-WO-frsh</v>
      </c>
      <c r="M33" s="36">
        <f t="shared" ref="M33:M39" si="14">I33*(1-$F$2)</f>
        <v>0</v>
      </c>
      <c r="N33" s="13">
        <f t="shared" si="7"/>
        <v>0</v>
      </c>
      <c r="O33" s="39">
        <f>M33/F33/$C$88</f>
        <v>0</v>
      </c>
      <c r="P33" s="39">
        <f>O33/$O$87</f>
        <v>0</v>
      </c>
      <c r="Q33" s="2">
        <f>($A$83*P33-1)/(($A$83-2)*P33+1)</f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4.3268233025303373E-6</v>
      </c>
      <c r="G34" s="14">
        <f t="shared" si="3"/>
        <v>1.6000000000000001E-3</v>
      </c>
      <c r="H34" s="24">
        <f t="shared" si="1"/>
        <v>4.4268476524086029E-5</v>
      </c>
      <c r="I34" s="29">
        <f t="shared" si="4"/>
        <v>4.4268476524086029E-5</v>
      </c>
      <c r="J34" s="28">
        <f t="shared" si="5"/>
        <v>1</v>
      </c>
      <c r="K34" s="15">
        <f>J34/$J$88</f>
        <v>4.3478260869565216E-2</v>
      </c>
      <c r="L34" s="34" t="str">
        <f t="shared" si="6"/>
        <v>Chinook2-WO-emar1</v>
      </c>
      <c r="M34" s="36">
        <f t="shared" si="14"/>
        <v>1.1067119131021507E-5</v>
      </c>
      <c r="N34" s="13">
        <f t="shared" si="7"/>
        <v>1.1067119131021507E-5</v>
      </c>
      <c r="O34" s="39">
        <f>M34/F34/$C$88</f>
        <v>6.9169494568884406E-3</v>
      </c>
      <c r="P34" s="39">
        <f>O34/$O$87</f>
        <v>4.2735042735042722E-2</v>
      </c>
      <c r="Q34" s="2">
        <f>($A$83*P34-1)/(($A$83-2)*P34+1)</f>
        <v>0.52034261241970003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6.7852675134722284E-5</v>
      </c>
      <c r="G35" s="14">
        <f t="shared" si="3"/>
        <v>2.5090990000000001E-2</v>
      </c>
      <c r="H35" s="24">
        <f t="shared" si="1"/>
        <v>6.9421243861317338E-4</v>
      </c>
      <c r="I35" s="29">
        <f t="shared" si="4"/>
        <v>6.9421243861317338E-4</v>
      </c>
      <c r="J35" s="28">
        <f t="shared" si="5"/>
        <v>1</v>
      </c>
      <c r="K35" s="15">
        <f>J35/$J$88</f>
        <v>4.3478260869565216E-2</v>
      </c>
      <c r="L35" s="34" t="str">
        <f t="shared" si="6"/>
        <v>Chinook3-WO-emar2</v>
      </c>
      <c r="M35" s="36">
        <f t="shared" si="14"/>
        <v>1.7355310965329335E-4</v>
      </c>
      <c r="N35" s="13">
        <f t="shared" si="7"/>
        <v>1.7355310965329335E-4</v>
      </c>
      <c r="O35" s="39">
        <f>M35/F35/$C$88</f>
        <v>6.9169494568884424E-3</v>
      </c>
      <c r="P35" s="39">
        <f>O35/$O$87</f>
        <v>4.2735042735042736E-2</v>
      </c>
      <c r="Q35" s="2">
        <f>($A$83*P35-1)/(($A$83-2)*P35+1)</f>
        <v>0.52034261241970026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1.5975840439202147E-4</v>
      </c>
      <c r="G36" s="14">
        <f t="shared" si="3"/>
        <v>5.9076469999999999E-2</v>
      </c>
      <c r="H36" s="24">
        <f t="shared" si="1"/>
        <v>1.6345158283255453E-3</v>
      </c>
      <c r="I36" s="29">
        <f t="shared" si="4"/>
        <v>1.6345158283255453E-3</v>
      </c>
      <c r="J36" s="28">
        <f t="shared" si="5"/>
        <v>1</v>
      </c>
      <c r="K36" s="15">
        <f>J36/$J$88</f>
        <v>4.3478260869565216E-2</v>
      </c>
      <c r="L36" s="34" t="str">
        <f t="shared" si="6"/>
        <v>Chinook4-WO-emar3</v>
      </c>
      <c r="M36" s="36">
        <f t="shared" si="14"/>
        <v>4.0862895708138633E-4</v>
      </c>
      <c r="N36" s="13">
        <f t="shared" si="7"/>
        <v>4.0862895708138633E-4</v>
      </c>
      <c r="O36" s="39">
        <f>M36/F36/$C$88</f>
        <v>6.9169494568884424E-3</v>
      </c>
      <c r="P36" s="39">
        <f>O36/$O$87</f>
        <v>4.2735042735042736E-2</v>
      </c>
      <c r="Q36" s="2">
        <f>($A$83*P36-1)/(($A$83-2)*P36+1)</f>
        <v>0.52034261241970026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4.9254636448164855E-3</v>
      </c>
      <c r="G37" s="14">
        <f t="shared" si="3"/>
        <v>0</v>
      </c>
      <c r="H37" s="24">
        <f t="shared" si="1"/>
        <v>0</v>
      </c>
      <c r="I37" s="29">
        <f t="shared" si="4"/>
        <v>0</v>
      </c>
      <c r="J37" s="28">
        <f t="shared" si="5"/>
        <v>0</v>
      </c>
      <c r="K37" s="15">
        <f>J37/$J$88</f>
        <v>0</v>
      </c>
      <c r="L37" s="34" t="str">
        <f t="shared" si="6"/>
        <v>Chinook5-WO-mat</v>
      </c>
      <c r="M37" s="36">
        <f t="shared" si="14"/>
        <v>0</v>
      </c>
      <c r="N37" s="13">
        <f t="shared" si="7"/>
        <v>0</v>
      </c>
      <c r="O37" s="39">
        <f>M37/F37/$C$88</f>
        <v>0</v>
      </c>
      <c r="P37" s="39">
        <f>O37/$O$87</f>
        <v>0</v>
      </c>
      <c r="Q37" s="2">
        <f>($A$83*P37-1)/(($A$83-2)*P37+1)</f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2.5980169840497205E-3</v>
      </c>
      <c r="G38" s="14">
        <f t="shared" si="3"/>
        <v>0</v>
      </c>
      <c r="H38" s="24">
        <f t="shared" si="1"/>
        <v>0</v>
      </c>
      <c r="I38" s="29">
        <f t="shared" si="4"/>
        <v>0</v>
      </c>
      <c r="J38" s="28">
        <f t="shared" si="5"/>
        <v>0</v>
      </c>
      <c r="K38" s="15">
        <f>J38/$J$88</f>
        <v>0</v>
      </c>
      <c r="L38" s="34" t="str">
        <f t="shared" si="6"/>
        <v>Chinook6-WO-spwn</v>
      </c>
      <c r="M38" s="36">
        <f t="shared" si="14"/>
        <v>0</v>
      </c>
      <c r="N38" s="13">
        <f t="shared" si="7"/>
        <v>0</v>
      </c>
      <c r="O38" s="39">
        <f>M38/F38/$C$88</f>
        <v>0</v>
      </c>
      <c r="P38" s="39">
        <f>O38/$O$87</f>
        <v>0</v>
      </c>
      <c r="Q38" s="2">
        <f>($A$83*P38-1)/(($A$83-2)*P38+1)</f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2.7504263601903309E-3</v>
      </c>
      <c r="G39" s="14">
        <f t="shared" si="3"/>
        <v>0</v>
      </c>
      <c r="H39" s="24">
        <f t="shared" si="1"/>
        <v>0</v>
      </c>
      <c r="I39" s="29">
        <f t="shared" si="4"/>
        <v>0</v>
      </c>
      <c r="J39" s="28">
        <f t="shared" si="5"/>
        <v>0</v>
      </c>
      <c r="K39" s="15">
        <f>J39/$J$88</f>
        <v>0</v>
      </c>
      <c r="L39" s="34" t="str">
        <f t="shared" si="6"/>
        <v>Chinook7-WO-mori</v>
      </c>
      <c r="M39" s="36">
        <f t="shared" si="14"/>
        <v>0</v>
      </c>
      <c r="N39" s="13">
        <f t="shared" si="7"/>
        <v>0</v>
      </c>
      <c r="O39" s="39">
        <f>M39/F39/$C$88</f>
        <v>0</v>
      </c>
      <c r="P39" s="39">
        <f>O39/$O$87</f>
        <v>0</v>
      </c>
      <c r="Q39" s="2">
        <f>($A$83*P39-1)/(($A$83-2)*P39+1)</f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3"/>
        <v>0</v>
      </c>
      <c r="H40" s="25">
        <f t="shared" si="1"/>
        <v>0</v>
      </c>
      <c r="I40" s="30">
        <f t="shared" si="4"/>
        <v>0</v>
      </c>
      <c r="J40" s="31">
        <f t="shared" si="5"/>
        <v>0</v>
      </c>
      <c r="K40" s="45">
        <f>J40/$J$88</f>
        <v>0</v>
      </c>
      <c r="L40" s="35" t="str">
        <f t="shared" si="6"/>
        <v>CHINOOK-WS</v>
      </c>
      <c r="M40" s="37"/>
      <c r="N40" s="48"/>
      <c r="O40" s="41"/>
      <c r="P40" s="41"/>
      <c r="Q40" s="9">
        <f>($A$83*P40-1)/(($A$83-2)*P40+1)</f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3.7149428809384451E-5</v>
      </c>
      <c r="G41" s="14">
        <f t="shared" si="3"/>
        <v>0</v>
      </c>
      <c r="H41" s="24">
        <f t="shared" si="1"/>
        <v>0</v>
      </c>
      <c r="I41" s="29">
        <f t="shared" si="4"/>
        <v>0</v>
      </c>
      <c r="J41" s="28">
        <f t="shared" si="5"/>
        <v>0</v>
      </c>
      <c r="K41" s="15">
        <f>J41/$J$88</f>
        <v>0</v>
      </c>
      <c r="L41" s="34" t="str">
        <f t="shared" si="6"/>
        <v>Chinook1-WS-frsh</v>
      </c>
      <c r="M41" s="36">
        <f>I41*(1-$F$2)</f>
        <v>0</v>
      </c>
      <c r="N41" s="13">
        <f t="shared" si="7"/>
        <v>0</v>
      </c>
      <c r="O41" s="39">
        <f>M41/F41/$C$88</f>
        <v>0</v>
      </c>
      <c r="P41" s="39">
        <f>O41/$O$87</f>
        <v>0</v>
      </c>
      <c r="Q41" s="2">
        <f>($A$83*P41-1)/(($A$83-2)*P41+1)</f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7.5719407794280899E-5</v>
      </c>
      <c r="G42" s="14">
        <f t="shared" si="3"/>
        <v>2.8000000000000001E-2</v>
      </c>
      <c r="H42" s="24">
        <f t="shared" si="1"/>
        <v>7.7469833917150554E-4</v>
      </c>
      <c r="I42" s="29">
        <f t="shared" si="4"/>
        <v>7.7469833917150554E-4</v>
      </c>
      <c r="J42" s="28">
        <f t="shared" si="5"/>
        <v>1</v>
      </c>
      <c r="K42" s="15">
        <f>J42/$J$88</f>
        <v>4.3478260869565216E-2</v>
      </c>
      <c r="L42" s="34" t="str">
        <f t="shared" si="6"/>
        <v>Chinook2-WS-emar</v>
      </c>
      <c r="M42" s="36">
        <f>I42*(1-$F$2)</f>
        <v>1.9367458479287638E-4</v>
      </c>
      <c r="N42" s="13">
        <f t="shared" si="7"/>
        <v>1.9367458479287638E-4</v>
      </c>
      <c r="O42" s="39">
        <f>M42/F42/$C$88</f>
        <v>6.9169494568884424E-3</v>
      </c>
      <c r="P42" s="39">
        <f>O42/$O$87</f>
        <v>4.2735042735042736E-2</v>
      </c>
      <c r="Q42" s="2">
        <f>($A$83*P42-1)/(($A$83-2)*P42+1)</f>
        <v>0.52034261241970026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0.2</v>
      </c>
      <c r="F43" s="17">
        <f t="shared" si="0"/>
        <v>1.0437936590029005E-4</v>
      </c>
      <c r="G43" s="14">
        <f t="shared" si="3"/>
        <v>7.7196119999999998E-3</v>
      </c>
      <c r="H43" s="24">
        <f t="shared" si="1"/>
        <v>2.13584664123158E-4</v>
      </c>
      <c r="I43" s="29">
        <f t="shared" si="4"/>
        <v>2.13584664123158E-4</v>
      </c>
      <c r="J43" s="28">
        <f t="shared" si="5"/>
        <v>1</v>
      </c>
      <c r="K43" s="15">
        <f>J43/$J$88</f>
        <v>4.3478260869565216E-2</v>
      </c>
      <c r="L43" s="34" t="str">
        <f t="shared" si="6"/>
        <v>Chinook3-WS-mar</v>
      </c>
      <c r="M43" s="36">
        <f>I43*(1-$F$2)</f>
        <v>5.3396166030789501E-5</v>
      </c>
      <c r="N43" s="13">
        <f t="shared" si="7"/>
        <v>5.3396166030789501E-5</v>
      </c>
      <c r="O43" s="39">
        <f>M43/F43/$C$88</f>
        <v>1.3833898913776887E-3</v>
      </c>
      <c r="P43" s="39">
        <f>O43/$O$87</f>
        <v>8.5470085470085479E-3</v>
      </c>
      <c r="Q43" s="2">
        <f>($A$83*P43-1)/(($A$83-2)*P43+1)</f>
        <v>-0.24064171122994649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4.2279175303636217E-5</v>
      </c>
      <c r="G44" s="14">
        <f t="shared" si="3"/>
        <v>0</v>
      </c>
      <c r="H44" s="24">
        <f t="shared" si="1"/>
        <v>0</v>
      </c>
      <c r="I44" s="29">
        <f t="shared" si="4"/>
        <v>0</v>
      </c>
      <c r="J44" s="28">
        <f t="shared" si="5"/>
        <v>0</v>
      </c>
      <c r="K44" s="15">
        <f>J44/$J$88</f>
        <v>0</v>
      </c>
      <c r="L44" s="34" t="str">
        <f t="shared" si="6"/>
        <v>Chinook4-WS-spwn</v>
      </c>
      <c r="M44" s="36">
        <f>I44*(1-$F$2)</f>
        <v>0</v>
      </c>
      <c r="N44" s="13">
        <f t="shared" si="7"/>
        <v>0</v>
      </c>
      <c r="O44" s="39">
        <f>M44/F44/$C$88</f>
        <v>0</v>
      </c>
      <c r="P44" s="39">
        <f>O44/$O$87</f>
        <v>0</v>
      </c>
      <c r="Q44" s="2">
        <f>($A$83*P44-1)/(($A$83-2)*P44+1)</f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3.2559913247099245E-5</v>
      </c>
      <c r="G45" s="14">
        <f t="shared" si="3"/>
        <v>0</v>
      </c>
      <c r="H45" s="24">
        <f t="shared" si="1"/>
        <v>0</v>
      </c>
      <c r="I45" s="29">
        <f t="shared" si="4"/>
        <v>0</v>
      </c>
      <c r="J45" s="28">
        <f t="shared" si="5"/>
        <v>0</v>
      </c>
      <c r="K45" s="15">
        <f>J45/$J$88</f>
        <v>0</v>
      </c>
      <c r="L45" s="34" t="str">
        <f t="shared" si="6"/>
        <v>Chinook5-WS-mori</v>
      </c>
      <c r="M45" s="36">
        <f>I45*(1-$F$2)</f>
        <v>0</v>
      </c>
      <c r="N45" s="13">
        <f t="shared" si="7"/>
        <v>0</v>
      </c>
      <c r="O45" s="39">
        <f>M45/F45/$C$88</f>
        <v>0</v>
      </c>
      <c r="P45" s="39">
        <f>O45/$O$87</f>
        <v>0</v>
      </c>
      <c r="Q45" s="2">
        <f>($A$83*P45-1)/(($A$83-2)*P45+1)</f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3"/>
        <v>0</v>
      </c>
      <c r="H46" s="25">
        <f t="shared" si="1"/>
        <v>0</v>
      </c>
      <c r="I46" s="30">
        <f t="shared" si="4"/>
        <v>0</v>
      </c>
      <c r="J46" s="31">
        <f t="shared" si="5"/>
        <v>0</v>
      </c>
      <c r="K46" s="45">
        <f>J46/$J$88</f>
        <v>0</v>
      </c>
      <c r="L46" s="35" t="str">
        <f t="shared" si="6"/>
        <v>COHO-H</v>
      </c>
      <c r="M46" s="37"/>
      <c r="N46" s="48"/>
      <c r="O46" s="41"/>
      <c r="P46" s="41"/>
      <c r="Q46" s="9">
        <f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2.0498800000000001E-5</v>
      </c>
      <c r="D47" s="2">
        <v>0</v>
      </c>
      <c r="E47" s="2">
        <v>1</v>
      </c>
      <c r="F47" s="17">
        <f t="shared" si="0"/>
        <v>5.5434178446193044E-8</v>
      </c>
      <c r="G47" s="14">
        <f t="shared" si="3"/>
        <v>0</v>
      </c>
      <c r="H47" s="24">
        <f t="shared" si="1"/>
        <v>0</v>
      </c>
      <c r="I47" s="29">
        <f t="shared" si="4"/>
        <v>0</v>
      </c>
      <c r="J47" s="28">
        <f t="shared" si="5"/>
        <v>0</v>
      </c>
      <c r="K47" s="15">
        <f>J47/$J$88</f>
        <v>0</v>
      </c>
      <c r="L47" s="34" t="str">
        <f t="shared" si="6"/>
        <v>Coho1-H-frsh</v>
      </c>
      <c r="M47" s="36">
        <f>I47*(1-$F$2)</f>
        <v>0</v>
      </c>
      <c r="N47" s="49">
        <f t="shared" si="7"/>
        <v>0</v>
      </c>
      <c r="O47" s="39">
        <f>M47/F47/$C$88</f>
        <v>0</v>
      </c>
      <c r="P47" s="39">
        <f>O47/$O$87</f>
        <v>0</v>
      </c>
      <c r="Q47" s="2">
        <f>($A$83*P47-1)/(($A$83-2)*P47+1)</f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2.1716700000000002E-5</v>
      </c>
      <c r="D48" s="2">
        <v>1</v>
      </c>
      <c r="E48" s="2">
        <v>1</v>
      </c>
      <c r="F48" s="17">
        <f t="shared" si="0"/>
        <v>5.8727702258787854E-8</v>
      </c>
      <c r="G48" s="14">
        <f t="shared" si="3"/>
        <v>2.1716700000000002E-5</v>
      </c>
      <c r="H48" s="24">
        <f t="shared" si="1"/>
        <v>6.0085326508163695E-7</v>
      </c>
      <c r="I48" s="29">
        <f t="shared" si="4"/>
        <v>6.0085326508163695E-7</v>
      </c>
      <c r="J48" s="28">
        <f t="shared" si="5"/>
        <v>1</v>
      </c>
      <c r="K48" s="15">
        <f>J48/$J$88</f>
        <v>4.3478260869565216E-2</v>
      </c>
      <c r="L48" s="34" t="str">
        <f t="shared" si="6"/>
        <v>Coho2-H-emar</v>
      </c>
      <c r="M48" s="36">
        <f>I48*(1-$F$2)</f>
        <v>1.5021331627040924E-7</v>
      </c>
      <c r="N48" s="49">
        <f t="shared" si="7"/>
        <v>1.5021331627040924E-7</v>
      </c>
      <c r="O48" s="39">
        <f>M48/F48/$C$88</f>
        <v>6.9169494568884424E-3</v>
      </c>
      <c r="P48" s="39">
        <f>O48/$O$87</f>
        <v>4.2735042735042736E-2</v>
      </c>
      <c r="Q48" s="2">
        <f>($A$83*P48-1)/(($A$83-2)*P48+1)</f>
        <v>0.52034261241970026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1.333488E-5</v>
      </c>
      <c r="D49" s="2">
        <v>0</v>
      </c>
      <c r="E49" s="2">
        <v>0.2</v>
      </c>
      <c r="F49" s="17">
        <f t="shared" si="0"/>
        <v>3.6061043450278584E-8</v>
      </c>
      <c r="G49" s="14">
        <f t="shared" si="3"/>
        <v>0</v>
      </c>
      <c r="H49" s="24">
        <f t="shared" si="1"/>
        <v>0</v>
      </c>
      <c r="I49" s="29">
        <f t="shared" si="4"/>
        <v>0</v>
      </c>
      <c r="J49" s="28">
        <f t="shared" si="5"/>
        <v>0</v>
      </c>
      <c r="K49" s="15">
        <f>J49/$J$88</f>
        <v>0</v>
      </c>
      <c r="L49" s="34" t="str">
        <f t="shared" si="6"/>
        <v>Coho3-H-mar</v>
      </c>
      <c r="M49" s="36">
        <f>I49*(1-$F$2)</f>
        <v>0</v>
      </c>
      <c r="N49" s="49">
        <f t="shared" si="7"/>
        <v>0</v>
      </c>
      <c r="O49" s="39">
        <f>M49/F49/$C$88</f>
        <v>0</v>
      </c>
      <c r="P49" s="39">
        <f>O49/$O$87</f>
        <v>0</v>
      </c>
      <c r="Q49" s="2">
        <f>($A$83*P49-1)/(($A$83-2)*P49+1)</f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2.6590820000000001E-5</v>
      </c>
      <c r="D50" s="2">
        <v>0</v>
      </c>
      <c r="E50" s="2">
        <v>1</v>
      </c>
      <c r="F50" s="17">
        <f t="shared" si="0"/>
        <v>7.1908612255868584E-8</v>
      </c>
      <c r="G50" s="14">
        <f t="shared" si="3"/>
        <v>0</v>
      </c>
      <c r="H50" s="24">
        <f t="shared" si="1"/>
        <v>0</v>
      </c>
      <c r="I50" s="29">
        <f t="shared" si="4"/>
        <v>0</v>
      </c>
      <c r="J50" s="28">
        <f t="shared" si="5"/>
        <v>0</v>
      </c>
      <c r="K50" s="15">
        <f>J50/$J$88</f>
        <v>0</v>
      </c>
      <c r="L50" s="34" t="str">
        <f t="shared" si="6"/>
        <v>Coho4-H-spwn</v>
      </c>
      <c r="M50" s="36">
        <f>I50*(1-$F$2)</f>
        <v>0</v>
      </c>
      <c r="N50" s="49">
        <f t="shared" si="7"/>
        <v>0</v>
      </c>
      <c r="O50" s="39">
        <f>M50/F50/$C$88</f>
        <v>0</v>
      </c>
      <c r="P50" s="39">
        <f>O50/$O$87</f>
        <v>0</v>
      </c>
      <c r="Q50" s="2">
        <f>($A$83*P50-1)/(($A$83-2)*P50+1)</f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3"/>
        <v>0</v>
      </c>
      <c r="H51" s="25">
        <f t="shared" si="1"/>
        <v>0</v>
      </c>
      <c r="I51" s="30">
        <f t="shared" si="4"/>
        <v>0</v>
      </c>
      <c r="J51" s="31">
        <f t="shared" si="5"/>
        <v>0</v>
      </c>
      <c r="K51" s="45">
        <f>J51/$J$88</f>
        <v>0</v>
      </c>
      <c r="L51" s="35" t="str">
        <f t="shared" si="6"/>
        <v>COHO-W</v>
      </c>
      <c r="M51" s="37"/>
      <c r="N51" s="48"/>
      <c r="O51" s="41"/>
      <c r="P51" s="41"/>
      <c r="Q51" s="9">
        <f>($A$83*P51-1)/(($A$83-2)*P51+1)</f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1.4909592189817853E-4</v>
      </c>
      <c r="G52" s="14">
        <f t="shared" si="3"/>
        <v>0</v>
      </c>
      <c r="H52" s="24">
        <f t="shared" si="1"/>
        <v>0</v>
      </c>
      <c r="I52" s="29">
        <f t="shared" si="4"/>
        <v>0</v>
      </c>
      <c r="J52" s="28">
        <f t="shared" si="5"/>
        <v>0</v>
      </c>
      <c r="K52" s="15">
        <f>J52/$J$88</f>
        <v>0</v>
      </c>
      <c r="L52" s="34" t="str">
        <f t="shared" si="6"/>
        <v>Coho1-W-frsh</v>
      </c>
      <c r="M52" s="36">
        <f>I52*(1-$F$2)</f>
        <v>0</v>
      </c>
      <c r="N52" s="13">
        <f t="shared" si="7"/>
        <v>0</v>
      </c>
      <c r="O52" s="39">
        <f>M52/F52/$C$88</f>
        <v>0</v>
      </c>
      <c r="P52" s="39">
        <f>O52/$O$87</f>
        <v>0</v>
      </c>
      <c r="Q52" s="2">
        <f>($A$83*P52-1)/(($A$83-2)*P52+1)</f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2.2986248794692416E-4</v>
      </c>
      <c r="G53" s="14">
        <f t="shared" si="3"/>
        <v>8.5000000000000006E-2</v>
      </c>
      <c r="H53" s="24">
        <f t="shared" si="1"/>
        <v>2.3517628153420706E-3</v>
      </c>
      <c r="I53" s="29">
        <f t="shared" si="4"/>
        <v>2.3517628153420706E-3</v>
      </c>
      <c r="J53" s="28">
        <f t="shared" si="5"/>
        <v>1</v>
      </c>
      <c r="K53" s="15">
        <f>J53/$J$88</f>
        <v>4.3478260869565216E-2</v>
      </c>
      <c r="L53" s="34" t="str">
        <f t="shared" si="6"/>
        <v>Coho2-W-emar</v>
      </c>
      <c r="M53" s="36">
        <f>I53*(1-$F$2)</f>
        <v>5.8794070383551766E-4</v>
      </c>
      <c r="N53" s="13">
        <f t="shared" si="7"/>
        <v>5.8794070383551766E-4</v>
      </c>
      <c r="O53" s="39">
        <f>M53/F53/$C$88</f>
        <v>6.9169494568884424E-3</v>
      </c>
      <c r="P53" s="39">
        <f>O53/$O$87</f>
        <v>4.2735042735042736E-2</v>
      </c>
      <c r="Q53" s="2">
        <f>($A$83*P53-1)/(($A$83-2)*P53+1)</f>
        <v>0.52034261241970026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0.2</v>
      </c>
      <c r="F54" s="17">
        <f t="shared" si="0"/>
        <v>2.2920264739328825E-4</v>
      </c>
      <c r="G54" s="14">
        <f t="shared" si="3"/>
        <v>0</v>
      </c>
      <c r="H54" s="24">
        <f t="shared" si="1"/>
        <v>0</v>
      </c>
      <c r="I54" s="29">
        <f t="shared" si="4"/>
        <v>0</v>
      </c>
      <c r="J54" s="28">
        <f t="shared" si="5"/>
        <v>0</v>
      </c>
      <c r="K54" s="15">
        <f>J54/$J$88</f>
        <v>0</v>
      </c>
      <c r="L54" s="34" t="str">
        <f t="shared" si="6"/>
        <v>Coho3-W-mar</v>
      </c>
      <c r="M54" s="36">
        <f>I54*(1-$F$2)</f>
        <v>0</v>
      </c>
      <c r="N54" s="13">
        <f t="shared" si="7"/>
        <v>0</v>
      </c>
      <c r="O54" s="39">
        <f>M54/F54/$C$88</f>
        <v>0</v>
      </c>
      <c r="P54" s="39">
        <f>O54/$O$87</f>
        <v>0</v>
      </c>
      <c r="Q54" s="2">
        <f>($A$83*P54-1)/(($A$83-2)*P54+1)</f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1.0536136549144495E-4</v>
      </c>
      <c r="G55" s="14">
        <f t="shared" si="3"/>
        <v>0</v>
      </c>
      <c r="H55" s="24">
        <f t="shared" si="1"/>
        <v>0</v>
      </c>
      <c r="I55" s="29">
        <f t="shared" si="4"/>
        <v>0</v>
      </c>
      <c r="J55" s="28">
        <f t="shared" si="5"/>
        <v>0</v>
      </c>
      <c r="K55" s="15">
        <f>J55/$J$88</f>
        <v>0</v>
      </c>
      <c r="L55" s="34" t="str">
        <f t="shared" si="6"/>
        <v>Coho4-W-spwn</v>
      </c>
      <c r="M55" s="36">
        <f>I55*(1-$F$2)</f>
        <v>0</v>
      </c>
      <c r="N55" s="13">
        <f t="shared" si="7"/>
        <v>0</v>
      </c>
      <c r="O55" s="39">
        <f>M55/F55/$C$88</f>
        <v>0</v>
      </c>
      <c r="P55" s="39">
        <f>O55/$O$87</f>
        <v>0</v>
      </c>
      <c r="Q55" s="2">
        <f>($A$83*P55-1)/(($A$83-2)*P55+1)</f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1.9078489146070397E-4</v>
      </c>
      <c r="G56" s="14">
        <f t="shared" si="3"/>
        <v>0</v>
      </c>
      <c r="H56" s="24">
        <f t="shared" si="1"/>
        <v>0</v>
      </c>
      <c r="I56" s="29">
        <f t="shared" si="4"/>
        <v>0</v>
      </c>
      <c r="J56" s="28">
        <f t="shared" si="5"/>
        <v>0</v>
      </c>
      <c r="K56" s="15">
        <f>J56/$J$88</f>
        <v>0</v>
      </c>
      <c r="L56" s="34" t="str">
        <f t="shared" si="6"/>
        <v>Coho5-W-mori</v>
      </c>
      <c r="M56" s="36">
        <f>I56*(1-$F$2)</f>
        <v>0</v>
      </c>
      <c r="N56" s="13">
        <f t="shared" si="7"/>
        <v>0</v>
      </c>
      <c r="O56" s="39">
        <f>M56/F56/$C$88</f>
        <v>0</v>
      </c>
      <c r="P56" s="39">
        <f>O56/$O$87</f>
        <v>0</v>
      </c>
      <c r="Q56" s="2">
        <f>($A$83*P56-1)/(($A$83-2)*P56+1)</f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3"/>
        <v>0</v>
      </c>
      <c r="H57" s="25">
        <f t="shared" si="1"/>
        <v>0</v>
      </c>
      <c r="I57" s="30">
        <f t="shared" si="4"/>
        <v>0</v>
      </c>
      <c r="J57" s="31">
        <f t="shared" si="5"/>
        <v>0</v>
      </c>
      <c r="K57" s="45">
        <f>J57/$J$88</f>
        <v>0</v>
      </c>
      <c r="L57" s="35" t="str">
        <f t="shared" si="6"/>
        <v>HERRING</v>
      </c>
      <c r="M57" s="37"/>
      <c r="N57" s="48"/>
      <c r="O57" s="41"/>
      <c r="P57" s="41"/>
      <c r="Q57" s="9">
        <f>($A$83*P57-1)/(($A$83-2)*P57+1)</f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1.693050261987875E-3</v>
      </c>
      <c r="G58" s="14">
        <f t="shared" si="3"/>
        <v>0.62606680000000003</v>
      </c>
      <c r="H58" s="24">
        <f t="shared" si="1"/>
        <v>1.7321889648943541E-2</v>
      </c>
      <c r="I58" s="29">
        <f t="shared" si="4"/>
        <v>1.7321889648943541E-2</v>
      </c>
      <c r="J58" s="28">
        <f t="shared" si="5"/>
        <v>1</v>
      </c>
      <c r="K58" s="15">
        <f>J58/$J$88</f>
        <v>4.3478260869565216E-2</v>
      </c>
      <c r="L58" s="34" t="str">
        <f t="shared" si="6"/>
        <v>Herring1-age0</v>
      </c>
      <c r="M58" s="36">
        <f t="shared" ref="M58:M83" si="15">I58*(1-$F$2)</f>
        <v>4.3304724122358853E-3</v>
      </c>
      <c r="N58" s="13">
        <f t="shared" si="7"/>
        <v>4.3304724122358853E-3</v>
      </c>
      <c r="O58" s="39">
        <f>M58/F58/$C$88</f>
        <v>6.9169494568884424E-3</v>
      </c>
      <c r="P58" s="39">
        <f>O58/$O$87</f>
        <v>4.2735042735042736E-2</v>
      </c>
      <c r="Q58" s="2">
        <f>($A$83*P58-1)/(($A$83-2)*P58+1)</f>
        <v>0.52034261241970026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0.2</v>
      </c>
      <c r="F59" s="17">
        <f t="shared" si="0"/>
        <v>1.7184454696562511E-2</v>
      </c>
      <c r="G59" s="14">
        <f t="shared" si="3"/>
        <v>1.2709152000000001</v>
      </c>
      <c r="H59" s="24">
        <f t="shared" si="1"/>
        <v>3.5163424809565066E-2</v>
      </c>
      <c r="I59" s="29">
        <f t="shared" si="4"/>
        <v>3.5163424809565066E-2</v>
      </c>
      <c r="J59" s="28">
        <f t="shared" si="5"/>
        <v>1</v>
      </c>
      <c r="K59" s="15">
        <f>J59/$J$88</f>
        <v>4.3478260869565216E-2</v>
      </c>
      <c r="L59" s="34" t="str">
        <f t="shared" si="6"/>
        <v>Herring2-juve</v>
      </c>
      <c r="M59" s="36">
        <f t="shared" si="15"/>
        <v>8.7908562023912666E-3</v>
      </c>
      <c r="N59" s="13">
        <f t="shared" si="7"/>
        <v>8.7908562023912666E-3</v>
      </c>
      <c r="O59" s="39">
        <f>M59/F59/$C$88</f>
        <v>1.3833898913776887E-3</v>
      </c>
      <c r="P59" s="39">
        <f>O59/$O$87</f>
        <v>8.5470085470085479E-3</v>
      </c>
      <c r="Q59" s="2">
        <f>($A$83*P59-1)/(($A$83-2)*P59+1)</f>
        <v>-0.24064171122994649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0.8</v>
      </c>
      <c r="F60" s="17">
        <f t="shared" si="0"/>
        <v>3.2451174768977527E-2</v>
      </c>
      <c r="G60" s="14">
        <f t="shared" si="3"/>
        <v>9.6000000000000014</v>
      </c>
      <c r="H60" s="24">
        <f t="shared" si="1"/>
        <v>0.26561085914451621</v>
      </c>
      <c r="I60" s="29">
        <f t="shared" si="4"/>
        <v>0.26561085914451621</v>
      </c>
      <c r="J60" s="28">
        <f t="shared" si="5"/>
        <v>1</v>
      </c>
      <c r="K60" s="15">
        <f>J60/$J$88</f>
        <v>4.3478260869565216E-2</v>
      </c>
      <c r="L60" s="34" t="str">
        <f t="shared" si="6"/>
        <v>Herring3-mat</v>
      </c>
      <c r="M60" s="36">
        <f t="shared" si="15"/>
        <v>6.6402714786129052E-2</v>
      </c>
      <c r="N60" s="13">
        <f t="shared" si="7"/>
        <v>6.6402714786129052E-2</v>
      </c>
      <c r="O60" s="39">
        <f>M60/F60/$C$88</f>
        <v>5.5335595655107549E-3</v>
      </c>
      <c r="P60" s="39">
        <f>O60/$O$87</f>
        <v>3.4188034188034191E-2</v>
      </c>
      <c r="Q60" s="2">
        <f>($A$83*P60-1)/(($A$83-2)*P60+1)</f>
        <v>0.43073047858942065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7.0310878666117974E-2</v>
      </c>
      <c r="G61" s="14">
        <f t="shared" si="3"/>
        <v>0</v>
      </c>
      <c r="H61" s="24">
        <f t="shared" si="1"/>
        <v>0</v>
      </c>
      <c r="I61" s="29">
        <f t="shared" si="4"/>
        <v>0</v>
      </c>
      <c r="J61" s="28">
        <f t="shared" si="5"/>
        <v>0</v>
      </c>
      <c r="K61" s="15">
        <f>J61/$J$88</f>
        <v>0</v>
      </c>
      <c r="L61" s="34" t="str">
        <f t="shared" si="6"/>
        <v>Offshore_prey</v>
      </c>
      <c r="M61" s="36">
        <f t="shared" si="15"/>
        <v>0</v>
      </c>
      <c r="N61" s="13">
        <f t="shared" si="7"/>
        <v>0</v>
      </c>
      <c r="O61" s="39">
        <f>M61/F61/$C$88</f>
        <v>0</v>
      </c>
      <c r="P61" s="39">
        <f>O61/$O$87</f>
        <v>0</v>
      </c>
      <c r="Q61" s="2">
        <f>($A$83*P61-1)/(($A$83-2)*P61+1)</f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0.2</v>
      </c>
      <c r="F62" s="17">
        <f t="shared" si="0"/>
        <v>4.7324629871425557E-2</v>
      </c>
      <c r="G62" s="14">
        <f t="shared" si="3"/>
        <v>3.5</v>
      </c>
      <c r="H62" s="24">
        <f t="shared" si="1"/>
        <v>9.6837292396438193E-2</v>
      </c>
      <c r="I62" s="29">
        <f t="shared" si="4"/>
        <v>9.6837292396438193E-2</v>
      </c>
      <c r="J62" s="28">
        <f t="shared" si="5"/>
        <v>1</v>
      </c>
      <c r="K62" s="15">
        <f>J62/$J$88</f>
        <v>4.3478260869565216E-2</v>
      </c>
      <c r="L62" s="34" t="str">
        <f t="shared" si="6"/>
        <v>Small_Forage_Fish</v>
      </c>
      <c r="M62" s="36">
        <f t="shared" si="15"/>
        <v>2.4209323099109548E-2</v>
      </c>
      <c r="N62" s="13">
        <f t="shared" si="7"/>
        <v>2.4209323099109548E-2</v>
      </c>
      <c r="O62" s="39">
        <f>M62/F62/$C$88</f>
        <v>1.3833898913776887E-3</v>
      </c>
      <c r="P62" s="39">
        <f>O62/$O$87</f>
        <v>8.5470085470085479E-3</v>
      </c>
      <c r="Q62" s="2">
        <f>($A$83*P62-1)/(($A$83-2)*P62+1)</f>
        <v>-0.24064171122994649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3.5155439333058986E-3</v>
      </c>
      <c r="G63" s="14">
        <f t="shared" si="3"/>
        <v>0</v>
      </c>
      <c r="H63" s="24">
        <f t="shared" si="1"/>
        <v>0</v>
      </c>
      <c r="I63" s="29">
        <f t="shared" si="4"/>
        <v>0</v>
      </c>
      <c r="J63" s="28">
        <f t="shared" si="5"/>
        <v>0</v>
      </c>
      <c r="K63" s="15">
        <f>J63/$J$88</f>
        <v>0</v>
      </c>
      <c r="L63" s="34" t="str">
        <f t="shared" si="6"/>
        <v>ZF1-ICT</v>
      </c>
      <c r="M63" s="36">
        <f t="shared" si="15"/>
        <v>0</v>
      </c>
      <c r="N63" s="13">
        <f t="shared" si="7"/>
        <v>0</v>
      </c>
      <c r="O63" s="39">
        <f>M63/F63/$C$88</f>
        <v>0</v>
      </c>
      <c r="P63" s="39">
        <f>O63/$O$87</f>
        <v>0</v>
      </c>
      <c r="Q63" s="2">
        <f>($A$83*P63-1)/(($A$83-2)*P63+1)</f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3.1639895399753086E-2</v>
      </c>
      <c r="G64" s="14">
        <f t="shared" si="3"/>
        <v>0</v>
      </c>
      <c r="H64" s="24">
        <f t="shared" si="1"/>
        <v>0</v>
      </c>
      <c r="I64" s="29">
        <f t="shared" si="4"/>
        <v>0</v>
      </c>
      <c r="J64" s="28">
        <f t="shared" si="5"/>
        <v>0</v>
      </c>
      <c r="K64" s="15">
        <f>J64/$J$88</f>
        <v>0</v>
      </c>
      <c r="L64" s="34" t="str">
        <f t="shared" si="6"/>
        <v>ZC1-EUP</v>
      </c>
      <c r="M64" s="36">
        <f t="shared" si="15"/>
        <v>0</v>
      </c>
      <c r="N64" s="13">
        <f t="shared" si="7"/>
        <v>0</v>
      </c>
      <c r="O64" s="39">
        <f>M64/F64/$C$88</f>
        <v>0</v>
      </c>
      <c r="P64" s="39">
        <f>O64/$O$87</f>
        <v>0</v>
      </c>
      <c r="Q64" s="2">
        <f>($A$83*P64-1)/(($A$83-2)*P64+1)</f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1.2980469907591011E-2</v>
      </c>
      <c r="G65" s="14">
        <f t="shared" si="3"/>
        <v>0</v>
      </c>
      <c r="H65" s="24">
        <f t="shared" si="1"/>
        <v>0</v>
      </c>
      <c r="I65" s="29">
        <f t="shared" si="4"/>
        <v>0</v>
      </c>
      <c r="J65" s="28">
        <f t="shared" si="5"/>
        <v>0</v>
      </c>
      <c r="K65" s="15">
        <f>J65/$J$88</f>
        <v>0</v>
      </c>
      <c r="L65" s="34" t="str">
        <f t="shared" si="6"/>
        <v>ZC2-AMP</v>
      </c>
      <c r="M65" s="36">
        <f t="shared" si="15"/>
        <v>0</v>
      </c>
      <c r="N65" s="13">
        <f t="shared" si="7"/>
        <v>0</v>
      </c>
      <c r="O65" s="39">
        <f>M65/F65/$C$88</f>
        <v>0</v>
      </c>
      <c r="P65" s="39">
        <f>O65/$O$87</f>
        <v>0</v>
      </c>
      <c r="Q65" s="2">
        <f>($A$83*P65-1)/(($A$83-2)*P65+1)</f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7.0310878666117972E-3</v>
      </c>
      <c r="G66" s="14">
        <f t="shared" si="3"/>
        <v>0</v>
      </c>
      <c r="H66" s="24">
        <f t="shared" si="1"/>
        <v>0</v>
      </c>
      <c r="I66" s="29">
        <f t="shared" si="4"/>
        <v>0</v>
      </c>
      <c r="J66" s="28">
        <f t="shared" si="5"/>
        <v>0</v>
      </c>
      <c r="K66" s="15">
        <f>J66/$J$88</f>
        <v>0</v>
      </c>
      <c r="L66" s="34" t="str">
        <f t="shared" si="6"/>
        <v>ZC3-DEC</v>
      </c>
      <c r="M66" s="36">
        <f t="shared" si="15"/>
        <v>0</v>
      </c>
      <c r="N66" s="13">
        <f t="shared" si="7"/>
        <v>0</v>
      </c>
      <c r="O66" s="39">
        <f>M66/F66/$C$88</f>
        <v>0</v>
      </c>
      <c r="P66" s="39">
        <f>O66/$O$87</f>
        <v>0</v>
      </c>
      <c r="Q66" s="2">
        <f>($A$83*P66-1)/(($A$83-2)*P66+1)</f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2.1634116512651683E-2</v>
      </c>
      <c r="G67" s="14">
        <f t="shared" si="3"/>
        <v>0</v>
      </c>
      <c r="H67" s="24">
        <f t="shared" si="1"/>
        <v>0</v>
      </c>
      <c r="I67" s="29">
        <f t="shared" si="4"/>
        <v>0</v>
      </c>
      <c r="J67" s="28">
        <f t="shared" si="5"/>
        <v>0</v>
      </c>
      <c r="K67" s="15">
        <f>J67/$J$88</f>
        <v>0</v>
      </c>
      <c r="L67" s="34" t="str">
        <f t="shared" si="6"/>
        <v>ZC4-CLG</v>
      </c>
      <c r="M67" s="36">
        <f t="shared" si="15"/>
        <v>0</v>
      </c>
      <c r="N67" s="13">
        <f t="shared" si="7"/>
        <v>0</v>
      </c>
      <c r="O67" s="39">
        <f>M67/F67/$C$88</f>
        <v>0</v>
      </c>
      <c r="P67" s="39">
        <f>O67/$O$87</f>
        <v>0</v>
      </c>
      <c r="Q67" s="2">
        <f>($A$83*P67-1)/(($A$83-2)*P67+1)</f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3.2721601225385671E-2</v>
      </c>
      <c r="G68" s="14">
        <f t="shared" si="3"/>
        <v>0</v>
      </c>
      <c r="H68" s="24">
        <f t="shared" si="1"/>
        <v>0</v>
      </c>
      <c r="I68" s="29">
        <f t="shared" si="4"/>
        <v>0</v>
      </c>
      <c r="J68" s="28">
        <f t="shared" si="5"/>
        <v>0</v>
      </c>
      <c r="K68" s="15">
        <f>J68/$J$88</f>
        <v>0</v>
      </c>
      <c r="L68" s="34" t="str">
        <f t="shared" si="6"/>
        <v>ZC5-CSM</v>
      </c>
      <c r="M68" s="36">
        <f t="shared" si="15"/>
        <v>0</v>
      </c>
      <c r="N68" s="13">
        <f t="shared" si="7"/>
        <v>0</v>
      </c>
      <c r="O68" s="39">
        <f>M68/F68/$C$88</f>
        <v>0</v>
      </c>
      <c r="P68" s="39">
        <f>O68/$O$87</f>
        <v>0</v>
      </c>
      <c r="Q68" s="2">
        <f>($A$83*P68-1)/(($A$83-2)*P68+1)</f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100" si="16">C69/$C$88</f>
        <v>8.1127936922443817E-3</v>
      </c>
      <c r="G69" s="14">
        <f t="shared" si="3"/>
        <v>0</v>
      </c>
      <c r="H69" s="24">
        <f t="shared" ref="H69:H83" si="17">G69/$G$88</f>
        <v>0</v>
      </c>
      <c r="I69" s="29">
        <f t="shared" si="4"/>
        <v>0</v>
      </c>
      <c r="J69" s="28">
        <f t="shared" si="5"/>
        <v>0</v>
      </c>
      <c r="K69" s="15">
        <f>J69/$J$88</f>
        <v>0</v>
      </c>
      <c r="L69" s="34" t="str">
        <f t="shared" si="6"/>
        <v>ZS1-JEL</v>
      </c>
      <c r="M69" s="36">
        <f t="shared" si="15"/>
        <v>0</v>
      </c>
      <c r="N69" s="13">
        <f t="shared" si="7"/>
        <v>0</v>
      </c>
      <c r="O69" s="39">
        <f>M69/F69/$C$88</f>
        <v>0</v>
      </c>
      <c r="P69" s="39">
        <f>O69/$O$87</f>
        <v>0</v>
      </c>
      <c r="Q69" s="2">
        <f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16"/>
        <v>2.6501792727998314E-2</v>
      </c>
      <c r="G70" s="14">
        <f t="shared" si="3"/>
        <v>0</v>
      </c>
      <c r="H70" s="24">
        <f t="shared" si="17"/>
        <v>0</v>
      </c>
      <c r="I70" s="29">
        <f t="shared" si="4"/>
        <v>0</v>
      </c>
      <c r="J70" s="28">
        <f t="shared" si="5"/>
        <v>0</v>
      </c>
      <c r="K70" s="15">
        <f>J70/$J$88</f>
        <v>0</v>
      </c>
      <c r="L70" s="34" t="str">
        <f t="shared" si="6"/>
        <v>ZS2-CTH</v>
      </c>
      <c r="M70" s="36">
        <f t="shared" si="15"/>
        <v>0</v>
      </c>
      <c r="N70" s="13">
        <f t="shared" si="7"/>
        <v>0</v>
      </c>
      <c r="O70" s="39">
        <f>M70/F70/$C$88</f>
        <v>0</v>
      </c>
      <c r="P70" s="39">
        <f>O70/$O$87</f>
        <v>0</v>
      </c>
      <c r="Q70" s="2">
        <f>($A$83*P70-1)/(($A$83-2)*P70+1)</f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16"/>
        <v>1.8388999035753931E-2</v>
      </c>
      <c r="G71" s="14">
        <f t="shared" si="3"/>
        <v>0</v>
      </c>
      <c r="H71" s="24">
        <f t="shared" si="17"/>
        <v>0</v>
      </c>
      <c r="I71" s="29">
        <f t="shared" si="4"/>
        <v>0</v>
      </c>
      <c r="J71" s="28">
        <f t="shared" si="5"/>
        <v>0</v>
      </c>
      <c r="K71" s="15">
        <f>J71/$J$88</f>
        <v>0</v>
      </c>
      <c r="L71" s="34" t="str">
        <f t="shared" si="6"/>
        <v>ZS3-CHA</v>
      </c>
      <c r="M71" s="36">
        <f t="shared" si="15"/>
        <v>0</v>
      </c>
      <c r="N71" s="13">
        <f t="shared" si="7"/>
        <v>0</v>
      </c>
      <c r="O71" s="39">
        <f>M71/F71/$C$88</f>
        <v>0</v>
      </c>
      <c r="P71" s="39">
        <f>O71/$O$87</f>
        <v>0</v>
      </c>
      <c r="Q71" s="2">
        <f>($A$83*P71-1)/(($A$83-2)*P71+1)</f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16"/>
        <v>8.924073061468819E-3</v>
      </c>
      <c r="G72" s="14">
        <f t="shared" si="3"/>
        <v>0</v>
      </c>
      <c r="H72" s="24">
        <f t="shared" si="17"/>
        <v>0</v>
      </c>
      <c r="I72" s="29">
        <f t="shared" si="4"/>
        <v>0</v>
      </c>
      <c r="J72" s="28">
        <f t="shared" si="5"/>
        <v>0</v>
      </c>
      <c r="K72" s="15">
        <f>J72/$J$88</f>
        <v>0</v>
      </c>
      <c r="L72" s="34" t="str">
        <f t="shared" si="6"/>
        <v>ZS4-LAR</v>
      </c>
      <c r="M72" s="36">
        <f t="shared" si="15"/>
        <v>0</v>
      </c>
      <c r="N72" s="13">
        <f t="shared" si="7"/>
        <v>0</v>
      </c>
      <c r="O72" s="39">
        <f>M72/F72/$C$88</f>
        <v>0</v>
      </c>
      <c r="P72" s="39">
        <f>O72/$O$87</f>
        <v>0</v>
      </c>
      <c r="Q72" s="2">
        <f>($A$83*P72-1)/(($A$83-2)*P72+1)</f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16"/>
        <v>2.4338381076733143E-2</v>
      </c>
      <c r="G73" s="14">
        <f t="shared" ref="G73:G83" si="18">C73*D73*E73</f>
        <v>0</v>
      </c>
      <c r="H73" s="24">
        <f t="shared" si="17"/>
        <v>0</v>
      </c>
      <c r="I73" s="29">
        <f t="shared" ref="I73:I83" si="19">H73</f>
        <v>0</v>
      </c>
      <c r="J73" s="28">
        <f t="shared" ref="J73:J83" si="20">IF(G73=0,0,H73/I73)</f>
        <v>0</v>
      </c>
      <c r="K73" s="15">
        <f t="shared" ref="K73:K83" si="21">J73/$J$88</f>
        <v>0</v>
      </c>
      <c r="L73" s="34" t="str">
        <f t="shared" ref="L73:L83" si="22">B73</f>
        <v>PZ1-CIL</v>
      </c>
      <c r="M73" s="36">
        <f t="shared" si="15"/>
        <v>0</v>
      </c>
      <c r="N73" s="13">
        <f t="shared" ref="N73:N83" si="23">M73</f>
        <v>0</v>
      </c>
      <c r="O73" s="39">
        <f t="shared" ref="O73:O83" si="24">M73/F73/$C$88</f>
        <v>0</v>
      </c>
      <c r="P73" s="39">
        <f t="shared" ref="P73:P83" si="25">O73/$O$87</f>
        <v>0</v>
      </c>
      <c r="Q73" s="2">
        <f t="shared" ref="Q73:Q83" si="26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16"/>
        <v>2.7042645640814603E-2</v>
      </c>
      <c r="G74" s="14">
        <f t="shared" si="18"/>
        <v>0</v>
      </c>
      <c r="H74" s="24">
        <f t="shared" si="17"/>
        <v>0</v>
      </c>
      <c r="I74" s="29">
        <f t="shared" si="19"/>
        <v>0</v>
      </c>
      <c r="J74" s="28">
        <f t="shared" si="20"/>
        <v>0</v>
      </c>
      <c r="K74" s="15">
        <f t="shared" si="21"/>
        <v>0</v>
      </c>
      <c r="L74" s="34" t="str">
        <f t="shared" si="22"/>
        <v>PZ2-DIN</v>
      </c>
      <c r="M74" s="36">
        <f t="shared" si="15"/>
        <v>0</v>
      </c>
      <c r="N74" s="13">
        <f t="shared" si="23"/>
        <v>0</v>
      </c>
      <c r="O74" s="39">
        <f t="shared" si="24"/>
        <v>0</v>
      </c>
      <c r="P74" s="39">
        <f t="shared" si="25"/>
        <v>0</v>
      </c>
      <c r="Q74" s="2">
        <f t="shared" si="26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16"/>
        <v>1.3521322820407302E-2</v>
      </c>
      <c r="G75" s="14">
        <f t="shared" si="18"/>
        <v>0</v>
      </c>
      <c r="H75" s="24">
        <f t="shared" si="17"/>
        <v>0</v>
      </c>
      <c r="I75" s="29">
        <f t="shared" si="19"/>
        <v>0</v>
      </c>
      <c r="J75" s="28">
        <f t="shared" si="20"/>
        <v>0</v>
      </c>
      <c r="K75" s="15">
        <f t="shared" si="21"/>
        <v>0</v>
      </c>
      <c r="L75" s="34" t="str">
        <f t="shared" si="22"/>
        <v>PZ3-HNF</v>
      </c>
      <c r="M75" s="36">
        <f t="shared" si="15"/>
        <v>0</v>
      </c>
      <c r="N75" s="13">
        <f t="shared" si="23"/>
        <v>0</v>
      </c>
      <c r="O75" s="39">
        <f t="shared" si="24"/>
        <v>0</v>
      </c>
      <c r="P75" s="39">
        <f t="shared" si="25"/>
        <v>0</v>
      </c>
      <c r="Q75" s="2">
        <f t="shared" si="26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2.4599999999999999E-3</v>
      </c>
      <c r="D76" s="2">
        <v>0</v>
      </c>
      <c r="E76" s="2">
        <v>1</v>
      </c>
      <c r="F76" s="17">
        <f t="shared" si="16"/>
        <v>6.6524908276403926E-6</v>
      </c>
      <c r="G76" s="14">
        <f t="shared" si="18"/>
        <v>0</v>
      </c>
      <c r="H76" s="24">
        <f t="shared" si="17"/>
        <v>0</v>
      </c>
      <c r="I76" s="29">
        <f t="shared" si="19"/>
        <v>0</v>
      </c>
      <c r="J76" s="28">
        <f t="shared" si="20"/>
        <v>0</v>
      </c>
      <c r="K76" s="15">
        <f t="shared" si="21"/>
        <v>0</v>
      </c>
      <c r="L76" s="34" t="str">
        <f t="shared" si="22"/>
        <v>Insects</v>
      </c>
      <c r="M76" s="36">
        <f t="shared" si="15"/>
        <v>0</v>
      </c>
      <c r="N76" s="13">
        <f t="shared" si="23"/>
        <v>0</v>
      </c>
      <c r="O76" s="39">
        <f t="shared" si="24"/>
        <v>0</v>
      </c>
      <c r="P76" s="39">
        <f t="shared" si="25"/>
        <v>0</v>
      </c>
      <c r="Q76" s="2">
        <f t="shared" si="26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16"/>
        <v>2.7042645640814603E-2</v>
      </c>
      <c r="G77" s="14">
        <f t="shared" si="18"/>
        <v>0</v>
      </c>
      <c r="H77" s="24">
        <f t="shared" si="17"/>
        <v>0</v>
      </c>
      <c r="I77" s="29">
        <f t="shared" si="19"/>
        <v>0</v>
      </c>
      <c r="J77" s="28">
        <f t="shared" si="20"/>
        <v>0</v>
      </c>
      <c r="K77" s="15">
        <f t="shared" si="21"/>
        <v>0</v>
      </c>
      <c r="L77" s="34" t="str">
        <f t="shared" si="22"/>
        <v>Freshwater_prey</v>
      </c>
      <c r="M77" s="36">
        <f t="shared" si="15"/>
        <v>0</v>
      </c>
      <c r="N77" s="13">
        <f t="shared" si="23"/>
        <v>0</v>
      </c>
      <c r="O77" s="39">
        <f t="shared" si="24"/>
        <v>0</v>
      </c>
      <c r="P77" s="39">
        <f t="shared" si="25"/>
        <v>0</v>
      </c>
      <c r="Q77" s="2">
        <f t="shared" si="26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16"/>
        <v>0.14332602189631741</v>
      </c>
      <c r="G78" s="14">
        <f t="shared" si="18"/>
        <v>0</v>
      </c>
      <c r="H78" s="24">
        <f t="shared" si="17"/>
        <v>0</v>
      </c>
      <c r="I78" s="29">
        <f t="shared" si="19"/>
        <v>0</v>
      </c>
      <c r="J78" s="28">
        <f t="shared" si="20"/>
        <v>0</v>
      </c>
      <c r="K78" s="15">
        <f t="shared" si="21"/>
        <v>0</v>
      </c>
      <c r="L78" s="34" t="str">
        <f t="shared" si="22"/>
        <v>PP1-DIA</v>
      </c>
      <c r="M78" s="36">
        <f t="shared" si="15"/>
        <v>0</v>
      </c>
      <c r="N78" s="13">
        <f t="shared" si="23"/>
        <v>0</v>
      </c>
      <c r="O78" s="39">
        <f t="shared" si="24"/>
        <v>0</v>
      </c>
      <c r="P78" s="39">
        <f t="shared" si="25"/>
        <v>0</v>
      </c>
      <c r="Q78" s="2">
        <f t="shared" si="26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16"/>
        <v>2.9746910204896067E-2</v>
      </c>
      <c r="G79" s="14">
        <f t="shared" si="18"/>
        <v>0</v>
      </c>
      <c r="H79" s="24">
        <f t="shared" si="17"/>
        <v>0</v>
      </c>
      <c r="I79" s="29">
        <f t="shared" si="19"/>
        <v>0</v>
      </c>
      <c r="J79" s="28">
        <f t="shared" si="20"/>
        <v>0</v>
      </c>
      <c r="K79" s="15">
        <f t="shared" si="21"/>
        <v>0</v>
      </c>
      <c r="L79" s="34" t="str">
        <f t="shared" si="22"/>
        <v>PP2-NAN</v>
      </c>
      <c r="M79" s="36">
        <f t="shared" si="15"/>
        <v>0</v>
      </c>
      <c r="N79" s="13">
        <f t="shared" si="23"/>
        <v>0</v>
      </c>
      <c r="O79" s="39">
        <f t="shared" si="24"/>
        <v>0</v>
      </c>
      <c r="P79" s="39">
        <f t="shared" si="25"/>
        <v>0</v>
      </c>
      <c r="Q79" s="2">
        <f t="shared" si="26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16"/>
        <v>6.219808497387359E-3</v>
      </c>
      <c r="G80" s="14">
        <f t="shared" si="18"/>
        <v>0</v>
      </c>
      <c r="H80" s="24">
        <f t="shared" si="17"/>
        <v>0</v>
      </c>
      <c r="I80" s="29">
        <f t="shared" si="19"/>
        <v>0</v>
      </c>
      <c r="J80" s="28">
        <f t="shared" si="20"/>
        <v>0</v>
      </c>
      <c r="K80" s="15">
        <f t="shared" si="21"/>
        <v>0</v>
      </c>
      <c r="L80" s="34" t="str">
        <f t="shared" si="22"/>
        <v>PP3-PIC</v>
      </c>
      <c r="M80" s="36">
        <f t="shared" si="15"/>
        <v>0</v>
      </c>
      <c r="N80" s="13">
        <f t="shared" si="23"/>
        <v>0</v>
      </c>
      <c r="O80" s="39">
        <f t="shared" si="24"/>
        <v>0</v>
      </c>
      <c r="P80" s="39">
        <f t="shared" si="25"/>
        <v>0</v>
      </c>
      <c r="Q80" s="2">
        <f t="shared" si="26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16"/>
        <v>1.0817058256325842E-2</v>
      </c>
      <c r="G81" s="14">
        <f t="shared" si="18"/>
        <v>0</v>
      </c>
      <c r="H81" s="24">
        <f t="shared" si="17"/>
        <v>0</v>
      </c>
      <c r="I81" s="29">
        <f t="shared" si="19"/>
        <v>0</v>
      </c>
      <c r="J81" s="28">
        <f t="shared" si="20"/>
        <v>0</v>
      </c>
      <c r="K81" s="15">
        <f t="shared" si="21"/>
        <v>0</v>
      </c>
      <c r="L81" s="34" t="str">
        <f t="shared" si="22"/>
        <v>BA1-BAC</v>
      </c>
      <c r="M81" s="36">
        <f t="shared" si="15"/>
        <v>0</v>
      </c>
      <c r="N81" s="13">
        <f t="shared" si="23"/>
        <v>0</v>
      </c>
      <c r="O81" s="39">
        <f t="shared" si="24"/>
        <v>0</v>
      </c>
      <c r="P81" s="39">
        <f t="shared" si="25"/>
        <v>0</v>
      </c>
      <c r="Q81" s="2">
        <f t="shared" si="26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16"/>
        <v>0.16225587384488763</v>
      </c>
      <c r="G82" s="14">
        <f t="shared" si="18"/>
        <v>0</v>
      </c>
      <c r="H82" s="24">
        <f t="shared" si="17"/>
        <v>0</v>
      </c>
      <c r="I82" s="29">
        <f t="shared" si="19"/>
        <v>0</v>
      </c>
      <c r="J82" s="28">
        <f t="shared" si="20"/>
        <v>0</v>
      </c>
      <c r="K82" s="15">
        <f t="shared" si="21"/>
        <v>0</v>
      </c>
      <c r="L82" s="34" t="str">
        <f t="shared" si="22"/>
        <v>DET_Close</v>
      </c>
      <c r="M82" s="36">
        <f t="shared" si="15"/>
        <v>0</v>
      </c>
      <c r="N82" s="13">
        <f t="shared" si="23"/>
        <v>0</v>
      </c>
      <c r="O82" s="39">
        <f t="shared" si="24"/>
        <v>0</v>
      </c>
      <c r="P82" s="39">
        <f t="shared" si="25"/>
        <v>0</v>
      </c>
      <c r="Q82" s="2">
        <f t="shared" si="26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2">
        <v>1</v>
      </c>
      <c r="F83" s="19">
        <f t="shared" si="16"/>
        <v>0.16225587384488763</v>
      </c>
      <c r="G83" s="21">
        <f t="shared" si="18"/>
        <v>0</v>
      </c>
      <c r="H83" s="26">
        <f t="shared" si="17"/>
        <v>0</v>
      </c>
      <c r="I83" s="32">
        <f t="shared" si="19"/>
        <v>0</v>
      </c>
      <c r="J83" s="33">
        <f t="shared" si="20"/>
        <v>0</v>
      </c>
      <c r="K83" s="46">
        <f t="shared" si="21"/>
        <v>0</v>
      </c>
      <c r="L83" s="34" t="str">
        <f t="shared" si="22"/>
        <v>DET_Real</v>
      </c>
      <c r="M83" s="36">
        <f t="shared" si="15"/>
        <v>0</v>
      </c>
      <c r="N83" s="13">
        <f t="shared" si="23"/>
        <v>0</v>
      </c>
      <c r="O83" s="43">
        <f t="shared" si="24"/>
        <v>0</v>
      </c>
      <c r="P83" s="43">
        <f t="shared" si="25"/>
        <v>0</v>
      </c>
      <c r="Q83" s="2">
        <f t="shared" si="26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0.16185661729118955</v>
      </c>
    </row>
    <row r="88" spans="1:17" x14ac:dyDescent="0.35">
      <c r="B88" s="6" t="s">
        <v>107</v>
      </c>
      <c r="C88" s="16">
        <f>SUM(C5:C83)</f>
        <v>369.78630466936704</v>
      </c>
      <c r="D88" s="3">
        <f>SUM(D5:D83)</f>
        <v>23</v>
      </c>
      <c r="E88" s="3"/>
      <c r="F88" s="27">
        <f>SUM(F5:F83)</f>
        <v>0.99999999999999967</v>
      </c>
      <c r="G88" s="23">
        <f>SUM(G5:G83)</f>
        <v>36.143100590540001</v>
      </c>
      <c r="H88" s="27">
        <f>SUM(H5:H83)</f>
        <v>1</v>
      </c>
      <c r="I88" s="27"/>
      <c r="J88" s="27">
        <f t="shared" ref="J88:M88" si="27">SUM(J5:J83)</f>
        <v>23</v>
      </c>
      <c r="K88" s="27"/>
      <c r="L88" s="27"/>
      <c r="M88" s="27">
        <f t="shared" si="27"/>
        <v>0.25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5354-CAC9-4E52-B3FB-79BB87C1AD3D}">
  <dimension ref="A2:Q88"/>
  <sheetViews>
    <sheetView topLeftCell="H17" zoomScale="72" workbookViewId="0">
      <selection activeCell="A42" sqref="A42:XFD4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7.0310878666117962E-7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>J5/$J$88</f>
        <v>0</v>
      </c>
      <c r="L5" s="34" t="str">
        <f>B5</f>
        <v>Orca-WCT</v>
      </c>
      <c r="M5" s="36">
        <f t="shared" ref="M5:M11" si="2">I5*(1-$F$2)</f>
        <v>0</v>
      </c>
      <c r="N5" s="13">
        <f>M5</f>
        <v>0</v>
      </c>
      <c r="O5" s="39">
        <f>M5/F5/$C$88</f>
        <v>0</v>
      </c>
      <c r="P5" s="39">
        <f>O5/$O$87</f>
        <v>0</v>
      </c>
      <c r="Q5" s="2">
        <f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9.4649259742851123E-6</v>
      </c>
      <c r="G6" s="14">
        <f t="shared" ref="G6:G72" si="3">C6*D6*E6</f>
        <v>0</v>
      </c>
      <c r="H6" s="24">
        <f t="shared" si="1"/>
        <v>0</v>
      </c>
      <c r="I6" s="29">
        <f t="shared" ref="I6:I72" si="4">H6</f>
        <v>0</v>
      </c>
      <c r="J6" s="28">
        <f t="shared" ref="J6:J72" si="5">IF(G6=0,0,H6/I6)</f>
        <v>0</v>
      </c>
      <c r="K6" s="15">
        <f>J6/$J$88</f>
        <v>0</v>
      </c>
      <c r="L6" s="34" t="str">
        <f t="shared" ref="L6:L72" si="6">B6</f>
        <v>Orca-Resident</v>
      </c>
      <c r="M6" s="36">
        <f t="shared" si="2"/>
        <v>0</v>
      </c>
      <c r="N6" s="13">
        <f t="shared" ref="N6:N72" si="7">M6</f>
        <v>0</v>
      </c>
      <c r="O6" s="39">
        <f>M6/F6/$C$88</f>
        <v>0</v>
      </c>
      <c r="P6" s="39">
        <f>O6/$O$87</f>
        <v>0</v>
      </c>
      <c r="Q6" s="2">
        <f>($A$83*P6-1)/(($A$83-2)*P6+1)</f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ref="F7" si="8">C7/$C$88</f>
        <v>2.3797528163916854E-5</v>
      </c>
      <c r="G7" s="14">
        <f t="shared" ref="G7" si="9">C7*D7*E7</f>
        <v>0</v>
      </c>
      <c r="H7" s="24">
        <f t="shared" si="1"/>
        <v>0</v>
      </c>
      <c r="I7" s="29">
        <f t="shared" ref="I7" si="10">H7</f>
        <v>0</v>
      </c>
      <c r="J7" s="28">
        <f t="shared" ref="J7" si="11">IF(G7=0,0,H7/I7)</f>
        <v>0</v>
      </c>
      <c r="K7" s="15">
        <f>J7/$J$88</f>
        <v>0</v>
      </c>
      <c r="L7" s="34" t="str">
        <f t="shared" ref="L7" si="12">B7</f>
        <v>Humpback</v>
      </c>
      <c r="M7" s="36">
        <f t="shared" ref="M7" si="13">I7*(1-$F$2)</f>
        <v>0</v>
      </c>
      <c r="N7" s="13">
        <f t="shared" ref="N7" si="14">M7</f>
        <v>0</v>
      </c>
      <c r="O7" s="39">
        <f>M7/F7/$C$88</f>
        <v>0</v>
      </c>
      <c r="P7" s="39">
        <f>O7/$O$87</f>
        <v>0</v>
      </c>
      <c r="Q7" s="2">
        <f>($A$83*P7-1)/(($A$83-2)*P7+1)</f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2.1634116512651684E-4</v>
      </c>
      <c r="G8" s="14">
        <f t="shared" si="3"/>
        <v>0</v>
      </c>
      <c r="H8" s="24">
        <f t="shared" si="1"/>
        <v>0</v>
      </c>
      <c r="I8" s="29">
        <f t="shared" si="4"/>
        <v>0</v>
      </c>
      <c r="J8" s="28">
        <f t="shared" si="5"/>
        <v>0</v>
      </c>
      <c r="K8" s="15">
        <f>J8/$J$88</f>
        <v>0</v>
      </c>
      <c r="L8" s="34" t="str">
        <f t="shared" si="6"/>
        <v>Odontoceti</v>
      </c>
      <c r="M8" s="36">
        <f t="shared" si="2"/>
        <v>0</v>
      </c>
      <c r="N8" s="13">
        <f t="shared" si="7"/>
        <v>0</v>
      </c>
      <c r="O8" s="39">
        <f>M8/F8/$C$88</f>
        <v>0</v>
      </c>
      <c r="P8" s="39">
        <f>O8/$O$87</f>
        <v>0</v>
      </c>
      <c r="Q8" s="2">
        <f>($A$83*P8-1)/(($A$83-2)*P8+1)</f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1.1898764081958425E-4</v>
      </c>
      <c r="G9" s="14">
        <f t="shared" si="3"/>
        <v>0</v>
      </c>
      <c r="H9" s="24">
        <f t="shared" si="1"/>
        <v>0</v>
      </c>
      <c r="I9" s="29">
        <f t="shared" si="4"/>
        <v>0</v>
      </c>
      <c r="J9" s="28">
        <f t="shared" si="5"/>
        <v>0</v>
      </c>
      <c r="K9" s="15">
        <f>J9/$J$88</f>
        <v>0</v>
      </c>
      <c r="L9" s="34" t="str">
        <f t="shared" si="6"/>
        <v>Sea</v>
      </c>
      <c r="M9" s="36">
        <f t="shared" si="2"/>
        <v>0</v>
      </c>
      <c r="N9" s="13">
        <f t="shared" si="7"/>
        <v>0</v>
      </c>
      <c r="O9" s="39">
        <f>M9/F9/$C$88</f>
        <v>0</v>
      </c>
      <c r="P9" s="39">
        <f>O9/$O$87</f>
        <v>0</v>
      </c>
      <c r="Q9" s="2">
        <f>($A$83*P9-1)/(($A$83-2)*P9+1)</f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4.3268233025303368E-4</v>
      </c>
      <c r="G10" s="14">
        <f t="shared" si="3"/>
        <v>0</v>
      </c>
      <c r="H10" s="24">
        <f t="shared" si="1"/>
        <v>0</v>
      </c>
      <c r="I10" s="29">
        <f t="shared" si="4"/>
        <v>0</v>
      </c>
      <c r="J10" s="28">
        <f t="shared" si="5"/>
        <v>0</v>
      </c>
      <c r="K10" s="15">
        <f>J10/$J$88</f>
        <v>0</v>
      </c>
      <c r="L10" s="34" t="str">
        <f t="shared" si="6"/>
        <v>Harbour</v>
      </c>
      <c r="M10" s="36">
        <f t="shared" si="2"/>
        <v>0</v>
      </c>
      <c r="N10" s="13">
        <f t="shared" si="7"/>
        <v>0</v>
      </c>
      <c r="O10" s="39">
        <f>M10/F10/$C$88</f>
        <v>0</v>
      </c>
      <c r="P10" s="39">
        <f>O10/$O$87</f>
        <v>0</v>
      </c>
      <c r="Q10" s="2">
        <f>($A$83*P10-1)/(($A$83-2)*P10+1)</f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9.7353524306932574E-5</v>
      </c>
      <c r="G11" s="14">
        <f t="shared" si="3"/>
        <v>0</v>
      </c>
      <c r="H11" s="24">
        <f t="shared" si="1"/>
        <v>0</v>
      </c>
      <c r="I11" s="29">
        <f t="shared" si="4"/>
        <v>0</v>
      </c>
      <c r="J11" s="28">
        <f t="shared" si="5"/>
        <v>0</v>
      </c>
      <c r="K11" s="15">
        <f>J11/$J$88</f>
        <v>0</v>
      </c>
      <c r="L11" s="34" t="str">
        <f t="shared" si="6"/>
        <v>Avian</v>
      </c>
      <c r="M11" s="36">
        <f t="shared" si="2"/>
        <v>0</v>
      </c>
      <c r="N11" s="13">
        <f t="shared" si="7"/>
        <v>0</v>
      </c>
      <c r="O11" s="39">
        <f>M11/F11/$C$88</f>
        <v>0</v>
      </c>
      <c r="P11" s="39">
        <f>O11/$O$87</f>
        <v>0</v>
      </c>
      <c r="Q11" s="2">
        <f>($A$83*P11-1)/(($A$83-2)*P11+1)</f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ref="F12:F13" si="15">C12/$C$88</f>
        <v>2.7042645640814604E-3</v>
      </c>
      <c r="G12" s="14">
        <f t="shared" ref="G12:G13" si="16">C12*D12*E12</f>
        <v>0</v>
      </c>
      <c r="H12" s="24">
        <f t="shared" si="1"/>
        <v>0</v>
      </c>
      <c r="I12" s="29">
        <f t="shared" ref="I12:I13" si="17">H12</f>
        <v>0</v>
      </c>
      <c r="J12" s="28">
        <f t="shared" ref="J12:J13" si="18">IF(G12=0,0,H12/I12)</f>
        <v>0</v>
      </c>
      <c r="K12" s="15">
        <f t="shared" ref="K12:K13" si="19">J12/$J$88</f>
        <v>0</v>
      </c>
      <c r="L12" s="34" t="str">
        <f t="shared" ref="L12:L13" si="20">B12</f>
        <v>Lingcod</v>
      </c>
      <c r="M12" s="36">
        <f t="shared" ref="M12:M13" si="21">I12*(1-$F$2)</f>
        <v>0</v>
      </c>
      <c r="N12" s="13">
        <f t="shared" ref="N12:N13" si="22">M12</f>
        <v>0</v>
      </c>
      <c r="O12" s="39">
        <f t="shared" ref="O12:O13" si="23">M12/F12/$C$88</f>
        <v>0</v>
      </c>
      <c r="P12" s="39">
        <f t="shared" ref="P12:P13" si="24">O12/$O$87</f>
        <v>0</v>
      </c>
      <c r="Q12" s="2">
        <f t="shared" ref="Q12:Q13" si="25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5"/>
        <v>1.2169190538366572E-2</v>
      </c>
      <c r="G13" s="14">
        <f t="shared" si="16"/>
        <v>0</v>
      </c>
      <c r="H13" s="24">
        <f t="shared" si="1"/>
        <v>0</v>
      </c>
      <c r="I13" s="29">
        <f t="shared" si="17"/>
        <v>0</v>
      </c>
      <c r="J13" s="28">
        <f t="shared" si="18"/>
        <v>0</v>
      </c>
      <c r="K13" s="15">
        <f t="shared" si="19"/>
        <v>0</v>
      </c>
      <c r="L13" s="34" t="str">
        <f t="shared" si="20"/>
        <v>Dogfish</v>
      </c>
      <c r="M13" s="36">
        <f t="shared" si="21"/>
        <v>0</v>
      </c>
      <c r="N13" s="13">
        <f t="shared" si="22"/>
        <v>0</v>
      </c>
      <c r="O13" s="39">
        <f t="shared" si="23"/>
        <v>0</v>
      </c>
      <c r="P13" s="39">
        <f t="shared" si="24"/>
        <v>0</v>
      </c>
      <c r="Q13" s="2">
        <f t="shared" si="25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3"/>
        <v>0</v>
      </c>
      <c r="H14" s="25">
        <f t="shared" si="1"/>
        <v>0</v>
      </c>
      <c r="I14" s="30">
        <f t="shared" si="4"/>
        <v>0</v>
      </c>
      <c r="J14" s="31">
        <f t="shared" si="5"/>
        <v>0</v>
      </c>
      <c r="K14" s="45">
        <f>J14/$J$88</f>
        <v>0</v>
      </c>
      <c r="L14" s="35" t="str">
        <f t="shared" si="6"/>
        <v>HAKE</v>
      </c>
      <c r="M14" s="37"/>
      <c r="N14" s="48"/>
      <c r="O14" s="41"/>
      <c r="P14" s="41"/>
      <c r="Q14" s="9">
        <f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3</v>
      </c>
      <c r="F15" s="17">
        <f t="shared" si="0"/>
        <v>8.3802562746902948E-4</v>
      </c>
      <c r="G15" s="14">
        <f t="shared" si="3"/>
        <v>0.92967120000000003</v>
      </c>
      <c r="H15" s="24">
        <f t="shared" si="1"/>
        <v>1.4897041450297854E-2</v>
      </c>
      <c r="I15" s="29">
        <f t="shared" si="4"/>
        <v>1.4897041450297854E-2</v>
      </c>
      <c r="J15" s="28">
        <f t="shared" si="5"/>
        <v>1</v>
      </c>
      <c r="K15" s="15">
        <f>J15/$J$88</f>
        <v>0.04</v>
      </c>
      <c r="L15" s="34" t="str">
        <f t="shared" si="6"/>
        <v>Hake1_0-11</v>
      </c>
      <c r="M15" s="36">
        <f t="shared" ref="M15:M24" si="26">I15*(1-$F$2)</f>
        <v>1.2662485232753175E-2</v>
      </c>
      <c r="N15" s="13">
        <f t="shared" si="7"/>
        <v>1.2662485232753175E-2</v>
      </c>
      <c r="O15" s="39">
        <f>M15/F15/$C$88</f>
        <v>4.0861172959062865E-2</v>
      </c>
      <c r="P15" s="39">
        <f>O15/$O$87</f>
        <v>0.1081081081081081</v>
      </c>
      <c r="Q15" s="2">
        <f>($A$83*P15-1)/(($A$83-2)*P15+1)</f>
        <v>0.79179810725552058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6.1305028644231332E-3</v>
      </c>
      <c r="G16" s="14">
        <f t="shared" si="3"/>
        <v>0</v>
      </c>
      <c r="H16" s="24">
        <f t="shared" si="1"/>
        <v>0</v>
      </c>
      <c r="I16" s="29">
        <f t="shared" si="4"/>
        <v>0</v>
      </c>
      <c r="J16" s="28">
        <f t="shared" si="5"/>
        <v>0</v>
      </c>
      <c r="K16" s="15">
        <f>J16/$J$88</f>
        <v>0</v>
      </c>
      <c r="L16" s="34" t="str">
        <f t="shared" si="6"/>
        <v>Hake2_juve_12-35</v>
      </c>
      <c r="M16" s="36">
        <f t="shared" si="26"/>
        <v>0</v>
      </c>
      <c r="N16" s="13">
        <f t="shared" si="7"/>
        <v>0</v>
      </c>
      <c r="O16" s="39">
        <f>M16/F16/$C$88</f>
        <v>0</v>
      </c>
      <c r="P16" s="39">
        <f>O16/$O$87</f>
        <v>0</v>
      </c>
      <c r="Q16" s="2">
        <f>($A$83*P16-1)/(($A$83-2)*P16+1)</f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5.1381026717547745E-3</v>
      </c>
      <c r="G17" s="14">
        <f t="shared" si="3"/>
        <v>0</v>
      </c>
      <c r="H17" s="24">
        <f t="shared" si="1"/>
        <v>0</v>
      </c>
      <c r="I17" s="29">
        <f t="shared" si="4"/>
        <v>0</v>
      </c>
      <c r="J17" s="28">
        <f t="shared" si="5"/>
        <v>0</v>
      </c>
      <c r="K17" s="15">
        <f>J17/$J$88</f>
        <v>0</v>
      </c>
      <c r="L17" s="34" t="str">
        <f t="shared" si="6"/>
        <v>Hake3_mat_36-59</v>
      </c>
      <c r="M17" s="36">
        <f t="shared" si="26"/>
        <v>0</v>
      </c>
      <c r="N17" s="13">
        <f t="shared" si="7"/>
        <v>0</v>
      </c>
      <c r="O17" s="39">
        <f>M17/F17/$C$88</f>
        <v>0</v>
      </c>
      <c r="P17" s="39">
        <f>O17/$O$87</f>
        <v>0</v>
      </c>
      <c r="Q17" s="2">
        <f>($A$83*P17-1)/(($A$83-2)*P17+1)</f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1.2031989675707897E-2</v>
      </c>
      <c r="G18" s="14">
        <f t="shared" si="3"/>
        <v>0</v>
      </c>
      <c r="H18" s="24">
        <f t="shared" si="1"/>
        <v>0</v>
      </c>
      <c r="I18" s="29">
        <f t="shared" si="4"/>
        <v>0</v>
      </c>
      <c r="J18" s="28">
        <f t="shared" si="5"/>
        <v>0</v>
      </c>
      <c r="K18" s="15">
        <f>J18/$J$88</f>
        <v>0</v>
      </c>
      <c r="L18" s="34" t="str">
        <f t="shared" si="6"/>
        <v>Hake4_old_60up</v>
      </c>
      <c r="M18" s="36">
        <f t="shared" si="26"/>
        <v>0</v>
      </c>
      <c r="N18" s="13">
        <f t="shared" si="7"/>
        <v>0</v>
      </c>
      <c r="O18" s="39">
        <f>M18/F18/$C$88</f>
        <v>0</v>
      </c>
      <c r="P18" s="39">
        <f>O18/$O$87</f>
        <v>0</v>
      </c>
      <c r="Q18" s="2">
        <f>($A$83*P18-1)/(($A$83-2)*P18+1)</f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2</v>
      </c>
      <c r="F19" s="17">
        <f t="shared" si="0"/>
        <v>9.1944995178769659E-6</v>
      </c>
      <c r="G19" s="14">
        <f t="shared" si="3"/>
        <v>6.7999999999999996E-3</v>
      </c>
      <c r="H19" s="24">
        <f t="shared" si="1"/>
        <v>1.0896312789083431E-4</v>
      </c>
      <c r="I19" s="29">
        <f t="shared" si="4"/>
        <v>1.0896312789083431E-4</v>
      </c>
      <c r="J19" s="28">
        <f t="shared" si="5"/>
        <v>1</v>
      </c>
      <c r="K19" s="15">
        <f>J19/$J$88</f>
        <v>0.04</v>
      </c>
      <c r="L19" s="34" t="str">
        <f t="shared" si="6"/>
        <v>Pink-Juve</v>
      </c>
      <c r="M19" s="36">
        <f t="shared" si="26"/>
        <v>9.2618658707209166E-5</v>
      </c>
      <c r="N19" s="13">
        <f t="shared" si="7"/>
        <v>9.2618658707209166E-5</v>
      </c>
      <c r="O19" s="39">
        <f>M19/F19/$C$88</f>
        <v>2.7240781972708576E-2</v>
      </c>
      <c r="P19" s="39">
        <f>O19/$O$87</f>
        <v>7.2072072072072058E-2</v>
      </c>
      <c r="Q19" s="2">
        <f>($A$83*P19-1)/(($A$83-2)*P19+1)</f>
        <v>0.69299552906110273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4.8676762153466286E-4</v>
      </c>
      <c r="G20" s="14">
        <f t="shared" si="3"/>
        <v>0</v>
      </c>
      <c r="H20" s="24">
        <f t="shared" si="1"/>
        <v>0</v>
      </c>
      <c r="I20" s="29">
        <f t="shared" si="4"/>
        <v>0</v>
      </c>
      <c r="J20" s="28">
        <f t="shared" si="5"/>
        <v>0</v>
      </c>
      <c r="K20" s="15">
        <f>J20/$J$88</f>
        <v>0</v>
      </c>
      <c r="L20" s="34" t="str">
        <f t="shared" si="6"/>
        <v>Pink-Adult</v>
      </c>
      <c r="M20" s="36">
        <f t="shared" si="26"/>
        <v>0</v>
      </c>
      <c r="N20" s="13">
        <f t="shared" si="7"/>
        <v>0</v>
      </c>
      <c r="O20" s="39">
        <f>M20/F20/$C$88</f>
        <v>0</v>
      </c>
      <c r="P20" s="39">
        <f>O20/$O$87</f>
        <v>0</v>
      </c>
      <c r="Q20" s="2">
        <f>($A$83*P20-1)/(($A$83-2)*P20+1)</f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2</v>
      </c>
      <c r="F21" s="17">
        <f t="shared" si="0"/>
        <v>8.9781583527504487E-6</v>
      </c>
      <c r="G21" s="14">
        <f t="shared" si="3"/>
        <v>6.6400000000000001E-3</v>
      </c>
      <c r="H21" s="24">
        <f t="shared" si="1"/>
        <v>1.0639928958752057E-4</v>
      </c>
      <c r="I21" s="29">
        <f t="shared" si="4"/>
        <v>1.0639928958752057E-4</v>
      </c>
      <c r="J21" s="28">
        <f t="shared" si="5"/>
        <v>1</v>
      </c>
      <c r="K21" s="15">
        <f>J21/$J$88</f>
        <v>0.04</v>
      </c>
      <c r="L21" s="34" t="str">
        <f t="shared" si="6"/>
        <v>Chum-Juve</v>
      </c>
      <c r="M21" s="36">
        <f t="shared" si="26"/>
        <v>9.0439396149392484E-5</v>
      </c>
      <c r="N21" s="13">
        <f t="shared" si="7"/>
        <v>9.0439396149392484E-5</v>
      </c>
      <c r="O21" s="39">
        <f>M21/F21/$C$88</f>
        <v>2.7240781972708579E-2</v>
      </c>
      <c r="P21" s="39">
        <f>O21/$O$87</f>
        <v>7.2072072072072071E-2</v>
      </c>
      <c r="Q21" s="2">
        <f>($A$83*P21-1)/(($A$83-2)*P21+1)</f>
        <v>0.69299552906110284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3.7859703897140449E-4</v>
      </c>
      <c r="G22" s="14">
        <f t="shared" si="3"/>
        <v>0</v>
      </c>
      <c r="H22" s="24">
        <f t="shared" si="1"/>
        <v>0</v>
      </c>
      <c r="I22" s="29">
        <f t="shared" si="4"/>
        <v>0</v>
      </c>
      <c r="J22" s="28">
        <f t="shared" si="5"/>
        <v>0</v>
      </c>
      <c r="K22" s="15">
        <f>J22/$J$88</f>
        <v>0</v>
      </c>
      <c r="L22" s="34" t="str">
        <f t="shared" si="6"/>
        <v>Chum-Adult</v>
      </c>
      <c r="M22" s="36">
        <f t="shared" si="26"/>
        <v>0</v>
      </c>
      <c r="N22" s="13">
        <f t="shared" si="7"/>
        <v>0</v>
      </c>
      <c r="O22" s="39">
        <f>M22/F22/$C$88</f>
        <v>0</v>
      </c>
      <c r="P22" s="39">
        <f>O22/$O$87</f>
        <v>0</v>
      </c>
      <c r="Q22" s="2">
        <f>($A$83*P22-1)/(($A$83-2)*P22+1)</f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2</v>
      </c>
      <c r="F23" s="17">
        <f t="shared" si="0"/>
        <v>1.7848146122937639E-5</v>
      </c>
      <c r="G23" s="14">
        <f t="shared" si="3"/>
        <v>1.32E-2</v>
      </c>
      <c r="H23" s="24">
        <f t="shared" si="1"/>
        <v>2.1151666002338425E-4</v>
      </c>
      <c r="I23" s="29">
        <f t="shared" si="4"/>
        <v>2.1151666002338425E-4</v>
      </c>
      <c r="J23" s="28">
        <f t="shared" si="5"/>
        <v>1</v>
      </c>
      <c r="K23" s="15">
        <f>J23/$J$88</f>
        <v>0.04</v>
      </c>
      <c r="L23" s="34" t="str">
        <f t="shared" si="6"/>
        <v>Sockeye-Juve</v>
      </c>
      <c r="M23" s="36">
        <f t="shared" si="26"/>
        <v>1.797891610198766E-4</v>
      </c>
      <c r="N23" s="13">
        <f t="shared" si="7"/>
        <v>1.797891610198766E-4</v>
      </c>
      <c r="O23" s="39">
        <f>M23/F23/$C$88</f>
        <v>2.7240781972708576E-2</v>
      </c>
      <c r="P23" s="39">
        <f>O23/$O$87</f>
        <v>7.2072072072072058E-2</v>
      </c>
      <c r="Q23" s="2">
        <f>($A$83*P23-1)/(($A$83-2)*P23+1)</f>
        <v>0.69299552906110273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4.8676762153466286E-4</v>
      </c>
      <c r="G24" s="14">
        <f t="shared" si="3"/>
        <v>0</v>
      </c>
      <c r="H24" s="24">
        <f t="shared" si="1"/>
        <v>0</v>
      </c>
      <c r="I24" s="29">
        <f t="shared" si="4"/>
        <v>0</v>
      </c>
      <c r="J24" s="28">
        <f t="shared" si="5"/>
        <v>0</v>
      </c>
      <c r="K24" s="15">
        <f>J24/$J$88</f>
        <v>0</v>
      </c>
      <c r="L24" s="34" t="str">
        <f t="shared" si="6"/>
        <v>Sockeye-Adult</v>
      </c>
      <c r="M24" s="36">
        <f t="shared" si="26"/>
        <v>0</v>
      </c>
      <c r="N24" s="13">
        <f t="shared" si="7"/>
        <v>0</v>
      </c>
      <c r="O24" s="39">
        <f>M24/F24/$C$88</f>
        <v>0</v>
      </c>
      <c r="P24" s="39">
        <f>O24/$O$87</f>
        <v>0</v>
      </c>
      <c r="Q24" s="2">
        <f>($A$83*P24-1)/(($A$83-2)*P24+1)</f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3"/>
        <v>0</v>
      </c>
      <c r="H25" s="25">
        <f t="shared" si="1"/>
        <v>0</v>
      </c>
      <c r="I25" s="30">
        <f t="shared" si="4"/>
        <v>0</v>
      </c>
      <c r="J25" s="31">
        <f t="shared" si="5"/>
        <v>0</v>
      </c>
      <c r="K25" s="45">
        <f>J25/$J$88</f>
        <v>0</v>
      </c>
      <c r="L25" s="35" t="str">
        <f t="shared" si="6"/>
        <v>CHINOOK-H</v>
      </c>
      <c r="M25" s="37"/>
      <c r="N25" s="48"/>
      <c r="O25" s="41"/>
      <c r="P25" s="41"/>
      <c r="Q25" s="9">
        <f>($A$83*P25-1)/(($A$83-2)*P25+1)</f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4.620857E-6</v>
      </c>
      <c r="D26" s="2">
        <v>0</v>
      </c>
      <c r="E26" s="2">
        <v>1</v>
      </c>
      <c r="F26" s="17">
        <f t="shared" si="0"/>
        <v>1.2496019840787764E-8</v>
      </c>
      <c r="G26" s="14">
        <f t="shared" si="3"/>
        <v>0</v>
      </c>
      <c r="H26" s="24">
        <f t="shared" si="1"/>
        <v>0</v>
      </c>
      <c r="I26" s="29">
        <f t="shared" si="4"/>
        <v>0</v>
      </c>
      <c r="J26" s="28">
        <f t="shared" si="5"/>
        <v>0</v>
      </c>
      <c r="K26" s="15">
        <f>J26/$J$88</f>
        <v>0</v>
      </c>
      <c r="L26" s="34" t="str">
        <f t="shared" si="6"/>
        <v>Chinook1-H-frsh</v>
      </c>
      <c r="M26" s="36">
        <f t="shared" ref="M26:M31" si="27">I26*(1-$F$2)</f>
        <v>0</v>
      </c>
      <c r="N26" s="50">
        <f t="shared" si="7"/>
        <v>0</v>
      </c>
      <c r="O26" s="39">
        <f>M26/F26/$C$88</f>
        <v>0</v>
      </c>
      <c r="P26" s="39">
        <f>O26/$O$87</f>
        <v>0</v>
      </c>
      <c r="Q26" s="2">
        <f>($A$83*P26-1)/(($A$83-2)*P26+1)</f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1.02833E-5</v>
      </c>
      <c r="D27" s="20">
        <v>1</v>
      </c>
      <c r="E27" s="2">
        <v>1</v>
      </c>
      <c r="F27" s="17">
        <f t="shared" si="0"/>
        <v>2.7808763791818885E-8</v>
      </c>
      <c r="G27" s="14">
        <f t="shared" si="3"/>
        <v>1.02833E-5</v>
      </c>
      <c r="H27" s="24">
        <f t="shared" si="1"/>
        <v>1.647794901529142E-7</v>
      </c>
      <c r="I27" s="29">
        <f t="shared" si="4"/>
        <v>1.647794901529142E-7</v>
      </c>
      <c r="J27" s="28">
        <f t="shared" si="5"/>
        <v>1</v>
      </c>
      <c r="K27" s="15">
        <f>J27/$J$88</f>
        <v>0.04</v>
      </c>
      <c r="L27" s="34" t="str">
        <f t="shared" si="6"/>
        <v>Chinook2-H-emar1</v>
      </c>
      <c r="M27" s="36">
        <f t="shared" si="27"/>
        <v>1.4006256662997706E-7</v>
      </c>
      <c r="N27" s="50">
        <f t="shared" si="7"/>
        <v>1.4006256662997706E-7</v>
      </c>
      <c r="O27" s="39">
        <f>M27/F27/$C$88</f>
        <v>1.3620390986354288E-2</v>
      </c>
      <c r="P27" s="39">
        <f>O27/$O$87</f>
        <v>3.6036036036036029E-2</v>
      </c>
      <c r="Q27" s="2">
        <f>($A$83*P27-1)/(($A$83-2)*P27+1)</f>
        <v>0.45268542199488476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5.7499820000000003E-5</v>
      </c>
      <c r="D28" s="2">
        <v>1</v>
      </c>
      <c r="E28" s="2">
        <v>1</v>
      </c>
      <c r="F28" s="17">
        <f t="shared" si="0"/>
        <v>1.5549472566706244E-7</v>
      </c>
      <c r="G28" s="14">
        <f t="shared" si="3"/>
        <v>5.7499820000000003E-5</v>
      </c>
      <c r="H28" s="24">
        <f t="shared" si="1"/>
        <v>9.213765059352872E-7</v>
      </c>
      <c r="I28" s="29">
        <f t="shared" si="4"/>
        <v>9.213765059352872E-7</v>
      </c>
      <c r="J28" s="28">
        <f t="shared" si="5"/>
        <v>1</v>
      </c>
      <c r="K28" s="15">
        <f>J28/$J$88</f>
        <v>0.04</v>
      </c>
      <c r="L28" s="34" t="str">
        <f t="shared" si="6"/>
        <v>Chinook3-H-emar2</v>
      </c>
      <c r="M28" s="36">
        <f t="shared" si="27"/>
        <v>7.8317003004499407E-7</v>
      </c>
      <c r="N28" s="50">
        <f t="shared" si="7"/>
        <v>7.8317003004499407E-7</v>
      </c>
      <c r="O28" s="39">
        <f>M28/F28/$C$88</f>
        <v>1.3620390986354289E-2</v>
      </c>
      <c r="P28" s="39">
        <f>O28/$O$87</f>
        <v>3.6036036036036036E-2</v>
      </c>
      <c r="Q28" s="2">
        <f>($A$83*P28-1)/(($A$83-2)*P28+1)</f>
        <v>0.45268542199488493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9.0618720000000002E-5</v>
      </c>
      <c r="D29" s="2">
        <v>1</v>
      </c>
      <c r="E29" s="2">
        <v>1</v>
      </c>
      <c r="F29" s="17">
        <f t="shared" si="0"/>
        <v>2.4505699333841994E-7</v>
      </c>
      <c r="G29" s="14">
        <f t="shared" si="3"/>
        <v>9.0618720000000002E-5</v>
      </c>
      <c r="H29" s="24">
        <f t="shared" si="1"/>
        <v>1.4520734083328979E-6</v>
      </c>
      <c r="I29" s="29">
        <f t="shared" si="4"/>
        <v>1.4520734083328979E-6</v>
      </c>
      <c r="J29" s="28">
        <f t="shared" si="5"/>
        <v>1</v>
      </c>
      <c r="K29" s="15">
        <f>J29/$J$88</f>
        <v>0.04</v>
      </c>
      <c r="L29" s="34" t="str">
        <f t="shared" si="6"/>
        <v>Chinook4-H-emar3</v>
      </c>
      <c r="M29" s="36">
        <f t="shared" si="27"/>
        <v>1.2342623970829631E-6</v>
      </c>
      <c r="N29" s="50">
        <f t="shared" si="7"/>
        <v>1.2342623970829631E-6</v>
      </c>
      <c r="O29" s="39">
        <f>M29/F29/$C$88</f>
        <v>1.3620390986354288E-2</v>
      </c>
      <c r="P29" s="39">
        <f>O29/$O$87</f>
        <v>3.6036036036036029E-2</v>
      </c>
      <c r="Q29" s="2">
        <f>($A$83*P29-1)/(($A$83-2)*P29+1)</f>
        <v>0.45268542199488476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1.753068E-3</v>
      </c>
      <c r="D30" s="2">
        <v>0</v>
      </c>
      <c r="E30" s="2">
        <v>1</v>
      </c>
      <c r="F30" s="17">
        <f t="shared" si="0"/>
        <v>4.7407596708251575E-6</v>
      </c>
      <c r="G30" s="14">
        <f t="shared" si="3"/>
        <v>0</v>
      </c>
      <c r="H30" s="24">
        <f t="shared" si="1"/>
        <v>0</v>
      </c>
      <c r="I30" s="29">
        <f t="shared" si="4"/>
        <v>0</v>
      </c>
      <c r="J30" s="28">
        <f t="shared" si="5"/>
        <v>0</v>
      </c>
      <c r="K30" s="15">
        <f>J30/$J$88</f>
        <v>0</v>
      </c>
      <c r="L30" s="34" t="str">
        <f t="shared" si="6"/>
        <v>Chinook5-H-mat</v>
      </c>
      <c r="M30" s="36">
        <f t="shared" si="27"/>
        <v>0</v>
      </c>
      <c r="N30" s="50">
        <f t="shared" si="7"/>
        <v>0</v>
      </c>
      <c r="O30" s="39">
        <f>M30/F30/$C$88</f>
        <v>0</v>
      </c>
      <c r="P30" s="39">
        <f>O30/$O$87</f>
        <v>0</v>
      </c>
      <c r="Q30" s="2">
        <f>($A$83*P30-1)/(($A$83-2)*P30+1)</f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1.8016309999999999E-3</v>
      </c>
      <c r="D31" s="2">
        <v>0</v>
      </c>
      <c r="E31" s="2">
        <v>1</v>
      </c>
      <c r="F31" s="17">
        <f t="shared" si="0"/>
        <v>4.8720868708506459E-6</v>
      </c>
      <c r="G31" s="14">
        <f t="shared" si="3"/>
        <v>0</v>
      </c>
      <c r="H31" s="24">
        <f t="shared" si="1"/>
        <v>0</v>
      </c>
      <c r="I31" s="29">
        <f t="shared" si="4"/>
        <v>0</v>
      </c>
      <c r="J31" s="28">
        <f t="shared" si="5"/>
        <v>0</v>
      </c>
      <c r="K31" s="15">
        <f>J31/$J$88</f>
        <v>0</v>
      </c>
      <c r="L31" s="34" t="str">
        <f t="shared" si="6"/>
        <v>Chinook6-H-spwn</v>
      </c>
      <c r="M31" s="36">
        <f t="shared" si="27"/>
        <v>0</v>
      </c>
      <c r="N31" s="50">
        <f t="shared" si="7"/>
        <v>0</v>
      </c>
      <c r="O31" s="39">
        <f>M31/F31/$C$88</f>
        <v>0</v>
      </c>
      <c r="P31" s="39">
        <f>O31/$O$87</f>
        <v>0</v>
      </c>
      <c r="Q31" s="2">
        <f>($A$83*P31-1)/(($A$83-2)*P31+1)</f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3"/>
        <v>0</v>
      </c>
      <c r="H32" s="25">
        <f t="shared" si="1"/>
        <v>0</v>
      </c>
      <c r="I32" s="30">
        <f t="shared" si="4"/>
        <v>0</v>
      </c>
      <c r="J32" s="31">
        <f t="shared" si="5"/>
        <v>0</v>
      </c>
      <c r="K32" s="45">
        <f>J32/$J$88</f>
        <v>0</v>
      </c>
      <c r="L32" s="35" t="str">
        <f t="shared" si="6"/>
        <v>CHINOOK-WO</v>
      </c>
      <c r="M32" s="37"/>
      <c r="N32" s="48"/>
      <c r="O32" s="41"/>
      <c r="P32" s="41"/>
      <c r="Q32" s="9">
        <f>($A$83*P32-1)/(($A$83-2)*P32+1)</f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1.6957488475963718E-7</v>
      </c>
      <c r="G33" s="14">
        <f t="shared" si="3"/>
        <v>0</v>
      </c>
      <c r="H33" s="24">
        <f t="shared" si="1"/>
        <v>0</v>
      </c>
      <c r="I33" s="29">
        <f t="shared" si="4"/>
        <v>0</v>
      </c>
      <c r="J33" s="28">
        <f t="shared" si="5"/>
        <v>0</v>
      </c>
      <c r="K33" s="15">
        <f>J33/$J$88</f>
        <v>0</v>
      </c>
      <c r="L33" s="34" t="str">
        <f t="shared" si="6"/>
        <v>Chinook1-WO-frsh</v>
      </c>
      <c r="M33" s="36">
        <f t="shared" ref="M33:M39" si="28">I33*(1-$F$2)</f>
        <v>0</v>
      </c>
      <c r="N33" s="12">
        <f t="shared" si="7"/>
        <v>0</v>
      </c>
      <c r="O33" s="39">
        <f>M33/F33/$C$88</f>
        <v>0</v>
      </c>
      <c r="P33" s="39">
        <f>O33/$O$87</f>
        <v>0</v>
      </c>
      <c r="Q33" s="2">
        <f>($A$83*P33-1)/(($A$83-2)*P33+1)</f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4.3268233025303373E-6</v>
      </c>
      <c r="G34" s="14">
        <f t="shared" si="3"/>
        <v>1.6000000000000001E-3</v>
      </c>
      <c r="H34" s="24">
        <f t="shared" si="1"/>
        <v>2.5638383033137486E-5</v>
      </c>
      <c r="I34" s="29">
        <f t="shared" si="4"/>
        <v>2.5638383033137486E-5</v>
      </c>
      <c r="J34" s="28">
        <f t="shared" si="5"/>
        <v>1</v>
      </c>
      <c r="K34" s="15">
        <f>J34/$J$88</f>
        <v>0.04</v>
      </c>
      <c r="L34" s="34" t="str">
        <f t="shared" si="6"/>
        <v>Chinook2-WO-emar1</v>
      </c>
      <c r="M34" s="36">
        <f t="shared" si="28"/>
        <v>2.1792625578166862E-5</v>
      </c>
      <c r="N34" s="12">
        <f t="shared" si="7"/>
        <v>2.1792625578166862E-5</v>
      </c>
      <c r="O34" s="39">
        <f>M34/F34/$C$88</f>
        <v>1.3620390986354288E-2</v>
      </c>
      <c r="P34" s="39">
        <f>O34/$O$87</f>
        <v>3.6036036036036029E-2</v>
      </c>
      <c r="Q34" s="2">
        <f>($A$83*P34-1)/(($A$83-2)*P34+1)</f>
        <v>0.45268542199488476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6.7852675134722284E-5</v>
      </c>
      <c r="G35" s="14">
        <f t="shared" si="3"/>
        <v>2.5090990000000001E-2</v>
      </c>
      <c r="H35" s="24">
        <f t="shared" si="1"/>
        <v>4.0205775768788893E-4</v>
      </c>
      <c r="I35" s="29">
        <f t="shared" si="4"/>
        <v>4.0205775768788893E-4</v>
      </c>
      <c r="J35" s="28">
        <f t="shared" si="5"/>
        <v>1</v>
      </c>
      <c r="K35" s="15">
        <f>J35/$J$88</f>
        <v>0.04</v>
      </c>
      <c r="L35" s="34" t="str">
        <f t="shared" si="6"/>
        <v>Chinook3-WO-emar2</v>
      </c>
      <c r="M35" s="36">
        <f t="shared" si="28"/>
        <v>3.4174909403470556E-4</v>
      </c>
      <c r="N35" s="12">
        <f t="shared" si="7"/>
        <v>3.4174909403470556E-4</v>
      </c>
      <c r="O35" s="39">
        <f>M35/F35/$C$88</f>
        <v>1.3620390986354288E-2</v>
      </c>
      <c r="P35" s="39">
        <f>O35/$O$87</f>
        <v>3.6036036036036029E-2</v>
      </c>
      <c r="Q35" s="2">
        <f>($A$83*P35-1)/(($A$83-2)*P35+1)</f>
        <v>0.45268542199488476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1.5975840439202147E-4</v>
      </c>
      <c r="G36" s="14">
        <f t="shared" si="3"/>
        <v>5.9076469999999999E-2</v>
      </c>
      <c r="H36" s="24">
        <f t="shared" si="1"/>
        <v>9.4664072881603476E-4</v>
      </c>
      <c r="I36" s="29">
        <f t="shared" si="4"/>
        <v>9.4664072881603476E-4</v>
      </c>
      <c r="J36" s="28">
        <f t="shared" si="5"/>
        <v>1</v>
      </c>
      <c r="K36" s="15">
        <f>J36/$J$88</f>
        <v>0.04</v>
      </c>
      <c r="L36" s="34" t="str">
        <f t="shared" si="6"/>
        <v>Chinook4-WO-emar3</v>
      </c>
      <c r="M36" s="36">
        <f t="shared" si="28"/>
        <v>8.0464461949362955E-4</v>
      </c>
      <c r="N36" s="12">
        <f t="shared" si="7"/>
        <v>8.0464461949362955E-4</v>
      </c>
      <c r="O36" s="39">
        <f>M36/F36/$C$88</f>
        <v>1.3620390986354289E-2</v>
      </c>
      <c r="P36" s="39">
        <f>O36/$O$87</f>
        <v>3.6036036036036036E-2</v>
      </c>
      <c r="Q36" s="2">
        <f>($A$83*P36-1)/(($A$83-2)*P36+1)</f>
        <v>0.45268542199488493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4.9254636448164855E-3</v>
      </c>
      <c r="G37" s="14">
        <f t="shared" si="3"/>
        <v>0</v>
      </c>
      <c r="H37" s="24">
        <f t="shared" si="1"/>
        <v>0</v>
      </c>
      <c r="I37" s="29">
        <f t="shared" si="4"/>
        <v>0</v>
      </c>
      <c r="J37" s="28">
        <f t="shared" si="5"/>
        <v>0</v>
      </c>
      <c r="K37" s="15">
        <f>J37/$J$88</f>
        <v>0</v>
      </c>
      <c r="L37" s="34" t="str">
        <f t="shared" si="6"/>
        <v>Chinook5-WO-mat</v>
      </c>
      <c r="M37" s="36">
        <f t="shared" si="28"/>
        <v>0</v>
      </c>
      <c r="N37" s="12">
        <f t="shared" si="7"/>
        <v>0</v>
      </c>
      <c r="O37" s="39">
        <f>M37/F37/$C$88</f>
        <v>0</v>
      </c>
      <c r="P37" s="39">
        <f>O37/$O$87</f>
        <v>0</v>
      </c>
      <c r="Q37" s="2">
        <f>($A$83*P37-1)/(($A$83-2)*P37+1)</f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2.5980169840497205E-3</v>
      </c>
      <c r="G38" s="14">
        <f t="shared" si="3"/>
        <v>0</v>
      </c>
      <c r="H38" s="24">
        <f t="shared" si="1"/>
        <v>0</v>
      </c>
      <c r="I38" s="29">
        <f t="shared" si="4"/>
        <v>0</v>
      </c>
      <c r="J38" s="28">
        <f t="shared" si="5"/>
        <v>0</v>
      </c>
      <c r="K38" s="15">
        <f>J38/$J$88</f>
        <v>0</v>
      </c>
      <c r="L38" s="34" t="str">
        <f t="shared" si="6"/>
        <v>Chinook6-WO-spwn</v>
      </c>
      <c r="M38" s="36">
        <f t="shared" si="28"/>
        <v>0</v>
      </c>
      <c r="N38" s="12">
        <f t="shared" si="7"/>
        <v>0</v>
      </c>
      <c r="O38" s="39">
        <f>M38/F38/$C$88</f>
        <v>0</v>
      </c>
      <c r="P38" s="39">
        <f>O38/$O$87</f>
        <v>0</v>
      </c>
      <c r="Q38" s="2">
        <f>($A$83*P38-1)/(($A$83-2)*P38+1)</f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2.7504263601903309E-3</v>
      </c>
      <c r="G39" s="14">
        <f t="shared" si="3"/>
        <v>0</v>
      </c>
      <c r="H39" s="24">
        <f t="shared" si="1"/>
        <v>0</v>
      </c>
      <c r="I39" s="29">
        <f t="shared" si="4"/>
        <v>0</v>
      </c>
      <c r="J39" s="28">
        <f t="shared" si="5"/>
        <v>0</v>
      </c>
      <c r="K39" s="15">
        <f>J39/$J$88</f>
        <v>0</v>
      </c>
      <c r="L39" s="34" t="str">
        <f t="shared" si="6"/>
        <v>Chinook7-WO-mori</v>
      </c>
      <c r="M39" s="36">
        <f t="shared" si="28"/>
        <v>0</v>
      </c>
      <c r="N39" s="12">
        <f t="shared" si="7"/>
        <v>0</v>
      </c>
      <c r="O39" s="39">
        <f>M39/F39/$C$88</f>
        <v>0</v>
      </c>
      <c r="P39" s="39">
        <f>O39/$O$87</f>
        <v>0</v>
      </c>
      <c r="Q39" s="2">
        <f>($A$83*P39-1)/(($A$83-2)*P39+1)</f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29">C40/$C$88</f>
        <v>0</v>
      </c>
      <c r="G40" s="22">
        <f t="shared" si="3"/>
        <v>0</v>
      </c>
      <c r="H40" s="25">
        <f t="shared" ref="H40:H71" si="30">G40/$G$88</f>
        <v>0</v>
      </c>
      <c r="I40" s="30">
        <f t="shared" si="4"/>
        <v>0</v>
      </c>
      <c r="J40" s="31">
        <f t="shared" si="5"/>
        <v>0</v>
      </c>
      <c r="K40" s="45">
        <f>J40/$J$88</f>
        <v>0</v>
      </c>
      <c r="L40" s="35" t="str">
        <f t="shared" si="6"/>
        <v>CHINOOK-WS</v>
      </c>
      <c r="M40" s="37"/>
      <c r="N40" s="48"/>
      <c r="O40" s="41"/>
      <c r="P40" s="41"/>
      <c r="Q40" s="9">
        <f>($A$83*P40-1)/(($A$83-2)*P40+1)</f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29"/>
        <v>3.7149428809384451E-5</v>
      </c>
      <c r="G41" s="14">
        <f t="shared" si="3"/>
        <v>0</v>
      </c>
      <c r="H41" s="24">
        <f t="shared" si="30"/>
        <v>0</v>
      </c>
      <c r="I41" s="29">
        <f t="shared" si="4"/>
        <v>0</v>
      </c>
      <c r="J41" s="28">
        <f t="shared" si="5"/>
        <v>0</v>
      </c>
      <c r="K41" s="15">
        <f>J41/$J$88</f>
        <v>0</v>
      </c>
      <c r="L41" s="34" t="str">
        <f t="shared" si="6"/>
        <v>Chinook1-WS-frsh</v>
      </c>
      <c r="M41" s="36">
        <f>I41*(1-$F$2)</f>
        <v>0</v>
      </c>
      <c r="N41" s="12">
        <f t="shared" si="7"/>
        <v>0</v>
      </c>
      <c r="O41" s="39">
        <f>M41/F41/$C$88</f>
        <v>0</v>
      </c>
      <c r="P41" s="39">
        <f>O41/$O$87</f>
        <v>0</v>
      </c>
      <c r="Q41" s="2">
        <f>($A$83*P41-1)/(($A$83-2)*P41+1)</f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29"/>
        <v>7.5719407794280899E-5</v>
      </c>
      <c r="G42" s="14">
        <f t="shared" si="3"/>
        <v>2.8000000000000001E-2</v>
      </c>
      <c r="H42" s="24">
        <f t="shared" si="30"/>
        <v>4.4867170307990602E-4</v>
      </c>
      <c r="I42" s="29">
        <f t="shared" si="4"/>
        <v>4.4867170307990602E-4</v>
      </c>
      <c r="J42" s="28">
        <f t="shared" si="5"/>
        <v>1</v>
      </c>
      <c r="K42" s="15">
        <f>J42/$J$88</f>
        <v>0.04</v>
      </c>
      <c r="L42" s="34" t="str">
        <f t="shared" si="6"/>
        <v>Chinook2-WS-emar</v>
      </c>
      <c r="M42" s="36">
        <f>I42*(1-$F$2)</f>
        <v>3.8137094761792013E-4</v>
      </c>
      <c r="N42" s="12">
        <f t="shared" si="7"/>
        <v>3.8137094761792013E-4</v>
      </c>
      <c r="O42" s="39">
        <f>M42/F42/$C$88</f>
        <v>1.3620390986354289E-2</v>
      </c>
      <c r="P42" s="39">
        <f>O42/$O$87</f>
        <v>3.6036036036036036E-2</v>
      </c>
      <c r="Q42" s="2">
        <f>($A$83*P42-1)/(($A$83-2)*P42+1)</f>
        <v>0.45268542199488493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29"/>
        <v>1.0437936590029005E-4</v>
      </c>
      <c r="G43" s="14">
        <f t="shared" si="3"/>
        <v>0</v>
      </c>
      <c r="H43" s="24">
        <f t="shared" si="30"/>
        <v>0</v>
      </c>
      <c r="I43" s="29">
        <f t="shared" si="4"/>
        <v>0</v>
      </c>
      <c r="J43" s="28">
        <f t="shared" si="5"/>
        <v>0</v>
      </c>
      <c r="K43" s="15">
        <f>J43/$J$88</f>
        <v>0</v>
      </c>
      <c r="L43" s="34" t="str">
        <f t="shared" si="6"/>
        <v>Chinook3-WS-mar</v>
      </c>
      <c r="M43" s="36">
        <f>I43*(1-$F$2)</f>
        <v>0</v>
      </c>
      <c r="N43" s="12">
        <f t="shared" si="7"/>
        <v>0</v>
      </c>
      <c r="O43" s="39">
        <f>M43/F43/$C$88</f>
        <v>0</v>
      </c>
      <c r="P43" s="39">
        <f>O43/$O$87</f>
        <v>0</v>
      </c>
      <c r="Q43" s="2">
        <f>($A$83*P43-1)/(($A$83-2)*P43+1)</f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29"/>
        <v>4.2279175303636217E-5</v>
      </c>
      <c r="G44" s="14">
        <f t="shared" si="3"/>
        <v>0</v>
      </c>
      <c r="H44" s="24">
        <f t="shared" si="30"/>
        <v>0</v>
      </c>
      <c r="I44" s="29">
        <f t="shared" si="4"/>
        <v>0</v>
      </c>
      <c r="J44" s="28">
        <f t="shared" si="5"/>
        <v>0</v>
      </c>
      <c r="K44" s="15">
        <f>J44/$J$88</f>
        <v>0</v>
      </c>
      <c r="L44" s="34" t="str">
        <f t="shared" si="6"/>
        <v>Chinook4-WS-spwn</v>
      </c>
      <c r="M44" s="36">
        <f>I44*(1-$F$2)</f>
        <v>0</v>
      </c>
      <c r="N44" s="12">
        <f t="shared" si="7"/>
        <v>0</v>
      </c>
      <c r="O44" s="39">
        <f>M44/F44/$C$88</f>
        <v>0</v>
      </c>
      <c r="P44" s="39">
        <f>O44/$O$87</f>
        <v>0</v>
      </c>
      <c r="Q44" s="2">
        <f>($A$83*P44-1)/(($A$83-2)*P44+1)</f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29"/>
        <v>3.2559913247099245E-5</v>
      </c>
      <c r="G45" s="14">
        <f t="shared" si="3"/>
        <v>0</v>
      </c>
      <c r="H45" s="24">
        <f t="shared" si="30"/>
        <v>0</v>
      </c>
      <c r="I45" s="29">
        <f t="shared" si="4"/>
        <v>0</v>
      </c>
      <c r="J45" s="28">
        <f t="shared" si="5"/>
        <v>0</v>
      </c>
      <c r="K45" s="15">
        <f>J45/$J$88</f>
        <v>0</v>
      </c>
      <c r="L45" s="34" t="str">
        <f t="shared" si="6"/>
        <v>Chinook5-WS-mori</v>
      </c>
      <c r="M45" s="36">
        <f>I45*(1-$F$2)</f>
        <v>0</v>
      </c>
      <c r="N45" s="12">
        <f t="shared" si="7"/>
        <v>0</v>
      </c>
      <c r="O45" s="39">
        <f>M45/F45/$C$88</f>
        <v>0</v>
      </c>
      <c r="P45" s="39">
        <f>O45/$O$87</f>
        <v>0</v>
      </c>
      <c r="Q45" s="2">
        <f>($A$83*P45-1)/(($A$83-2)*P45+1)</f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29"/>
        <v>0</v>
      </c>
      <c r="G46" s="22">
        <f t="shared" si="3"/>
        <v>0</v>
      </c>
      <c r="H46" s="25">
        <f t="shared" si="30"/>
        <v>0</v>
      </c>
      <c r="I46" s="30">
        <f t="shared" si="4"/>
        <v>0</v>
      </c>
      <c r="J46" s="31">
        <f t="shared" si="5"/>
        <v>0</v>
      </c>
      <c r="K46" s="45">
        <f>J46/$J$88</f>
        <v>0</v>
      </c>
      <c r="L46" s="35" t="str">
        <f t="shared" si="6"/>
        <v>COHO-H</v>
      </c>
      <c r="M46" s="37"/>
      <c r="N46" s="48"/>
      <c r="O46" s="41"/>
      <c r="P46" s="41"/>
      <c r="Q46" s="9">
        <f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2.0498800000000001E-5</v>
      </c>
      <c r="D47" s="2">
        <v>0</v>
      </c>
      <c r="E47" s="2">
        <v>1</v>
      </c>
      <c r="F47" s="17">
        <f t="shared" si="29"/>
        <v>5.5434178446193044E-8</v>
      </c>
      <c r="G47" s="14">
        <f t="shared" si="3"/>
        <v>0</v>
      </c>
      <c r="H47" s="24">
        <f t="shared" si="30"/>
        <v>0</v>
      </c>
      <c r="I47" s="29">
        <f t="shared" si="4"/>
        <v>0</v>
      </c>
      <c r="J47" s="28">
        <f t="shared" si="5"/>
        <v>0</v>
      </c>
      <c r="K47" s="15">
        <f>J47/$J$88</f>
        <v>0</v>
      </c>
      <c r="L47" s="34" t="str">
        <f t="shared" si="6"/>
        <v>Coho1-H-frsh</v>
      </c>
      <c r="M47" s="36">
        <f>I47*(1-$F$2)</f>
        <v>0</v>
      </c>
      <c r="N47" s="49">
        <f t="shared" si="7"/>
        <v>0</v>
      </c>
      <c r="O47" s="39">
        <f>M47/F47/$C$88</f>
        <v>0</v>
      </c>
      <c r="P47" s="39">
        <f>O47/$O$87</f>
        <v>0</v>
      </c>
      <c r="Q47" s="2">
        <f>($A$83*P47-1)/(($A$83-2)*P47+1)</f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2.1716700000000002E-5</v>
      </c>
      <c r="D48" s="2">
        <v>1</v>
      </c>
      <c r="E48" s="2">
        <v>1</v>
      </c>
      <c r="F48" s="17">
        <f t="shared" si="29"/>
        <v>5.8727702258787854E-8</v>
      </c>
      <c r="G48" s="14">
        <f t="shared" si="3"/>
        <v>2.1716700000000002E-5</v>
      </c>
      <c r="H48" s="24">
        <f t="shared" si="30"/>
        <v>3.4798817050983555E-7</v>
      </c>
      <c r="I48" s="29">
        <f t="shared" si="4"/>
        <v>3.4798817050983555E-7</v>
      </c>
      <c r="J48" s="28">
        <f t="shared" si="5"/>
        <v>1</v>
      </c>
      <c r="K48" s="15">
        <f>J48/$J$88</f>
        <v>0.04</v>
      </c>
      <c r="L48" s="34" t="str">
        <f t="shared" si="6"/>
        <v>Coho2-H-emar</v>
      </c>
      <c r="M48" s="36">
        <f>I48*(1-$F$2)</f>
        <v>2.957899449333602E-7</v>
      </c>
      <c r="N48" s="49">
        <f t="shared" si="7"/>
        <v>2.957899449333602E-7</v>
      </c>
      <c r="O48" s="39">
        <f>M48/F48/$C$88</f>
        <v>1.3620390986354289E-2</v>
      </c>
      <c r="P48" s="39">
        <f>O48/$O$87</f>
        <v>3.6036036036036036E-2</v>
      </c>
      <c r="Q48" s="2">
        <f>($A$83*P48-1)/(($A$83-2)*P48+1)</f>
        <v>0.45268542199488493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1.333488E-5</v>
      </c>
      <c r="D49" s="2">
        <v>1</v>
      </c>
      <c r="E49" s="2">
        <v>1</v>
      </c>
      <c r="F49" s="17">
        <f t="shared" si="29"/>
        <v>3.6061043450278584E-8</v>
      </c>
      <c r="G49" s="14">
        <f t="shared" si="3"/>
        <v>1.333488E-5</v>
      </c>
      <c r="H49" s="24">
        <f t="shared" si="30"/>
        <v>2.1367797571307774E-7</v>
      </c>
      <c r="I49" s="29">
        <f t="shared" si="4"/>
        <v>2.1367797571307774E-7</v>
      </c>
      <c r="J49" s="28">
        <f t="shared" si="5"/>
        <v>1</v>
      </c>
      <c r="K49" s="15">
        <f>J49/$J$88</f>
        <v>0.04</v>
      </c>
      <c r="L49" s="34" t="str">
        <f t="shared" si="6"/>
        <v>Coho3-H-mar</v>
      </c>
      <c r="M49" s="36">
        <f>I49*(1-$F$2)</f>
        <v>1.8162627935611607E-7</v>
      </c>
      <c r="N49" s="49">
        <f t="shared" si="7"/>
        <v>1.8162627935611607E-7</v>
      </c>
      <c r="O49" s="39">
        <f>M49/F49/$C$88</f>
        <v>1.3620390986354289E-2</v>
      </c>
      <c r="P49" s="39">
        <f>O49/$O$87</f>
        <v>3.6036036036036036E-2</v>
      </c>
      <c r="Q49" s="2">
        <f>($A$83*P49-1)/(($A$83-2)*P49+1)</f>
        <v>0.45268542199488493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2.6590820000000001E-5</v>
      </c>
      <c r="D50" s="2">
        <v>0</v>
      </c>
      <c r="E50" s="2">
        <v>1</v>
      </c>
      <c r="F50" s="17">
        <f t="shared" si="29"/>
        <v>7.1908612255868584E-8</v>
      </c>
      <c r="G50" s="14">
        <f t="shared" si="3"/>
        <v>0</v>
      </c>
      <c r="H50" s="24">
        <f t="shared" si="30"/>
        <v>0</v>
      </c>
      <c r="I50" s="29">
        <f t="shared" si="4"/>
        <v>0</v>
      </c>
      <c r="J50" s="28">
        <f t="shared" si="5"/>
        <v>0</v>
      </c>
      <c r="K50" s="15">
        <f>J50/$J$88</f>
        <v>0</v>
      </c>
      <c r="L50" s="34" t="str">
        <f t="shared" si="6"/>
        <v>Coho4-H-spwn</v>
      </c>
      <c r="M50" s="36">
        <f>I50*(1-$F$2)</f>
        <v>0</v>
      </c>
      <c r="N50" s="49">
        <f t="shared" si="7"/>
        <v>0</v>
      </c>
      <c r="O50" s="39">
        <f>M50/F50/$C$88</f>
        <v>0</v>
      </c>
      <c r="P50" s="39">
        <f>O50/$O$87</f>
        <v>0</v>
      </c>
      <c r="Q50" s="2">
        <f>($A$83*P50-1)/(($A$83-2)*P50+1)</f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29"/>
        <v>0</v>
      </c>
      <c r="G51" s="22">
        <f t="shared" si="3"/>
        <v>0</v>
      </c>
      <c r="H51" s="25">
        <f t="shared" si="30"/>
        <v>0</v>
      </c>
      <c r="I51" s="30">
        <f t="shared" si="4"/>
        <v>0</v>
      </c>
      <c r="J51" s="31">
        <f t="shared" si="5"/>
        <v>0</v>
      </c>
      <c r="K51" s="45">
        <f>J51/$J$88</f>
        <v>0</v>
      </c>
      <c r="L51" s="35" t="str">
        <f t="shared" si="6"/>
        <v>COHO-W</v>
      </c>
      <c r="M51" s="37"/>
      <c r="N51" s="48"/>
      <c r="O51" s="41"/>
      <c r="P51" s="41"/>
      <c r="Q51" s="9">
        <f>($A$83*P51-1)/(($A$83-2)*P51+1)</f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29"/>
        <v>1.4909592189817853E-4</v>
      </c>
      <c r="G52" s="14">
        <f t="shared" si="3"/>
        <v>0</v>
      </c>
      <c r="H52" s="24">
        <f t="shared" si="30"/>
        <v>0</v>
      </c>
      <c r="I52" s="29">
        <f t="shared" si="4"/>
        <v>0</v>
      </c>
      <c r="J52" s="28">
        <f t="shared" si="5"/>
        <v>0</v>
      </c>
      <c r="K52" s="15">
        <f>J52/$J$88</f>
        <v>0</v>
      </c>
      <c r="L52" s="34" t="str">
        <f t="shared" si="6"/>
        <v>Coho1-W-frsh</v>
      </c>
      <c r="M52" s="36">
        <f>I52*(1-$F$2)</f>
        <v>0</v>
      </c>
      <c r="N52" s="13">
        <f t="shared" si="7"/>
        <v>0</v>
      </c>
      <c r="O52" s="39">
        <f>M52/F52/$C$88</f>
        <v>0</v>
      </c>
      <c r="P52" s="39">
        <f>O52/$O$87</f>
        <v>0</v>
      </c>
      <c r="Q52" s="2">
        <f>($A$83*P52-1)/(($A$83-2)*P52+1)</f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29"/>
        <v>2.2986248794692416E-4</v>
      </c>
      <c r="G53" s="14">
        <f t="shared" si="3"/>
        <v>8.5000000000000006E-2</v>
      </c>
      <c r="H53" s="24">
        <f t="shared" si="30"/>
        <v>1.362039098635429E-3</v>
      </c>
      <c r="I53" s="29">
        <f t="shared" si="4"/>
        <v>1.362039098635429E-3</v>
      </c>
      <c r="J53" s="28">
        <f t="shared" si="5"/>
        <v>1</v>
      </c>
      <c r="K53" s="15">
        <f>J53/$J$88</f>
        <v>0.04</v>
      </c>
      <c r="L53" s="34" t="str">
        <f t="shared" si="6"/>
        <v>Coho2-W-emar</v>
      </c>
      <c r="M53" s="36">
        <f>I53*(1-$F$2)</f>
        <v>1.1577332338401146E-3</v>
      </c>
      <c r="N53" s="13">
        <f t="shared" si="7"/>
        <v>1.1577332338401146E-3</v>
      </c>
      <c r="O53" s="39">
        <f>M53/F53/$C$88</f>
        <v>1.3620390986354288E-2</v>
      </c>
      <c r="P53" s="39">
        <f>O53/$O$87</f>
        <v>3.6036036036036029E-2</v>
      </c>
      <c r="Q53" s="2">
        <f>($A$83*P53-1)/(($A$83-2)*P53+1)</f>
        <v>0.45268542199488476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1</v>
      </c>
      <c r="F54" s="17">
        <f t="shared" si="29"/>
        <v>2.2920264739328825E-4</v>
      </c>
      <c r="G54" s="14">
        <f t="shared" si="3"/>
        <v>8.4755999999999998E-2</v>
      </c>
      <c r="H54" s="24">
        <f t="shared" si="30"/>
        <v>1.3581292452228754E-3</v>
      </c>
      <c r="I54" s="29">
        <f t="shared" si="4"/>
        <v>1.3581292452228754E-3</v>
      </c>
      <c r="J54" s="28">
        <f t="shared" si="5"/>
        <v>1</v>
      </c>
      <c r="K54" s="15">
        <f>J54/$J$88</f>
        <v>0.04</v>
      </c>
      <c r="L54" s="34" t="str">
        <f t="shared" si="6"/>
        <v>Coho3-W-mar</v>
      </c>
      <c r="M54" s="36">
        <f>I54*(1-$F$2)</f>
        <v>1.154409858439444E-3</v>
      </c>
      <c r="N54" s="13">
        <f t="shared" si="7"/>
        <v>1.154409858439444E-3</v>
      </c>
      <c r="O54" s="39">
        <f>M54/F54/$C$88</f>
        <v>1.3620390986354288E-2</v>
      </c>
      <c r="P54" s="39">
        <f>O54/$O$87</f>
        <v>3.6036036036036029E-2</v>
      </c>
      <c r="Q54" s="2">
        <f>($A$83*P54-1)/(($A$83-2)*P54+1)</f>
        <v>0.45268542199488476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29"/>
        <v>1.0536136549144495E-4</v>
      </c>
      <c r="G55" s="14">
        <f t="shared" si="3"/>
        <v>0</v>
      </c>
      <c r="H55" s="24">
        <f t="shared" si="30"/>
        <v>0</v>
      </c>
      <c r="I55" s="29">
        <f t="shared" si="4"/>
        <v>0</v>
      </c>
      <c r="J55" s="28">
        <f t="shared" si="5"/>
        <v>0</v>
      </c>
      <c r="K55" s="15">
        <f>J55/$J$88</f>
        <v>0</v>
      </c>
      <c r="L55" s="34" t="str">
        <f t="shared" si="6"/>
        <v>Coho4-W-spwn</v>
      </c>
      <c r="M55" s="36">
        <f>I55*(1-$F$2)</f>
        <v>0</v>
      </c>
      <c r="N55" s="13">
        <f t="shared" si="7"/>
        <v>0</v>
      </c>
      <c r="O55" s="39">
        <f>M55/F55/$C$88</f>
        <v>0</v>
      </c>
      <c r="P55" s="39">
        <f>O55/$O$87</f>
        <v>0</v>
      </c>
      <c r="Q55" s="2">
        <f>($A$83*P55-1)/(($A$83-2)*P55+1)</f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29"/>
        <v>1.9078489146070397E-4</v>
      </c>
      <c r="G56" s="14">
        <f t="shared" si="3"/>
        <v>0</v>
      </c>
      <c r="H56" s="24">
        <f t="shared" si="30"/>
        <v>0</v>
      </c>
      <c r="I56" s="29">
        <f t="shared" si="4"/>
        <v>0</v>
      </c>
      <c r="J56" s="28">
        <f t="shared" si="5"/>
        <v>0</v>
      </c>
      <c r="K56" s="15">
        <f>J56/$J$88</f>
        <v>0</v>
      </c>
      <c r="L56" s="34" t="str">
        <f t="shared" si="6"/>
        <v>Coho5-W-mori</v>
      </c>
      <c r="M56" s="36">
        <f>I56*(1-$F$2)</f>
        <v>0</v>
      </c>
      <c r="N56" s="13">
        <f t="shared" si="7"/>
        <v>0</v>
      </c>
      <c r="O56" s="39">
        <f>M56/F56/$C$88</f>
        <v>0</v>
      </c>
      <c r="P56" s="39">
        <f>O56/$O$87</f>
        <v>0</v>
      </c>
      <c r="Q56" s="2">
        <f>($A$83*P56-1)/(($A$83-2)*P56+1)</f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29"/>
        <v>0</v>
      </c>
      <c r="G57" s="22">
        <f t="shared" si="3"/>
        <v>0</v>
      </c>
      <c r="H57" s="25">
        <f t="shared" si="30"/>
        <v>0</v>
      </c>
      <c r="I57" s="30">
        <f t="shared" si="4"/>
        <v>0</v>
      </c>
      <c r="J57" s="31">
        <f t="shared" si="5"/>
        <v>0</v>
      </c>
      <c r="K57" s="45">
        <f>J57/$J$88</f>
        <v>0</v>
      </c>
      <c r="L57" s="35" t="str">
        <f t="shared" si="6"/>
        <v>HERRING</v>
      </c>
      <c r="M57" s="37"/>
      <c r="N57" s="48"/>
      <c r="O57" s="41"/>
      <c r="P57" s="41"/>
      <c r="Q57" s="9">
        <f>($A$83*P57-1)/(($A$83-2)*P57+1)</f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</v>
      </c>
      <c r="F58" s="17">
        <f t="shared" si="29"/>
        <v>1.693050261987875E-3</v>
      </c>
      <c r="G58" s="14">
        <f t="shared" si="3"/>
        <v>1.8782004000000001</v>
      </c>
      <c r="H58" s="24">
        <f t="shared" si="30"/>
        <v>3.0096263292620027E-2</v>
      </c>
      <c r="I58" s="29">
        <f t="shared" si="4"/>
        <v>3.0096263292620027E-2</v>
      </c>
      <c r="J58" s="28">
        <f t="shared" si="5"/>
        <v>1</v>
      </c>
      <c r="K58" s="15">
        <f>J58/$J$88</f>
        <v>0.04</v>
      </c>
      <c r="L58" s="34" t="str">
        <f t="shared" si="6"/>
        <v>Herring1-age0</v>
      </c>
      <c r="M58" s="36">
        <f t="shared" ref="M58:M72" si="31">I58*(1-$F$2)</f>
        <v>2.5581823798727022E-2</v>
      </c>
      <c r="N58" s="13">
        <f t="shared" si="7"/>
        <v>2.5581823798727022E-2</v>
      </c>
      <c r="O58" s="39">
        <f>M58/F58/$C$88</f>
        <v>4.0861172959062865E-2</v>
      </c>
      <c r="P58" s="39">
        <f>O58/$O$87</f>
        <v>0.1081081081081081</v>
      </c>
      <c r="Q58" s="2">
        <f>($A$83*P58-1)/(($A$83-2)*P58+1)</f>
        <v>0.79179810725552058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0.7</v>
      </c>
      <c r="F59" s="17">
        <f t="shared" si="29"/>
        <v>1.7184454696562511E-2</v>
      </c>
      <c r="G59" s="14">
        <f t="shared" si="3"/>
        <v>4.4482031999999991</v>
      </c>
      <c r="H59" s="24">
        <f t="shared" si="30"/>
        <v>7.1277960906767399E-2</v>
      </c>
      <c r="I59" s="29">
        <f t="shared" si="4"/>
        <v>7.1277960906767399E-2</v>
      </c>
      <c r="J59" s="28">
        <f t="shared" si="5"/>
        <v>1</v>
      </c>
      <c r="K59" s="15">
        <f>J59/$J$88</f>
        <v>0.04</v>
      </c>
      <c r="L59" s="34" t="str">
        <f t="shared" si="6"/>
        <v>Herring2-juve</v>
      </c>
      <c r="M59" s="36">
        <f t="shared" si="31"/>
        <v>6.0586266770752288E-2</v>
      </c>
      <c r="N59" s="13">
        <f t="shared" si="7"/>
        <v>6.0586266770752288E-2</v>
      </c>
      <c r="O59" s="39">
        <f>M59/F59/$C$88</f>
        <v>9.5342736904480002E-3</v>
      </c>
      <c r="P59" s="39">
        <f>O59/$O$87</f>
        <v>2.5225225225225221E-2</v>
      </c>
      <c r="Q59" s="2">
        <f>($A$83*P59-1)/(($A$83-2)*P59+1)</f>
        <v>0.29511400651465791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0.7</v>
      </c>
      <c r="F60" s="17">
        <f t="shared" si="29"/>
        <v>3.2451174768977527E-2</v>
      </c>
      <c r="G60" s="14">
        <f t="shared" si="3"/>
        <v>8.3999999999999986</v>
      </c>
      <c r="H60" s="24">
        <f t="shared" si="30"/>
        <v>0.13460151092397177</v>
      </c>
      <c r="I60" s="29">
        <f t="shared" si="4"/>
        <v>0.13460151092397177</v>
      </c>
      <c r="J60" s="28">
        <f t="shared" si="5"/>
        <v>1</v>
      </c>
      <c r="K60" s="15">
        <f>J60/$J$88</f>
        <v>0.04</v>
      </c>
      <c r="L60" s="34" t="str">
        <f t="shared" si="6"/>
        <v>Herring3-mat</v>
      </c>
      <c r="M60" s="36">
        <f t="shared" si="31"/>
        <v>0.114411284285376</v>
      </c>
      <c r="N60" s="13">
        <f t="shared" si="7"/>
        <v>0.114411284285376</v>
      </c>
      <c r="O60" s="39">
        <f>M60/F60/$C$88</f>
        <v>9.5342736904480002E-3</v>
      </c>
      <c r="P60" s="39">
        <f>O60/$O$87</f>
        <v>2.5225225225225221E-2</v>
      </c>
      <c r="Q60" s="2">
        <f>($A$83*P60-1)/(($A$83-2)*P60+1)</f>
        <v>0.29511400651465791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0.65</v>
      </c>
      <c r="F61" s="17">
        <f t="shared" si="29"/>
        <v>7.0310878666117974E-2</v>
      </c>
      <c r="G61" s="14">
        <f t="shared" si="3"/>
        <v>0</v>
      </c>
      <c r="H61" s="24">
        <f t="shared" si="30"/>
        <v>0</v>
      </c>
      <c r="I61" s="29">
        <f t="shared" si="4"/>
        <v>0</v>
      </c>
      <c r="J61" s="28">
        <f t="shared" si="5"/>
        <v>0</v>
      </c>
      <c r="K61" s="15">
        <f>J61/$J$88</f>
        <v>0</v>
      </c>
      <c r="L61" s="34" t="str">
        <f t="shared" si="6"/>
        <v>Offshore_prey</v>
      </c>
      <c r="M61" s="36">
        <f t="shared" si="31"/>
        <v>0</v>
      </c>
      <c r="N61" s="13">
        <f t="shared" si="7"/>
        <v>0</v>
      </c>
      <c r="O61" s="39">
        <f>M61/F61/$C$88</f>
        <v>0</v>
      </c>
      <c r="P61" s="39">
        <f>O61/$O$87</f>
        <v>0</v>
      </c>
      <c r="Q61" s="2">
        <f>($A$83*P61-1)/(($A$83-2)*P61+1)</f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1.3</v>
      </c>
      <c r="F62" s="17">
        <f t="shared" si="29"/>
        <v>4.7324629871425557E-2</v>
      </c>
      <c r="G62" s="14">
        <f t="shared" si="3"/>
        <v>22.75</v>
      </c>
      <c r="H62" s="24">
        <f t="shared" si="30"/>
        <v>0.36454575875242362</v>
      </c>
      <c r="I62" s="29">
        <f t="shared" si="4"/>
        <v>0.36454575875242362</v>
      </c>
      <c r="J62" s="28">
        <f t="shared" si="5"/>
        <v>1</v>
      </c>
      <c r="K62" s="15">
        <f>J62/$J$88</f>
        <v>0.04</v>
      </c>
      <c r="L62" s="34" t="str">
        <f t="shared" si="6"/>
        <v>Small_Forage_Fish</v>
      </c>
      <c r="M62" s="36">
        <f t="shared" si="31"/>
        <v>0.30986389493956007</v>
      </c>
      <c r="N62" s="13">
        <f t="shared" si="7"/>
        <v>0.30986389493956007</v>
      </c>
      <c r="O62" s="39">
        <f>M62/F62/$C$88</f>
        <v>1.7706508282260575E-2</v>
      </c>
      <c r="P62" s="39">
        <f>O62/$O$87</f>
        <v>4.6846846846846847E-2</v>
      </c>
      <c r="Q62" s="2">
        <f>($A$83*P62-1)/(($A$83-2)*P62+1)</f>
        <v>0.55452631578947364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29"/>
        <v>3.5155439333058986E-3</v>
      </c>
      <c r="G63" s="14">
        <f t="shared" si="3"/>
        <v>1.3</v>
      </c>
      <c r="H63" s="24">
        <f t="shared" si="30"/>
        <v>2.0831186214424209E-2</v>
      </c>
      <c r="I63" s="29">
        <f t="shared" si="4"/>
        <v>2.0831186214424209E-2</v>
      </c>
      <c r="J63" s="28">
        <f t="shared" si="5"/>
        <v>1</v>
      </c>
      <c r="K63" s="15">
        <f>J63/$J$88</f>
        <v>0.04</v>
      </c>
      <c r="L63" s="34" t="str">
        <f t="shared" si="6"/>
        <v>ZF1-ICT</v>
      </c>
      <c r="M63" s="36">
        <f t="shared" si="31"/>
        <v>1.7706508282260579E-2</v>
      </c>
      <c r="N63" s="13">
        <f t="shared" si="7"/>
        <v>1.7706508282260579E-2</v>
      </c>
      <c r="O63" s="39">
        <f>M63/F63/$C$88</f>
        <v>1.3620390986354293E-2</v>
      </c>
      <c r="P63" s="39">
        <f>O63/$O$87</f>
        <v>3.6036036036036043E-2</v>
      </c>
      <c r="Q63" s="2">
        <f>($A$83*P63-1)/(($A$83-2)*P63+1)</f>
        <v>0.45268542199488504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0.5</v>
      </c>
      <c r="F64" s="17">
        <f t="shared" si="29"/>
        <v>3.1639895399753086E-2</v>
      </c>
      <c r="G64" s="14">
        <f t="shared" si="3"/>
        <v>5.85</v>
      </c>
      <c r="H64" s="24">
        <f t="shared" si="30"/>
        <v>9.3740337964908924E-2</v>
      </c>
      <c r="I64" s="29">
        <f t="shared" si="4"/>
        <v>9.3740337964908924E-2</v>
      </c>
      <c r="J64" s="28">
        <f t="shared" si="5"/>
        <v>1</v>
      </c>
      <c r="K64" s="15">
        <f>J64/$J$88</f>
        <v>0.04</v>
      </c>
      <c r="L64" s="34" t="str">
        <f t="shared" si="6"/>
        <v>ZC1-EUP</v>
      </c>
      <c r="M64" s="36">
        <f t="shared" si="31"/>
        <v>7.967928727017258E-2</v>
      </c>
      <c r="N64" s="13">
        <f t="shared" si="7"/>
        <v>7.967928727017258E-2</v>
      </c>
      <c r="O64" s="39">
        <f>M64/F64/$C$88</f>
        <v>6.8101954931771439E-3</v>
      </c>
      <c r="P64" s="39">
        <f>O64/$O$87</f>
        <v>1.8018018018018014E-2</v>
      </c>
      <c r="Q64" s="2">
        <f>($A$83*P64-1)/(($A$83-2)*P64+1)</f>
        <v>0.13147410358565723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0.1</v>
      </c>
      <c r="F65" s="17">
        <f t="shared" si="29"/>
        <v>1.2980469907591011E-2</v>
      </c>
      <c r="G65" s="14">
        <f t="shared" si="3"/>
        <v>0.48</v>
      </c>
      <c r="H65" s="24">
        <f t="shared" si="30"/>
        <v>7.6915149099412456E-3</v>
      </c>
      <c r="I65" s="29">
        <f t="shared" si="4"/>
        <v>7.6915149099412456E-3</v>
      </c>
      <c r="J65" s="28">
        <f t="shared" si="5"/>
        <v>1</v>
      </c>
      <c r="K65" s="15">
        <f>J65/$J$88</f>
        <v>0.04</v>
      </c>
      <c r="L65" s="34" t="str">
        <f t="shared" si="6"/>
        <v>ZC2-AMP</v>
      </c>
      <c r="M65" s="36">
        <f t="shared" si="31"/>
        <v>6.5377876734500585E-3</v>
      </c>
      <c r="N65" s="13">
        <f t="shared" si="7"/>
        <v>6.5377876734500585E-3</v>
      </c>
      <c r="O65" s="39">
        <f>M65/F65/$C$88</f>
        <v>1.3620390986354288E-3</v>
      </c>
      <c r="P65" s="39">
        <f>O65/$O$87</f>
        <v>3.6036036036036032E-3</v>
      </c>
      <c r="Q65" s="2">
        <f>($A$83*P65-1)/(($A$83-2)*P65+1)</f>
        <v>-0.59136690647482004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0.1</v>
      </c>
      <c r="F66" s="17">
        <f t="shared" si="29"/>
        <v>7.0310878666117972E-3</v>
      </c>
      <c r="G66" s="14">
        <f t="shared" si="3"/>
        <v>0.26</v>
      </c>
      <c r="H66" s="24">
        <f t="shared" si="30"/>
        <v>4.1662372428848413E-3</v>
      </c>
      <c r="I66" s="29">
        <f t="shared" si="4"/>
        <v>4.1662372428848413E-3</v>
      </c>
      <c r="J66" s="28">
        <f t="shared" si="5"/>
        <v>1</v>
      </c>
      <c r="K66" s="15">
        <f>J66/$J$88</f>
        <v>0.04</v>
      </c>
      <c r="L66" s="34" t="str">
        <f t="shared" si="6"/>
        <v>ZC3-DEC</v>
      </c>
      <c r="M66" s="36">
        <f t="shared" si="31"/>
        <v>3.5413016564521151E-3</v>
      </c>
      <c r="N66" s="13">
        <f t="shared" si="7"/>
        <v>3.5413016564521151E-3</v>
      </c>
      <c r="O66" s="39">
        <f>M66/F66/$C$88</f>
        <v>1.3620390986354288E-3</v>
      </c>
      <c r="P66" s="39">
        <f>O66/$O$87</f>
        <v>3.6036036036036032E-3</v>
      </c>
      <c r="Q66" s="2">
        <f>($A$83*P66-1)/(($A$83-2)*P66+1)</f>
        <v>-0.59136690647482004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0.1</v>
      </c>
      <c r="F67" s="17">
        <f t="shared" si="29"/>
        <v>2.1634116512651683E-2</v>
      </c>
      <c r="G67" s="14">
        <f t="shared" si="3"/>
        <v>0.8</v>
      </c>
      <c r="H67" s="24">
        <f t="shared" si="30"/>
        <v>1.2819191516568743E-2</v>
      </c>
      <c r="I67" s="29">
        <f t="shared" si="4"/>
        <v>1.2819191516568743E-2</v>
      </c>
      <c r="J67" s="28">
        <f t="shared" si="5"/>
        <v>1</v>
      </c>
      <c r="K67" s="15">
        <f>J67/$J$88</f>
        <v>0.04</v>
      </c>
      <c r="L67" s="34" t="str">
        <f t="shared" si="6"/>
        <v>ZC4-CLG</v>
      </c>
      <c r="M67" s="36">
        <f t="shared" si="31"/>
        <v>1.0896312789083432E-2</v>
      </c>
      <c r="N67" s="13">
        <f t="shared" si="7"/>
        <v>1.0896312789083432E-2</v>
      </c>
      <c r="O67" s="39">
        <f>M67/F67/$C$88</f>
        <v>1.362039098635429E-3</v>
      </c>
      <c r="P67" s="39">
        <f>O67/$O$87</f>
        <v>3.6036036036036041E-3</v>
      </c>
      <c r="Q67" s="2">
        <f>($A$83*P67-1)/(($A$83-2)*P67+1)</f>
        <v>-0.59136690647482004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0.1</v>
      </c>
      <c r="F68" s="17">
        <f t="shared" si="29"/>
        <v>3.2721601225385671E-2</v>
      </c>
      <c r="G68" s="14">
        <f t="shared" si="3"/>
        <v>0</v>
      </c>
      <c r="H68" s="24">
        <f t="shared" si="30"/>
        <v>0</v>
      </c>
      <c r="I68" s="29">
        <f t="shared" si="4"/>
        <v>0</v>
      </c>
      <c r="J68" s="28">
        <f t="shared" si="5"/>
        <v>0</v>
      </c>
      <c r="K68" s="15">
        <f>J68/$J$88</f>
        <v>0</v>
      </c>
      <c r="L68" s="34" t="str">
        <f t="shared" si="6"/>
        <v>ZC5-CSM</v>
      </c>
      <c r="M68" s="36">
        <f t="shared" si="31"/>
        <v>0</v>
      </c>
      <c r="N68" s="13">
        <f t="shared" si="7"/>
        <v>0</v>
      </c>
      <c r="O68" s="39">
        <f>M68/F68/$C$88</f>
        <v>0</v>
      </c>
      <c r="P68" s="39">
        <f>O68/$O$87</f>
        <v>0</v>
      </c>
      <c r="Q68" s="2">
        <f>($A$83*P68-1)/(($A$83-2)*P68+1)</f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29"/>
        <v>8.1127936922443817E-3</v>
      </c>
      <c r="G69" s="14">
        <f t="shared" si="3"/>
        <v>0</v>
      </c>
      <c r="H69" s="24">
        <f t="shared" si="30"/>
        <v>0</v>
      </c>
      <c r="I69" s="29">
        <f t="shared" si="4"/>
        <v>0</v>
      </c>
      <c r="J69" s="28">
        <f t="shared" si="5"/>
        <v>0</v>
      </c>
      <c r="K69" s="15">
        <f>J69/$J$88</f>
        <v>0</v>
      </c>
      <c r="L69" s="34" t="str">
        <f t="shared" si="6"/>
        <v>ZS1-JEL</v>
      </c>
      <c r="M69" s="36">
        <f t="shared" si="31"/>
        <v>0</v>
      </c>
      <c r="N69" s="13">
        <f t="shared" si="7"/>
        <v>0</v>
      </c>
      <c r="O69" s="39">
        <f>M69/F69/$C$88</f>
        <v>0</v>
      </c>
      <c r="P69" s="39">
        <f>O69/$O$87</f>
        <v>0</v>
      </c>
      <c r="Q69" s="2">
        <f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9"/>
        <v>2.6501792727998314E-2</v>
      </c>
      <c r="G70" s="14">
        <f t="shared" si="3"/>
        <v>0</v>
      </c>
      <c r="H70" s="24">
        <f t="shared" si="30"/>
        <v>0</v>
      </c>
      <c r="I70" s="29">
        <f t="shared" si="4"/>
        <v>0</v>
      </c>
      <c r="J70" s="28">
        <f t="shared" si="5"/>
        <v>0</v>
      </c>
      <c r="K70" s="15">
        <f>J70/$J$88</f>
        <v>0</v>
      </c>
      <c r="L70" s="34" t="str">
        <f t="shared" si="6"/>
        <v>ZS2-CTH</v>
      </c>
      <c r="M70" s="36">
        <f t="shared" si="31"/>
        <v>0</v>
      </c>
      <c r="N70" s="13">
        <f t="shared" si="7"/>
        <v>0</v>
      </c>
      <c r="O70" s="39">
        <f>M70/F70/$C$88</f>
        <v>0</v>
      </c>
      <c r="P70" s="39">
        <f>O70/$O$87</f>
        <v>0</v>
      </c>
      <c r="Q70" s="2">
        <f>($A$83*P70-1)/(($A$83-2)*P70+1)</f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9"/>
        <v>1.8388999035753931E-2</v>
      </c>
      <c r="G71" s="14">
        <f t="shared" si="3"/>
        <v>0</v>
      </c>
      <c r="H71" s="24">
        <f t="shared" si="30"/>
        <v>0</v>
      </c>
      <c r="I71" s="29">
        <f t="shared" si="4"/>
        <v>0</v>
      </c>
      <c r="J71" s="28">
        <f t="shared" si="5"/>
        <v>0</v>
      </c>
      <c r="K71" s="15">
        <f>J71/$J$88</f>
        <v>0</v>
      </c>
      <c r="L71" s="34" t="str">
        <f t="shared" si="6"/>
        <v>ZS3-CHA</v>
      </c>
      <c r="M71" s="36">
        <f t="shared" si="31"/>
        <v>0</v>
      </c>
      <c r="N71" s="13">
        <f t="shared" si="7"/>
        <v>0</v>
      </c>
      <c r="O71" s="39">
        <f>M71/F71/$C$88</f>
        <v>0</v>
      </c>
      <c r="P71" s="39">
        <f>O71/$O$87</f>
        <v>0</v>
      </c>
      <c r="Q71" s="2">
        <f>($A$83*P71-1)/(($A$83-2)*P71+1)</f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32">C72/$C$88</f>
        <v>8.924073061468819E-3</v>
      </c>
      <c r="G72" s="14">
        <f t="shared" si="3"/>
        <v>0</v>
      </c>
      <c r="H72" s="24">
        <f t="shared" ref="H72:H103" si="33">G72/$G$88</f>
        <v>0</v>
      </c>
      <c r="I72" s="29">
        <f t="shared" si="4"/>
        <v>0</v>
      </c>
      <c r="J72" s="28">
        <f t="shared" si="5"/>
        <v>0</v>
      </c>
      <c r="K72" s="15">
        <f>J72/$J$88</f>
        <v>0</v>
      </c>
      <c r="L72" s="34" t="str">
        <f t="shared" si="6"/>
        <v>ZS4-LAR</v>
      </c>
      <c r="M72" s="36">
        <f t="shared" si="31"/>
        <v>0</v>
      </c>
      <c r="N72" s="13">
        <f t="shared" si="7"/>
        <v>0</v>
      </c>
      <c r="O72" s="39">
        <f>M72/F72/$C$88</f>
        <v>0</v>
      </c>
      <c r="P72" s="39">
        <f>O72/$O$87</f>
        <v>0</v>
      </c>
      <c r="Q72" s="2">
        <f>($A$83*P72-1)/(($A$83-2)*P72+1)</f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2.4338381076733143E-2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ref="M73:M83" si="39">I73*(1-$F$2)</f>
        <v>0</v>
      </c>
      <c r="N73" s="13">
        <f t="shared" ref="N73:N83" si="40">M73</f>
        <v>0</v>
      </c>
      <c r="O73" s="39">
        <f t="shared" ref="O73:O83" si="41">M73/F73/$C$88</f>
        <v>0</v>
      </c>
      <c r="P73" s="39">
        <f t="shared" ref="P73:P83" si="42">O73/$O$87</f>
        <v>0</v>
      </c>
      <c r="Q73" s="2">
        <f t="shared" ref="Q73:Q83" si="43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2.7042645640814603E-2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39"/>
        <v>0</v>
      </c>
      <c r="N74" s="13">
        <f t="shared" si="40"/>
        <v>0</v>
      </c>
      <c r="O74" s="39">
        <f t="shared" si="41"/>
        <v>0</v>
      </c>
      <c r="P74" s="39">
        <f t="shared" si="42"/>
        <v>0</v>
      </c>
      <c r="Q74" s="2">
        <f t="shared" si="43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1.3521322820407302E-2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39"/>
        <v>0</v>
      </c>
      <c r="N75" s="13">
        <f t="shared" si="40"/>
        <v>0</v>
      </c>
      <c r="O75" s="39">
        <f t="shared" si="41"/>
        <v>0</v>
      </c>
      <c r="P75" s="39">
        <f t="shared" si="42"/>
        <v>0</v>
      </c>
      <c r="Q75" s="2">
        <f t="shared" si="43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2.4599999999999999E-3</v>
      </c>
      <c r="D76" s="2">
        <v>0</v>
      </c>
      <c r="E76" s="2">
        <v>1</v>
      </c>
      <c r="F76" s="17">
        <f t="shared" si="32"/>
        <v>6.6524908276403926E-6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39"/>
        <v>0</v>
      </c>
      <c r="N76" s="13">
        <f t="shared" si="40"/>
        <v>0</v>
      </c>
      <c r="O76" s="39">
        <f t="shared" si="41"/>
        <v>0</v>
      </c>
      <c r="P76" s="39">
        <f t="shared" si="42"/>
        <v>0</v>
      </c>
      <c r="Q76" s="2">
        <f t="shared" si="43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2.7042645640814603E-2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39"/>
        <v>0</v>
      </c>
      <c r="N77" s="13">
        <f t="shared" si="40"/>
        <v>0</v>
      </c>
      <c r="O77" s="39">
        <f t="shared" si="41"/>
        <v>0</v>
      </c>
      <c r="P77" s="39">
        <f t="shared" si="42"/>
        <v>0</v>
      </c>
      <c r="Q77" s="2">
        <f t="shared" si="43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0.14332602189631741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39"/>
        <v>0</v>
      </c>
      <c r="N78" s="13">
        <f t="shared" si="40"/>
        <v>0</v>
      </c>
      <c r="O78" s="39">
        <f t="shared" si="41"/>
        <v>0</v>
      </c>
      <c r="P78" s="39">
        <f t="shared" si="42"/>
        <v>0</v>
      </c>
      <c r="Q78" s="2">
        <f t="shared" si="43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2.9746910204896067E-2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39"/>
        <v>0</v>
      </c>
      <c r="N79" s="13">
        <f t="shared" si="40"/>
        <v>0</v>
      </c>
      <c r="O79" s="39">
        <f t="shared" si="41"/>
        <v>0</v>
      </c>
      <c r="P79" s="39">
        <f t="shared" si="42"/>
        <v>0</v>
      </c>
      <c r="Q79" s="2">
        <f t="shared" si="43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6.219808497387359E-3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39"/>
        <v>0</v>
      </c>
      <c r="N80" s="13">
        <f t="shared" si="40"/>
        <v>0</v>
      </c>
      <c r="O80" s="39">
        <f t="shared" si="41"/>
        <v>0</v>
      </c>
      <c r="P80" s="39">
        <f t="shared" si="42"/>
        <v>0</v>
      </c>
      <c r="Q80" s="2">
        <f t="shared" si="43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1.0817058256325842E-2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39"/>
        <v>0</v>
      </c>
      <c r="N81" s="13">
        <f t="shared" si="40"/>
        <v>0</v>
      </c>
      <c r="O81" s="39">
        <f t="shared" si="41"/>
        <v>0</v>
      </c>
      <c r="P81" s="39">
        <f t="shared" si="42"/>
        <v>0</v>
      </c>
      <c r="Q81" s="2">
        <f t="shared" si="43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0.16225587384488763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39"/>
        <v>0</v>
      </c>
      <c r="N82" s="13">
        <f t="shared" si="40"/>
        <v>0</v>
      </c>
      <c r="O82" s="39">
        <f t="shared" si="41"/>
        <v>0</v>
      </c>
      <c r="P82" s="39">
        <f t="shared" si="42"/>
        <v>0</v>
      </c>
      <c r="Q82" s="2">
        <f t="shared" si="43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1</v>
      </c>
      <c r="E83" s="10">
        <v>0.25</v>
      </c>
      <c r="F83" s="19">
        <f t="shared" si="32"/>
        <v>0.16225587384488763</v>
      </c>
      <c r="G83" s="21">
        <f t="shared" si="34"/>
        <v>15</v>
      </c>
      <c r="H83" s="26">
        <f t="shared" si="33"/>
        <v>0.24035984093566393</v>
      </c>
      <c r="I83" s="32">
        <f t="shared" si="35"/>
        <v>0.24035984093566393</v>
      </c>
      <c r="J83" s="33">
        <f t="shared" si="36"/>
        <v>1</v>
      </c>
      <c r="K83" s="46">
        <f t="shared" si="37"/>
        <v>0.04</v>
      </c>
      <c r="L83" s="51" t="str">
        <f t="shared" si="38"/>
        <v>DET_Real</v>
      </c>
      <c r="M83" s="36">
        <f t="shared" si="39"/>
        <v>0.20430586479531435</v>
      </c>
      <c r="N83" s="52">
        <f t="shared" si="40"/>
        <v>0.20430586479531435</v>
      </c>
      <c r="O83" s="43">
        <f t="shared" si="41"/>
        <v>3.4050977465885724E-3</v>
      </c>
      <c r="P83" s="43">
        <f t="shared" si="42"/>
        <v>9.0090090090090089E-3</v>
      </c>
      <c r="Q83" s="10">
        <f t="shared" si="43"/>
        <v>-0.21546961325966849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0.37796584987133153</v>
      </c>
    </row>
    <row r="88" spans="1:17" x14ac:dyDescent="0.35">
      <c r="B88" s="6" t="s">
        <v>107</v>
      </c>
      <c r="C88" s="16">
        <f>SUM(C5:C83)</f>
        <v>369.78630466936704</v>
      </c>
      <c r="D88" s="3">
        <f>SUM(D5:D83)</f>
        <v>25</v>
      </c>
      <c r="E88" s="3"/>
      <c r="F88" s="27">
        <f>SUM(F5:F83)</f>
        <v>0.99999999999999967</v>
      </c>
      <c r="G88" s="23">
        <f>SUM(G5:G83)</f>
        <v>62.406431713419984</v>
      </c>
      <c r="H88" s="27">
        <f>SUM(H5:H83)</f>
        <v>1.0000000000000002</v>
      </c>
      <c r="I88" s="27"/>
      <c r="J88" s="27">
        <f t="shared" ref="J88:M88" si="44">SUM(J5:J83)</f>
        <v>25</v>
      </c>
      <c r="K88" s="27"/>
      <c r="L88" s="27"/>
      <c r="M88" s="27">
        <f t="shared" si="44"/>
        <v>0.8500000000000002</v>
      </c>
      <c r="N88" s="44">
        <f>SUM(N5:N83)</f>
        <v>0.8500000000000002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Biomass from Ecopath</vt:lpstr>
      <vt:lpstr>Sea Lions</vt:lpstr>
      <vt:lpstr>Seals</vt:lpstr>
      <vt:lpstr>Dogfish</vt:lpstr>
      <vt:lpstr>Lingcod</vt:lpstr>
      <vt:lpstr>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2025-02-16T06:41:50Z</dcterms:modified>
</cp:coreProperties>
</file>