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60153B6E-AFE8-4503-B013-03F4BD129332}" xr6:coauthVersionLast="47" xr6:coauthVersionMax="47" xr10:uidLastSave="{00000000-0000-0000-0000-000000000000}"/>
  <bookViews>
    <workbookView xWindow="1950" yWindow="1950" windowWidth="25365" windowHeight="13515" activeTab="7" xr2:uid="{00000000-000D-0000-FFFF-FFFF00000000}"/>
  </bookViews>
  <sheets>
    <sheet name="요약" sheetId="1" r:id="rId1"/>
    <sheet name="업데이트운영" sheetId="2" r:id="rId2"/>
    <sheet name="4주일별계획" sheetId="3" r:id="rId3"/>
    <sheet name="13주주별계획" sheetId="4" r:id="rId4"/>
    <sheet name="지출계획_취합" sheetId="5" r:id="rId5"/>
    <sheet name="계좌내역통합_RAW" sheetId="6" r:id="rId6"/>
    <sheet name="설정및분류" sheetId="7" r:id="rId7"/>
    <sheet name="정기지출분석" sheetId="8" r:id="rId8"/>
  </sheets>
  <calcPr calcId="191029"/>
</workbook>
</file>

<file path=xl/calcChain.xml><?xml version="1.0" encoding="utf-8"?>
<calcChain xmlns="http://schemas.openxmlformats.org/spreadsheetml/2006/main">
  <c r="P3292" i="6" l="1"/>
  <c r="O3292" i="6"/>
  <c r="P3291" i="6"/>
  <c r="O3291" i="6"/>
  <c r="P3290" i="6"/>
  <c r="O3290" i="6"/>
  <c r="P3289" i="6"/>
  <c r="O3289" i="6"/>
  <c r="P3288" i="6"/>
  <c r="O3288" i="6"/>
  <c r="P3287" i="6"/>
  <c r="O3287" i="6"/>
  <c r="P3286" i="6"/>
  <c r="O3286" i="6"/>
  <c r="P3285" i="6"/>
  <c r="O3285" i="6"/>
  <c r="P3284" i="6"/>
  <c r="O3284" i="6"/>
  <c r="P3283" i="6"/>
  <c r="O3283" i="6"/>
  <c r="P3282" i="6"/>
  <c r="O3282" i="6"/>
  <c r="P3281" i="6"/>
  <c r="O3281" i="6"/>
  <c r="P3280" i="6"/>
  <c r="O3280" i="6"/>
  <c r="P3279" i="6"/>
  <c r="O3279" i="6"/>
  <c r="P3278" i="6"/>
  <c r="O3278" i="6"/>
  <c r="P3277" i="6"/>
  <c r="O3277" i="6"/>
  <c r="P3276" i="6"/>
  <c r="O3276" i="6"/>
  <c r="P3275" i="6"/>
  <c r="O3275" i="6"/>
  <c r="P3274" i="6"/>
  <c r="O3274" i="6"/>
  <c r="P3273" i="6"/>
  <c r="O3273" i="6"/>
  <c r="P3272" i="6"/>
  <c r="O3272" i="6"/>
  <c r="P3271" i="6"/>
  <c r="O3271" i="6"/>
  <c r="P3270" i="6"/>
  <c r="O3270" i="6"/>
  <c r="P3269" i="6"/>
  <c r="O3269" i="6"/>
  <c r="P3268" i="6"/>
  <c r="O3268" i="6"/>
  <c r="P3267" i="6"/>
  <c r="O3267" i="6"/>
  <c r="P3266" i="6"/>
  <c r="O3266" i="6"/>
  <c r="P3265" i="6"/>
  <c r="O3265" i="6"/>
  <c r="P3264" i="6"/>
  <c r="O3264" i="6"/>
  <c r="P3263" i="6"/>
  <c r="O3263" i="6"/>
  <c r="P3262" i="6"/>
  <c r="O3262" i="6"/>
  <c r="P3261" i="6"/>
  <c r="O3261" i="6"/>
  <c r="P3260" i="6"/>
  <c r="O3260" i="6"/>
  <c r="P3259" i="6"/>
  <c r="O3259" i="6"/>
  <c r="P3258" i="6"/>
  <c r="O3258" i="6"/>
  <c r="P3257" i="6"/>
  <c r="O3257" i="6"/>
  <c r="P3256" i="6"/>
  <c r="O3256" i="6"/>
  <c r="P3255" i="6"/>
  <c r="O3255" i="6"/>
  <c r="P3254" i="6"/>
  <c r="O3254" i="6"/>
  <c r="P3253" i="6"/>
  <c r="O3253" i="6"/>
  <c r="P3252" i="6"/>
  <c r="O3252" i="6"/>
  <c r="P3251" i="6"/>
  <c r="O3251" i="6"/>
  <c r="P3250" i="6"/>
  <c r="O3250" i="6"/>
  <c r="P3249" i="6"/>
  <c r="O3249" i="6"/>
  <c r="P3248" i="6"/>
  <c r="O3248" i="6"/>
  <c r="P3247" i="6"/>
  <c r="O3247" i="6"/>
  <c r="P3246" i="6"/>
  <c r="O3246" i="6"/>
  <c r="P3245" i="6"/>
  <c r="O3245" i="6"/>
  <c r="P3244" i="6"/>
  <c r="O3244" i="6"/>
  <c r="P3243" i="6"/>
  <c r="O3243" i="6"/>
  <c r="P3242" i="6"/>
  <c r="O3242" i="6"/>
  <c r="P3241" i="6"/>
  <c r="O3241" i="6"/>
  <c r="P3240" i="6"/>
  <c r="O3240" i="6"/>
  <c r="P3239" i="6"/>
  <c r="O3239" i="6"/>
  <c r="P3238" i="6"/>
  <c r="O3238" i="6"/>
  <c r="P3237" i="6"/>
  <c r="O3237" i="6"/>
  <c r="P3236" i="6"/>
  <c r="O3236" i="6"/>
  <c r="P3235" i="6"/>
  <c r="O3235" i="6"/>
  <c r="P3234" i="6"/>
  <c r="O3234" i="6"/>
  <c r="P3233" i="6"/>
  <c r="O3233" i="6"/>
  <c r="P3232" i="6"/>
  <c r="O3232" i="6"/>
  <c r="P3231" i="6"/>
  <c r="O3231" i="6"/>
  <c r="P3230" i="6"/>
  <c r="O3230" i="6"/>
  <c r="P3229" i="6"/>
  <c r="O3229" i="6"/>
  <c r="P3228" i="6"/>
  <c r="O3228" i="6"/>
  <c r="P3227" i="6"/>
  <c r="O3227" i="6"/>
  <c r="P3226" i="6"/>
  <c r="O3226" i="6"/>
  <c r="P3225" i="6"/>
  <c r="O3225" i="6"/>
  <c r="P3224" i="6"/>
  <c r="O3224" i="6"/>
  <c r="P3223" i="6"/>
  <c r="O3223" i="6"/>
  <c r="P3222" i="6"/>
  <c r="O3222" i="6"/>
  <c r="P3221" i="6"/>
  <c r="O3221" i="6"/>
  <c r="P3220" i="6"/>
  <c r="O3220" i="6"/>
  <c r="P3219" i="6"/>
  <c r="O3219" i="6"/>
  <c r="P3218" i="6"/>
  <c r="O3218" i="6"/>
  <c r="P3217" i="6"/>
  <c r="O3217" i="6"/>
  <c r="P3216" i="6"/>
  <c r="O3216" i="6"/>
  <c r="P3215" i="6"/>
  <c r="O3215" i="6"/>
  <c r="P3214" i="6"/>
  <c r="O3214" i="6"/>
  <c r="P3213" i="6"/>
  <c r="O3213" i="6"/>
  <c r="P3212" i="6"/>
  <c r="O3212" i="6"/>
  <c r="P3211" i="6"/>
  <c r="O3211" i="6"/>
  <c r="P3210" i="6"/>
  <c r="O3210" i="6"/>
  <c r="P3209" i="6"/>
  <c r="O3209" i="6"/>
  <c r="P3208" i="6"/>
  <c r="O3208" i="6"/>
  <c r="P3207" i="6"/>
  <c r="O3207" i="6"/>
  <c r="P3206" i="6"/>
  <c r="O3206" i="6"/>
  <c r="P3205" i="6"/>
  <c r="O3205" i="6"/>
  <c r="P3204" i="6"/>
  <c r="O3204" i="6"/>
  <c r="P3203" i="6"/>
  <c r="O3203" i="6"/>
  <c r="P3202" i="6"/>
  <c r="O3202" i="6"/>
  <c r="P3201" i="6"/>
  <c r="O3201" i="6"/>
  <c r="P3200" i="6"/>
  <c r="O3200" i="6"/>
  <c r="P3199" i="6"/>
  <c r="O3199" i="6"/>
  <c r="P3198" i="6"/>
  <c r="O3198" i="6"/>
  <c r="P3197" i="6"/>
  <c r="O3197" i="6"/>
  <c r="P3196" i="6"/>
  <c r="O3196" i="6"/>
  <c r="P3195" i="6"/>
  <c r="O3195" i="6"/>
  <c r="P3194" i="6"/>
  <c r="O3194" i="6"/>
  <c r="P3193" i="6"/>
  <c r="O3193" i="6"/>
  <c r="P3192" i="6"/>
  <c r="O3192" i="6"/>
  <c r="P3191" i="6"/>
  <c r="O3191" i="6"/>
  <c r="P3190" i="6"/>
  <c r="O3190" i="6"/>
  <c r="P3189" i="6"/>
  <c r="O3189" i="6"/>
  <c r="P3188" i="6"/>
  <c r="O3188" i="6"/>
  <c r="P3187" i="6"/>
  <c r="O3187" i="6"/>
  <c r="P3186" i="6"/>
  <c r="O3186" i="6"/>
  <c r="P3185" i="6"/>
  <c r="O3185" i="6"/>
  <c r="P3184" i="6"/>
  <c r="O3184" i="6"/>
  <c r="P3183" i="6"/>
  <c r="O3183" i="6"/>
  <c r="P3182" i="6"/>
  <c r="O3182" i="6"/>
  <c r="P3181" i="6"/>
  <c r="O3181" i="6"/>
  <c r="P3180" i="6"/>
  <c r="O3180" i="6"/>
  <c r="P3179" i="6"/>
  <c r="O3179" i="6"/>
  <c r="P3178" i="6"/>
  <c r="O3178" i="6"/>
  <c r="P3177" i="6"/>
  <c r="O3177" i="6"/>
  <c r="P3176" i="6"/>
  <c r="O3176" i="6"/>
  <c r="P3175" i="6"/>
  <c r="O3175" i="6"/>
  <c r="P3174" i="6"/>
  <c r="O3174" i="6"/>
  <c r="P3173" i="6"/>
  <c r="O3173" i="6"/>
  <c r="P3172" i="6"/>
  <c r="O3172" i="6"/>
  <c r="P3171" i="6"/>
  <c r="O3171" i="6"/>
  <c r="P3170" i="6"/>
  <c r="O3170" i="6"/>
  <c r="P3169" i="6"/>
  <c r="O3169" i="6"/>
  <c r="P3168" i="6"/>
  <c r="O3168" i="6"/>
  <c r="P3167" i="6"/>
  <c r="O3167" i="6"/>
  <c r="P3166" i="6"/>
  <c r="O3166" i="6"/>
  <c r="P3165" i="6"/>
  <c r="O3165" i="6"/>
  <c r="P3164" i="6"/>
  <c r="O3164" i="6"/>
  <c r="P3163" i="6"/>
  <c r="O3163" i="6"/>
  <c r="P3162" i="6"/>
  <c r="O3162" i="6"/>
  <c r="P3161" i="6"/>
  <c r="O3161" i="6"/>
  <c r="P3160" i="6"/>
  <c r="O3160" i="6"/>
  <c r="P3159" i="6"/>
  <c r="O3159" i="6"/>
  <c r="P3158" i="6"/>
  <c r="O3158" i="6"/>
  <c r="P3157" i="6"/>
  <c r="O3157" i="6"/>
  <c r="P3156" i="6"/>
  <c r="O3156" i="6"/>
  <c r="P3155" i="6"/>
  <c r="O3155" i="6"/>
  <c r="P3154" i="6"/>
  <c r="O3154" i="6"/>
  <c r="P3153" i="6"/>
  <c r="O3153" i="6"/>
  <c r="P3152" i="6"/>
  <c r="O3152" i="6"/>
  <c r="P3151" i="6"/>
  <c r="O3151" i="6"/>
  <c r="P3150" i="6"/>
  <c r="O3150" i="6"/>
  <c r="P3149" i="6"/>
  <c r="O3149" i="6"/>
  <c r="P3148" i="6"/>
  <c r="O3148" i="6"/>
  <c r="P3147" i="6"/>
  <c r="O3147" i="6"/>
  <c r="P3146" i="6"/>
  <c r="O3146" i="6"/>
  <c r="P3145" i="6"/>
  <c r="O3145" i="6"/>
  <c r="P3144" i="6"/>
  <c r="O3144" i="6"/>
  <c r="P3143" i="6"/>
  <c r="O3143" i="6"/>
  <c r="P3142" i="6"/>
  <c r="O3142" i="6"/>
  <c r="P3141" i="6"/>
  <c r="O3141" i="6"/>
  <c r="P3140" i="6"/>
  <c r="O3140" i="6"/>
  <c r="P3139" i="6"/>
  <c r="O3139" i="6"/>
  <c r="P3138" i="6"/>
  <c r="O3138" i="6"/>
  <c r="P3137" i="6"/>
  <c r="O3137" i="6"/>
  <c r="P3136" i="6"/>
  <c r="O3136" i="6"/>
  <c r="P3135" i="6"/>
  <c r="O3135" i="6"/>
  <c r="P3134" i="6"/>
  <c r="O3134" i="6"/>
  <c r="P3133" i="6"/>
  <c r="O3133" i="6"/>
  <c r="P3132" i="6"/>
  <c r="O3132" i="6"/>
  <c r="P3131" i="6"/>
  <c r="O3131" i="6"/>
  <c r="P3130" i="6"/>
  <c r="O3130" i="6"/>
  <c r="P3129" i="6"/>
  <c r="O3129" i="6"/>
  <c r="P3128" i="6"/>
  <c r="O3128" i="6"/>
  <c r="P3127" i="6"/>
  <c r="O3127" i="6"/>
  <c r="P3126" i="6"/>
  <c r="O3126" i="6"/>
  <c r="P3125" i="6"/>
  <c r="O3125" i="6"/>
  <c r="P3124" i="6"/>
  <c r="O3124" i="6"/>
  <c r="P3123" i="6"/>
  <c r="O3123" i="6"/>
  <c r="P3122" i="6"/>
  <c r="O3122" i="6"/>
  <c r="P3121" i="6"/>
  <c r="O3121" i="6"/>
  <c r="P3120" i="6"/>
  <c r="O3120" i="6"/>
  <c r="P3119" i="6"/>
  <c r="O3119" i="6"/>
  <c r="P3118" i="6"/>
  <c r="O3118" i="6"/>
  <c r="P3117" i="6"/>
  <c r="O3117" i="6"/>
  <c r="P3116" i="6"/>
  <c r="O3116" i="6"/>
  <c r="P3115" i="6"/>
  <c r="O3115" i="6"/>
  <c r="P3114" i="6"/>
  <c r="O3114" i="6"/>
  <c r="P3113" i="6"/>
  <c r="O3113" i="6"/>
  <c r="P3112" i="6"/>
  <c r="O3112" i="6"/>
  <c r="P3111" i="6"/>
  <c r="O3111" i="6"/>
  <c r="P3110" i="6"/>
  <c r="O3110" i="6"/>
  <c r="P3109" i="6"/>
  <c r="O3109" i="6"/>
  <c r="P3108" i="6"/>
  <c r="O3108" i="6"/>
  <c r="P3107" i="6"/>
  <c r="O3107" i="6"/>
  <c r="P3106" i="6"/>
  <c r="O3106" i="6"/>
  <c r="P3105" i="6"/>
  <c r="O3105" i="6"/>
  <c r="P3104" i="6"/>
  <c r="O3104" i="6"/>
  <c r="P3103" i="6"/>
  <c r="O3103" i="6"/>
  <c r="P3102" i="6"/>
  <c r="O3102" i="6"/>
  <c r="P3101" i="6"/>
  <c r="O3101" i="6"/>
  <c r="P3100" i="6"/>
  <c r="O3100" i="6"/>
  <c r="P3099" i="6"/>
  <c r="O3099" i="6"/>
  <c r="P3098" i="6"/>
  <c r="O3098" i="6"/>
  <c r="P3097" i="6"/>
  <c r="O3097" i="6"/>
  <c r="P3096" i="6"/>
  <c r="O3096" i="6"/>
  <c r="P3095" i="6"/>
  <c r="O3095" i="6"/>
  <c r="P3094" i="6"/>
  <c r="O3094" i="6"/>
  <c r="P3093" i="6"/>
  <c r="O3093" i="6"/>
  <c r="P3092" i="6"/>
  <c r="O3092" i="6"/>
  <c r="P3091" i="6"/>
  <c r="O3091" i="6"/>
  <c r="P3090" i="6"/>
  <c r="O3090" i="6"/>
  <c r="P3089" i="6"/>
  <c r="O3089" i="6"/>
  <c r="P3088" i="6"/>
  <c r="O3088" i="6"/>
  <c r="P3087" i="6"/>
  <c r="O3087" i="6"/>
  <c r="P3086" i="6"/>
  <c r="O3086" i="6"/>
  <c r="P3085" i="6"/>
  <c r="O3085" i="6"/>
  <c r="P3084" i="6"/>
  <c r="O3084" i="6"/>
  <c r="P3083" i="6"/>
  <c r="O3083" i="6"/>
  <c r="P3082" i="6"/>
  <c r="O3082" i="6"/>
  <c r="P3081" i="6"/>
  <c r="O3081" i="6"/>
  <c r="P3080" i="6"/>
  <c r="O3080" i="6"/>
  <c r="P3079" i="6"/>
  <c r="O3079" i="6"/>
  <c r="P3078" i="6"/>
  <c r="O3078" i="6"/>
  <c r="P3077" i="6"/>
  <c r="O3077" i="6"/>
  <c r="P3076" i="6"/>
  <c r="O3076" i="6"/>
  <c r="P3075" i="6"/>
  <c r="O3075" i="6"/>
  <c r="P3074" i="6"/>
  <c r="O3074" i="6"/>
  <c r="P3073" i="6"/>
  <c r="O3073" i="6"/>
  <c r="P3072" i="6"/>
  <c r="O3072" i="6"/>
  <c r="P3071" i="6"/>
  <c r="O3071" i="6"/>
  <c r="P3070" i="6"/>
  <c r="O3070" i="6"/>
  <c r="P3069" i="6"/>
  <c r="O3069" i="6"/>
  <c r="P3068" i="6"/>
  <c r="O3068" i="6"/>
  <c r="P3067" i="6"/>
  <c r="O3067" i="6"/>
  <c r="P3066" i="6"/>
  <c r="O3066" i="6"/>
  <c r="P3065" i="6"/>
  <c r="O3065" i="6"/>
  <c r="P3064" i="6"/>
  <c r="O3064" i="6"/>
  <c r="P3063" i="6"/>
  <c r="O3063" i="6"/>
  <c r="P3062" i="6"/>
  <c r="O3062" i="6"/>
  <c r="P3061" i="6"/>
  <c r="O3061" i="6"/>
  <c r="P3060" i="6"/>
  <c r="O3060" i="6"/>
  <c r="P3059" i="6"/>
  <c r="O3059" i="6"/>
  <c r="P3058" i="6"/>
  <c r="O3058" i="6"/>
  <c r="P3057" i="6"/>
  <c r="O3057" i="6"/>
  <c r="P3056" i="6"/>
  <c r="O3056" i="6"/>
  <c r="P3055" i="6"/>
  <c r="O3055" i="6"/>
  <c r="P3054" i="6"/>
  <c r="O3054" i="6"/>
  <c r="P3053" i="6"/>
  <c r="O3053" i="6"/>
  <c r="P3052" i="6"/>
  <c r="O3052" i="6"/>
  <c r="P3051" i="6"/>
  <c r="O3051" i="6"/>
  <c r="P3050" i="6"/>
  <c r="O3050" i="6"/>
  <c r="P3049" i="6"/>
  <c r="O3049" i="6"/>
  <c r="P3048" i="6"/>
  <c r="O3048" i="6"/>
  <c r="P3047" i="6"/>
  <c r="O3047" i="6"/>
  <c r="P3046" i="6"/>
  <c r="O3046" i="6"/>
  <c r="P3045" i="6"/>
  <c r="O3045" i="6"/>
  <c r="P3044" i="6"/>
  <c r="O3044" i="6"/>
  <c r="P3043" i="6"/>
  <c r="O3043" i="6"/>
  <c r="P3042" i="6"/>
  <c r="O3042" i="6"/>
  <c r="P3041" i="6"/>
  <c r="O3041" i="6"/>
  <c r="P3040" i="6"/>
  <c r="O3040" i="6"/>
  <c r="P3039" i="6"/>
  <c r="O3039" i="6"/>
  <c r="P3038" i="6"/>
  <c r="O3038" i="6"/>
  <c r="P3037" i="6"/>
  <c r="O3037" i="6"/>
  <c r="P3036" i="6"/>
  <c r="O3036" i="6"/>
  <c r="P3035" i="6"/>
  <c r="O3035" i="6"/>
  <c r="P3034" i="6"/>
  <c r="O3034" i="6"/>
  <c r="P3033" i="6"/>
  <c r="O3033" i="6"/>
  <c r="P3032" i="6"/>
  <c r="O3032" i="6"/>
  <c r="P3031" i="6"/>
  <c r="O3031" i="6"/>
  <c r="P3030" i="6"/>
  <c r="O3030" i="6"/>
  <c r="P3029" i="6"/>
  <c r="O3029" i="6"/>
  <c r="P3028" i="6"/>
  <c r="O3028" i="6"/>
  <c r="P3027" i="6"/>
  <c r="O3027" i="6"/>
  <c r="P3026" i="6"/>
  <c r="O3026" i="6"/>
  <c r="P3025" i="6"/>
  <c r="O3025" i="6"/>
  <c r="P3024" i="6"/>
  <c r="O3024" i="6"/>
  <c r="P3023" i="6"/>
  <c r="O3023" i="6"/>
  <c r="P3022" i="6"/>
  <c r="O3022" i="6"/>
  <c r="P3021" i="6"/>
  <c r="O3021" i="6"/>
  <c r="P3020" i="6"/>
  <c r="O3020" i="6"/>
  <c r="P3019" i="6"/>
  <c r="O3019" i="6"/>
  <c r="P3018" i="6"/>
  <c r="O3018" i="6"/>
  <c r="P3017" i="6"/>
  <c r="O3017" i="6"/>
  <c r="P3016" i="6"/>
  <c r="O3016" i="6"/>
  <c r="P3015" i="6"/>
  <c r="O3015" i="6"/>
  <c r="P3014" i="6"/>
  <c r="O3014" i="6"/>
  <c r="P3013" i="6"/>
  <c r="O3013" i="6"/>
  <c r="P3012" i="6"/>
  <c r="O3012" i="6"/>
  <c r="P3011" i="6"/>
  <c r="O3011" i="6"/>
  <c r="P3010" i="6"/>
  <c r="O3010" i="6"/>
  <c r="P3009" i="6"/>
  <c r="O3009" i="6"/>
  <c r="P3008" i="6"/>
  <c r="O3008" i="6"/>
  <c r="P3007" i="6"/>
  <c r="O3007" i="6"/>
  <c r="P3006" i="6"/>
  <c r="O3006" i="6"/>
  <c r="P3005" i="6"/>
  <c r="O3005" i="6"/>
  <c r="P3004" i="6"/>
  <c r="O3004" i="6"/>
  <c r="P3003" i="6"/>
  <c r="O3003" i="6"/>
  <c r="P3002" i="6"/>
  <c r="O3002" i="6"/>
  <c r="P3001" i="6"/>
  <c r="O3001" i="6"/>
  <c r="P3000" i="6"/>
  <c r="O3000" i="6"/>
  <c r="P2999" i="6"/>
  <c r="O2999" i="6"/>
  <c r="P2998" i="6"/>
  <c r="O2998" i="6"/>
  <c r="P2997" i="6"/>
  <c r="O2997" i="6"/>
  <c r="P2996" i="6"/>
  <c r="O2996" i="6"/>
  <c r="P2995" i="6"/>
  <c r="O2995" i="6"/>
  <c r="P2994" i="6"/>
  <c r="O2994" i="6"/>
  <c r="P2993" i="6"/>
  <c r="O2993" i="6"/>
  <c r="P2992" i="6"/>
  <c r="O2992" i="6"/>
  <c r="P2991" i="6"/>
  <c r="O2991" i="6"/>
  <c r="P2990" i="6"/>
  <c r="O2990" i="6"/>
  <c r="P2989" i="6"/>
  <c r="O2989" i="6"/>
  <c r="P2988" i="6"/>
  <c r="O2988" i="6"/>
  <c r="P2987" i="6"/>
  <c r="O2987" i="6"/>
  <c r="P2986" i="6"/>
  <c r="O2986" i="6"/>
  <c r="P2985" i="6"/>
  <c r="O2985" i="6"/>
  <c r="P2984" i="6"/>
  <c r="O2984" i="6"/>
  <c r="P2983" i="6"/>
  <c r="O2983" i="6"/>
  <c r="P2982" i="6"/>
  <c r="O2982" i="6"/>
  <c r="P2981" i="6"/>
  <c r="O2981" i="6"/>
  <c r="P2980" i="6"/>
  <c r="O2980" i="6"/>
  <c r="P2979" i="6"/>
  <c r="O2979" i="6"/>
  <c r="P2978" i="6"/>
  <c r="O2978" i="6"/>
  <c r="P2977" i="6"/>
  <c r="O2977" i="6"/>
  <c r="P2976" i="6"/>
  <c r="O2976" i="6"/>
  <c r="P2975" i="6"/>
  <c r="O2975" i="6"/>
  <c r="P2974" i="6"/>
  <c r="O2974" i="6"/>
  <c r="P2973" i="6"/>
  <c r="O2973" i="6"/>
  <c r="P2972" i="6"/>
  <c r="O2972" i="6"/>
  <c r="P2971" i="6"/>
  <c r="O2971" i="6"/>
  <c r="P2970" i="6"/>
  <c r="O2970" i="6"/>
  <c r="P2969" i="6"/>
  <c r="O2969" i="6"/>
  <c r="P2968" i="6"/>
  <c r="O2968" i="6"/>
  <c r="P2967" i="6"/>
  <c r="O2967" i="6"/>
  <c r="P2966" i="6"/>
  <c r="O2966" i="6"/>
  <c r="P2965" i="6"/>
  <c r="O2965" i="6"/>
  <c r="P2964" i="6"/>
  <c r="O2964" i="6"/>
  <c r="P2963" i="6"/>
  <c r="O2963" i="6"/>
  <c r="P2962" i="6"/>
  <c r="O2962" i="6"/>
  <c r="P2961" i="6"/>
  <c r="O2961" i="6"/>
  <c r="P2960" i="6"/>
  <c r="O2960" i="6"/>
  <c r="P2959" i="6"/>
  <c r="O2959" i="6"/>
  <c r="P2958" i="6"/>
  <c r="O2958" i="6"/>
  <c r="P2957" i="6"/>
  <c r="O2957" i="6"/>
  <c r="P2956" i="6"/>
  <c r="O2956" i="6"/>
  <c r="P2955" i="6"/>
  <c r="O2955" i="6"/>
  <c r="P2954" i="6"/>
  <c r="O2954" i="6"/>
  <c r="P2953" i="6"/>
  <c r="O2953" i="6"/>
  <c r="P2952" i="6"/>
  <c r="O2952" i="6"/>
  <c r="P2951" i="6"/>
  <c r="O2951" i="6"/>
  <c r="P2950" i="6"/>
  <c r="O2950" i="6"/>
  <c r="P2949" i="6"/>
  <c r="O2949" i="6"/>
  <c r="P2948" i="6"/>
  <c r="O2948" i="6"/>
  <c r="P2947" i="6"/>
  <c r="O2947" i="6"/>
  <c r="P2946" i="6"/>
  <c r="O2946" i="6"/>
  <c r="P2945" i="6"/>
  <c r="O2945" i="6"/>
  <c r="P2944" i="6"/>
  <c r="O2944" i="6"/>
  <c r="P2943" i="6"/>
  <c r="O2943" i="6"/>
  <c r="P2942" i="6"/>
  <c r="O2942" i="6"/>
  <c r="P2941" i="6"/>
  <c r="O2941" i="6"/>
  <c r="P2940" i="6"/>
  <c r="O2940" i="6"/>
  <c r="P2939" i="6"/>
  <c r="O2939" i="6"/>
  <c r="P2938" i="6"/>
  <c r="O2938" i="6"/>
  <c r="P2937" i="6"/>
  <c r="O2937" i="6"/>
  <c r="P2936" i="6"/>
  <c r="O2936" i="6"/>
  <c r="P2935" i="6"/>
  <c r="O2935" i="6"/>
  <c r="P2934" i="6"/>
  <c r="O2934" i="6"/>
  <c r="P2933" i="6"/>
  <c r="O2933" i="6"/>
  <c r="P2932" i="6"/>
  <c r="O2932" i="6"/>
  <c r="P2931" i="6"/>
  <c r="O2931" i="6"/>
  <c r="P2930" i="6"/>
  <c r="O2930" i="6"/>
  <c r="P2929" i="6"/>
  <c r="O2929" i="6"/>
  <c r="P2928" i="6"/>
  <c r="O2928" i="6"/>
  <c r="P2927" i="6"/>
  <c r="O2927" i="6"/>
  <c r="P2926" i="6"/>
  <c r="O2926" i="6"/>
  <c r="P2925" i="6"/>
  <c r="O2925" i="6"/>
  <c r="P2924" i="6"/>
  <c r="O2924" i="6"/>
  <c r="P2923" i="6"/>
  <c r="O2923" i="6"/>
  <c r="P2922" i="6"/>
  <c r="O2922" i="6"/>
  <c r="P2921" i="6"/>
  <c r="O2921" i="6"/>
  <c r="P2920" i="6"/>
  <c r="O2920" i="6"/>
  <c r="P2919" i="6"/>
  <c r="O2919" i="6"/>
  <c r="P2918" i="6"/>
  <c r="O2918" i="6"/>
  <c r="P2917" i="6"/>
  <c r="O2917" i="6"/>
  <c r="P2916" i="6"/>
  <c r="O2916" i="6"/>
  <c r="P2915" i="6"/>
  <c r="O2915" i="6"/>
  <c r="P2914" i="6"/>
  <c r="O2914" i="6"/>
  <c r="P2913" i="6"/>
  <c r="O2913" i="6"/>
  <c r="P2912" i="6"/>
  <c r="O2912" i="6"/>
  <c r="P2911" i="6"/>
  <c r="O2911" i="6"/>
  <c r="P2910" i="6"/>
  <c r="O2910" i="6"/>
  <c r="P2909" i="6"/>
  <c r="O2909" i="6"/>
  <c r="P2908" i="6"/>
  <c r="O2908" i="6"/>
  <c r="P2907" i="6"/>
  <c r="O2907" i="6"/>
  <c r="P2906" i="6"/>
  <c r="O2906" i="6"/>
  <c r="P2905" i="6"/>
  <c r="O2905" i="6"/>
  <c r="P2904" i="6"/>
  <c r="O2904" i="6"/>
  <c r="P2903" i="6"/>
  <c r="O2903" i="6"/>
  <c r="P2902" i="6"/>
  <c r="O2902" i="6"/>
  <c r="P2901" i="6"/>
  <c r="O2901" i="6"/>
  <c r="P2900" i="6"/>
  <c r="O2900" i="6"/>
  <c r="P2899" i="6"/>
  <c r="O2899" i="6"/>
  <c r="P2898" i="6"/>
  <c r="O2898" i="6"/>
  <c r="P2897" i="6"/>
  <c r="O2897" i="6"/>
  <c r="P2896" i="6"/>
  <c r="O2896" i="6"/>
  <c r="P2895" i="6"/>
  <c r="O2895" i="6"/>
  <c r="P2894" i="6"/>
  <c r="O2894" i="6"/>
  <c r="P2893" i="6"/>
  <c r="O2893" i="6"/>
  <c r="P2892" i="6"/>
  <c r="O2892" i="6"/>
  <c r="P2891" i="6"/>
  <c r="O2891" i="6"/>
  <c r="P2890" i="6"/>
  <c r="O2890" i="6"/>
  <c r="P2889" i="6"/>
  <c r="O2889" i="6"/>
  <c r="P2888" i="6"/>
  <c r="O2888" i="6"/>
  <c r="P2887" i="6"/>
  <c r="O2887" i="6"/>
  <c r="P2886" i="6"/>
  <c r="O2886" i="6"/>
  <c r="P2885" i="6"/>
  <c r="O2885" i="6"/>
  <c r="P2884" i="6"/>
  <c r="O2884" i="6"/>
  <c r="P2883" i="6"/>
  <c r="O2883" i="6"/>
  <c r="P2882" i="6"/>
  <c r="O2882" i="6"/>
  <c r="P2881" i="6"/>
  <c r="O2881" i="6"/>
  <c r="P2880" i="6"/>
  <c r="O2880" i="6"/>
  <c r="P2879" i="6"/>
  <c r="O2879" i="6"/>
  <c r="P2878" i="6"/>
  <c r="O2878" i="6"/>
  <c r="P2877" i="6"/>
  <c r="O2877" i="6"/>
  <c r="P2876" i="6"/>
  <c r="O2876" i="6"/>
  <c r="P2875" i="6"/>
  <c r="O2875" i="6"/>
  <c r="P2874" i="6"/>
  <c r="O2874" i="6"/>
  <c r="P2873" i="6"/>
  <c r="O2873" i="6"/>
  <c r="P2872" i="6"/>
  <c r="O2872" i="6"/>
  <c r="P2871" i="6"/>
  <c r="O2871" i="6"/>
  <c r="P2870" i="6"/>
  <c r="O2870" i="6"/>
  <c r="P2869" i="6"/>
  <c r="O2869" i="6"/>
  <c r="P2868" i="6"/>
  <c r="O2868" i="6"/>
  <c r="P2867" i="6"/>
  <c r="O2867" i="6"/>
  <c r="P2866" i="6"/>
  <c r="O2866" i="6"/>
  <c r="P2865" i="6"/>
  <c r="O2865" i="6"/>
  <c r="P2864" i="6"/>
  <c r="O2864" i="6"/>
  <c r="P2863" i="6"/>
  <c r="O2863" i="6"/>
  <c r="P2862" i="6"/>
  <c r="O2862" i="6"/>
  <c r="P2861" i="6"/>
  <c r="O2861" i="6"/>
  <c r="P2860" i="6"/>
  <c r="O2860" i="6"/>
  <c r="P2859" i="6"/>
  <c r="O2859" i="6"/>
  <c r="P2858" i="6"/>
  <c r="O2858" i="6"/>
  <c r="P2857" i="6"/>
  <c r="O2857" i="6"/>
  <c r="P2856" i="6"/>
  <c r="O2856" i="6"/>
  <c r="P2855" i="6"/>
  <c r="O2855" i="6"/>
  <c r="P2854" i="6"/>
  <c r="O2854" i="6"/>
  <c r="P2853" i="6"/>
  <c r="O2853" i="6"/>
  <c r="P2852" i="6"/>
  <c r="O2852" i="6"/>
  <c r="P2851" i="6"/>
  <c r="O2851" i="6"/>
  <c r="P2850" i="6"/>
  <c r="O2850" i="6"/>
  <c r="P2849" i="6"/>
  <c r="O2849" i="6"/>
  <c r="P2848" i="6"/>
  <c r="O2848" i="6"/>
  <c r="P2847" i="6"/>
  <c r="O2847" i="6"/>
  <c r="P2846" i="6"/>
  <c r="O2846" i="6"/>
  <c r="P2845" i="6"/>
  <c r="O2845" i="6"/>
  <c r="P2844" i="6"/>
  <c r="O2844" i="6"/>
  <c r="P2843" i="6"/>
  <c r="O2843" i="6"/>
  <c r="P2842" i="6"/>
  <c r="O2842" i="6"/>
  <c r="P2841" i="6"/>
  <c r="O2841" i="6"/>
  <c r="P2840" i="6"/>
  <c r="O2840" i="6"/>
  <c r="P2839" i="6"/>
  <c r="O2839" i="6"/>
  <c r="P2838" i="6"/>
  <c r="O2838" i="6"/>
  <c r="P2837" i="6"/>
  <c r="O2837" i="6"/>
  <c r="P2836" i="6"/>
  <c r="O2836" i="6"/>
  <c r="P2835" i="6"/>
  <c r="O2835" i="6"/>
  <c r="P2834" i="6"/>
  <c r="O2834" i="6"/>
  <c r="P2833" i="6"/>
  <c r="O2833" i="6"/>
  <c r="P2832" i="6"/>
  <c r="O2832" i="6"/>
  <c r="P2831" i="6"/>
  <c r="O2831" i="6"/>
  <c r="P2830" i="6"/>
  <c r="O2830" i="6"/>
  <c r="P2829" i="6"/>
  <c r="O2829" i="6"/>
  <c r="P2828" i="6"/>
  <c r="O2828" i="6"/>
  <c r="P2827" i="6"/>
  <c r="O2827" i="6"/>
  <c r="P2826" i="6"/>
  <c r="O2826" i="6"/>
  <c r="P2825" i="6"/>
  <c r="O2825" i="6"/>
  <c r="P2824" i="6"/>
  <c r="O2824" i="6"/>
  <c r="P2823" i="6"/>
  <c r="O2823" i="6"/>
  <c r="P2822" i="6"/>
  <c r="O2822" i="6"/>
  <c r="P2821" i="6"/>
  <c r="O2821" i="6"/>
  <c r="P2820" i="6"/>
  <c r="O2820" i="6"/>
  <c r="P2819" i="6"/>
  <c r="O2819" i="6"/>
  <c r="P2818" i="6"/>
  <c r="O2818" i="6"/>
  <c r="P2817" i="6"/>
  <c r="O2817" i="6"/>
  <c r="P2816" i="6"/>
  <c r="O2816" i="6"/>
  <c r="P2815" i="6"/>
  <c r="O2815" i="6"/>
  <c r="P2814" i="6"/>
  <c r="O2814" i="6"/>
  <c r="P2813" i="6"/>
  <c r="O2813" i="6"/>
  <c r="P2812" i="6"/>
  <c r="O2812" i="6"/>
  <c r="P2811" i="6"/>
  <c r="O2811" i="6"/>
  <c r="P2810" i="6"/>
  <c r="O2810" i="6"/>
  <c r="P2809" i="6"/>
  <c r="O2809" i="6"/>
  <c r="P2808" i="6"/>
  <c r="O2808" i="6"/>
  <c r="P2807" i="6"/>
  <c r="O2807" i="6"/>
  <c r="P2806" i="6"/>
  <c r="O2806" i="6"/>
  <c r="P2805" i="6"/>
  <c r="O2805" i="6"/>
  <c r="P2804" i="6"/>
  <c r="O2804" i="6"/>
  <c r="P2803" i="6"/>
  <c r="O2803" i="6"/>
  <c r="P2802" i="6"/>
  <c r="O2802" i="6"/>
  <c r="P2801" i="6"/>
  <c r="O2801" i="6"/>
  <c r="P2800" i="6"/>
  <c r="O2800" i="6"/>
  <c r="P2799" i="6"/>
  <c r="O2799" i="6"/>
  <c r="P2798" i="6"/>
  <c r="O2798" i="6"/>
  <c r="P2797" i="6"/>
  <c r="O2797" i="6"/>
  <c r="P2796" i="6"/>
  <c r="O2796" i="6"/>
  <c r="P2795" i="6"/>
  <c r="O2795" i="6"/>
  <c r="P2794" i="6"/>
  <c r="O2794" i="6"/>
  <c r="P2793" i="6"/>
  <c r="O2793" i="6"/>
  <c r="P2792" i="6"/>
  <c r="O2792" i="6"/>
  <c r="P2791" i="6"/>
  <c r="O2791" i="6"/>
  <c r="P2790" i="6"/>
  <c r="O2790" i="6"/>
  <c r="P2789" i="6"/>
  <c r="O2789" i="6"/>
  <c r="P2788" i="6"/>
  <c r="O2788" i="6"/>
  <c r="P2787" i="6"/>
  <c r="O2787" i="6"/>
  <c r="P2786" i="6"/>
  <c r="O2786" i="6"/>
  <c r="P2785" i="6"/>
  <c r="O2785" i="6"/>
  <c r="P2784" i="6"/>
  <c r="O2784" i="6"/>
  <c r="P2783" i="6"/>
  <c r="O2783" i="6"/>
  <c r="P2782" i="6"/>
  <c r="O2782" i="6"/>
  <c r="P2781" i="6"/>
  <c r="O2781" i="6"/>
  <c r="P2780" i="6"/>
  <c r="O2780" i="6"/>
  <c r="P2779" i="6"/>
  <c r="O2779" i="6"/>
  <c r="P2778" i="6"/>
  <c r="O2778" i="6"/>
  <c r="P2777" i="6"/>
  <c r="O2777" i="6"/>
  <c r="P2776" i="6"/>
  <c r="O2776" i="6"/>
  <c r="P2775" i="6"/>
  <c r="O2775" i="6"/>
  <c r="P2774" i="6"/>
  <c r="O2774" i="6"/>
  <c r="P2773" i="6"/>
  <c r="O2773" i="6"/>
  <c r="P2772" i="6"/>
  <c r="O2772" i="6"/>
  <c r="P2771" i="6"/>
  <c r="O2771" i="6"/>
  <c r="P2770" i="6"/>
  <c r="O2770" i="6"/>
  <c r="P2769" i="6"/>
  <c r="O2769" i="6"/>
  <c r="P2768" i="6"/>
  <c r="O2768" i="6"/>
  <c r="P2767" i="6"/>
  <c r="O2767" i="6"/>
  <c r="P2766" i="6"/>
  <c r="O2766" i="6"/>
  <c r="P2765" i="6"/>
  <c r="O2765" i="6"/>
  <c r="P2764" i="6"/>
  <c r="O2764" i="6"/>
  <c r="P2763" i="6"/>
  <c r="O2763" i="6"/>
  <c r="P2762" i="6"/>
  <c r="O2762" i="6"/>
  <c r="P2761" i="6"/>
  <c r="O2761" i="6"/>
  <c r="P2760" i="6"/>
  <c r="O2760" i="6"/>
  <c r="P2759" i="6"/>
  <c r="O2759" i="6"/>
  <c r="P2758" i="6"/>
  <c r="O2758" i="6"/>
  <c r="P2757" i="6"/>
  <c r="O2757" i="6"/>
  <c r="P2756" i="6"/>
  <c r="O2756" i="6"/>
  <c r="P2755" i="6"/>
  <c r="O2755" i="6"/>
  <c r="P2754" i="6"/>
  <c r="O2754" i="6"/>
  <c r="P2753" i="6"/>
  <c r="O2753" i="6"/>
  <c r="P2752" i="6"/>
  <c r="O2752" i="6"/>
  <c r="P2751" i="6"/>
  <c r="O2751" i="6"/>
  <c r="P2750" i="6"/>
  <c r="O2750" i="6"/>
  <c r="P2749" i="6"/>
  <c r="O2749" i="6"/>
  <c r="P2748" i="6"/>
  <c r="O2748" i="6"/>
  <c r="P2747" i="6"/>
  <c r="O2747" i="6"/>
  <c r="P2746" i="6"/>
  <c r="O2746" i="6"/>
  <c r="P2745" i="6"/>
  <c r="O2745" i="6"/>
  <c r="P2744" i="6"/>
  <c r="O2744" i="6"/>
  <c r="P2743" i="6"/>
  <c r="O2743" i="6"/>
  <c r="P2742" i="6"/>
  <c r="O2742" i="6"/>
  <c r="P2741" i="6"/>
  <c r="O2741" i="6"/>
  <c r="P2740" i="6"/>
  <c r="O2740" i="6"/>
  <c r="P2739" i="6"/>
  <c r="O2739" i="6"/>
  <c r="P2738" i="6"/>
  <c r="O2738" i="6"/>
  <c r="P2737" i="6"/>
  <c r="O2737" i="6"/>
  <c r="P2736" i="6"/>
  <c r="O2736" i="6"/>
  <c r="P2735" i="6"/>
  <c r="O2735" i="6"/>
  <c r="P2734" i="6"/>
  <c r="O2734" i="6"/>
  <c r="P2733" i="6"/>
  <c r="O2733" i="6"/>
  <c r="P2732" i="6"/>
  <c r="O2732" i="6"/>
  <c r="P2731" i="6"/>
  <c r="O2731" i="6"/>
  <c r="P2730" i="6"/>
  <c r="O2730" i="6"/>
  <c r="P2729" i="6"/>
  <c r="O2729" i="6"/>
  <c r="P2728" i="6"/>
  <c r="O2728" i="6"/>
  <c r="P2727" i="6"/>
  <c r="O2727" i="6"/>
  <c r="P2726" i="6"/>
  <c r="O2726" i="6"/>
  <c r="P2725" i="6"/>
  <c r="O2725" i="6"/>
  <c r="P2724" i="6"/>
  <c r="O2724" i="6"/>
  <c r="P2723" i="6"/>
  <c r="O2723" i="6"/>
  <c r="P2722" i="6"/>
  <c r="O2722" i="6"/>
  <c r="P2721" i="6"/>
  <c r="O2721" i="6"/>
  <c r="P2720" i="6"/>
  <c r="O2720" i="6"/>
  <c r="P2719" i="6"/>
  <c r="O2719" i="6"/>
  <c r="P2718" i="6"/>
  <c r="O2718" i="6"/>
  <c r="P2717" i="6"/>
  <c r="O2717" i="6"/>
  <c r="P2716" i="6"/>
  <c r="O2716" i="6"/>
  <c r="P2715" i="6"/>
  <c r="O2715" i="6"/>
  <c r="P2714" i="6"/>
  <c r="O2714" i="6"/>
  <c r="P2713" i="6"/>
  <c r="O2713" i="6"/>
  <c r="P2712" i="6"/>
  <c r="O2712" i="6"/>
  <c r="P2711" i="6"/>
  <c r="O2711" i="6"/>
  <c r="P2710" i="6"/>
  <c r="O2710" i="6"/>
  <c r="P2709" i="6"/>
  <c r="O2709" i="6"/>
  <c r="P2708" i="6"/>
  <c r="O2708" i="6"/>
  <c r="P2707" i="6"/>
  <c r="O2707" i="6"/>
  <c r="P2706" i="6"/>
  <c r="O2706" i="6"/>
  <c r="P2705" i="6"/>
  <c r="O2705" i="6"/>
  <c r="P2704" i="6"/>
  <c r="O2704" i="6"/>
  <c r="P2703" i="6"/>
  <c r="O2703" i="6"/>
  <c r="P2702" i="6"/>
  <c r="O2702" i="6"/>
  <c r="P2701" i="6"/>
  <c r="O2701" i="6"/>
  <c r="P2700" i="6"/>
  <c r="O2700" i="6"/>
  <c r="P2699" i="6"/>
  <c r="O2699" i="6"/>
  <c r="P2698" i="6"/>
  <c r="O2698" i="6"/>
  <c r="P2697" i="6"/>
  <c r="O2697" i="6"/>
  <c r="P2696" i="6"/>
  <c r="O2696" i="6"/>
  <c r="P2695" i="6"/>
  <c r="O2695" i="6"/>
  <c r="P2694" i="6"/>
  <c r="O2694" i="6"/>
  <c r="P2693" i="6"/>
  <c r="O2693" i="6"/>
  <c r="P2692" i="6"/>
  <c r="O2692" i="6"/>
  <c r="P2691" i="6"/>
  <c r="O2691" i="6"/>
  <c r="P2690" i="6"/>
  <c r="O2690" i="6"/>
  <c r="P2689" i="6"/>
  <c r="O2689" i="6"/>
  <c r="P2688" i="6"/>
  <c r="O2688" i="6"/>
  <c r="P2687" i="6"/>
  <c r="O2687" i="6"/>
  <c r="P2686" i="6"/>
  <c r="O2686" i="6"/>
  <c r="P2685" i="6"/>
  <c r="O2685" i="6"/>
  <c r="P2684" i="6"/>
  <c r="O2684" i="6"/>
  <c r="P2683" i="6"/>
  <c r="O2683" i="6"/>
  <c r="P2682" i="6"/>
  <c r="O2682" i="6"/>
  <c r="P2681" i="6"/>
  <c r="O2681" i="6"/>
  <c r="P2680" i="6"/>
  <c r="O2680" i="6"/>
  <c r="P2679" i="6"/>
  <c r="O2679" i="6"/>
  <c r="P2678" i="6"/>
  <c r="O2678" i="6"/>
  <c r="P2677" i="6"/>
  <c r="O2677" i="6"/>
  <c r="P2676" i="6"/>
  <c r="O2676" i="6"/>
  <c r="P2675" i="6"/>
  <c r="O2675" i="6"/>
  <c r="P2674" i="6"/>
  <c r="O2674" i="6"/>
  <c r="P2673" i="6"/>
  <c r="O2673" i="6"/>
  <c r="P2672" i="6"/>
  <c r="O2672" i="6"/>
  <c r="P2671" i="6"/>
  <c r="O2671" i="6"/>
  <c r="P2670" i="6"/>
  <c r="O2670" i="6"/>
  <c r="P2669" i="6"/>
  <c r="O2669" i="6"/>
  <c r="P2668" i="6"/>
  <c r="O2668" i="6"/>
  <c r="P2667" i="6"/>
  <c r="O2667" i="6"/>
  <c r="P2666" i="6"/>
  <c r="O2666" i="6"/>
  <c r="P2665" i="6"/>
  <c r="O2665" i="6"/>
  <c r="P2664" i="6"/>
  <c r="O2664" i="6"/>
  <c r="P2663" i="6"/>
  <c r="O2663" i="6"/>
  <c r="P2662" i="6"/>
  <c r="O2662" i="6"/>
  <c r="P2661" i="6"/>
  <c r="O2661" i="6"/>
  <c r="P2660" i="6"/>
  <c r="O2660" i="6"/>
  <c r="P2659" i="6"/>
  <c r="O2659" i="6"/>
  <c r="P2658" i="6"/>
  <c r="O2658" i="6"/>
  <c r="P2657" i="6"/>
  <c r="O2657" i="6"/>
  <c r="P2656" i="6"/>
  <c r="O2656" i="6"/>
  <c r="P2655" i="6"/>
  <c r="O2655" i="6"/>
  <c r="P2654" i="6"/>
  <c r="O2654" i="6"/>
  <c r="P2653" i="6"/>
  <c r="O2653" i="6"/>
  <c r="P2652" i="6"/>
  <c r="O2652" i="6"/>
  <c r="P2651" i="6"/>
  <c r="O2651" i="6"/>
  <c r="P2650" i="6"/>
  <c r="O2650" i="6"/>
  <c r="P2649" i="6"/>
  <c r="O2649" i="6"/>
  <c r="P2648" i="6"/>
  <c r="O2648" i="6"/>
  <c r="P2647" i="6"/>
  <c r="O2647" i="6"/>
  <c r="P2646" i="6"/>
  <c r="O2646" i="6"/>
  <c r="P2645" i="6"/>
  <c r="O2645" i="6"/>
  <c r="P2644" i="6"/>
  <c r="O2644" i="6"/>
  <c r="P2643" i="6"/>
  <c r="O2643" i="6"/>
  <c r="P2642" i="6"/>
  <c r="O2642" i="6"/>
  <c r="P2641" i="6"/>
  <c r="O2641" i="6"/>
  <c r="P2640" i="6"/>
  <c r="O2640" i="6"/>
  <c r="P2639" i="6"/>
  <c r="O2639" i="6"/>
  <c r="P2638" i="6"/>
  <c r="O2638" i="6"/>
  <c r="P2637" i="6"/>
  <c r="O2637" i="6"/>
  <c r="P2636" i="6"/>
  <c r="O2636" i="6"/>
  <c r="P2635" i="6"/>
  <c r="O2635" i="6"/>
  <c r="P2634" i="6"/>
  <c r="O2634" i="6"/>
  <c r="P2633" i="6"/>
  <c r="O2633" i="6"/>
  <c r="P2632" i="6"/>
  <c r="O2632" i="6"/>
  <c r="P2631" i="6"/>
  <c r="O2631" i="6"/>
  <c r="P2630" i="6"/>
  <c r="O2630" i="6"/>
  <c r="P2629" i="6"/>
  <c r="O2629" i="6"/>
  <c r="P2628" i="6"/>
  <c r="O2628" i="6"/>
  <c r="P2627" i="6"/>
  <c r="O2627" i="6"/>
  <c r="P2626" i="6"/>
  <c r="O2626" i="6"/>
  <c r="P2625" i="6"/>
  <c r="O2625" i="6"/>
  <c r="P2624" i="6"/>
  <c r="O2624" i="6"/>
  <c r="P2623" i="6"/>
  <c r="O2623" i="6"/>
  <c r="P2622" i="6"/>
  <c r="O2622" i="6"/>
  <c r="P2621" i="6"/>
  <c r="O2621" i="6"/>
  <c r="P2620" i="6"/>
  <c r="O2620" i="6"/>
  <c r="P2619" i="6"/>
  <c r="O2619" i="6"/>
  <c r="P2618" i="6"/>
  <c r="O2618" i="6"/>
  <c r="P2617" i="6"/>
  <c r="O2617" i="6"/>
  <c r="P2616" i="6"/>
  <c r="O2616" i="6"/>
  <c r="P2615" i="6"/>
  <c r="O2615" i="6"/>
  <c r="P2614" i="6"/>
  <c r="O2614" i="6"/>
  <c r="P2613" i="6"/>
  <c r="O2613" i="6"/>
  <c r="P2612" i="6"/>
  <c r="O2612" i="6"/>
  <c r="P2611" i="6"/>
  <c r="O2611" i="6"/>
  <c r="P2610" i="6"/>
  <c r="O2610" i="6"/>
  <c r="P2609" i="6"/>
  <c r="O2609" i="6"/>
  <c r="P2608" i="6"/>
  <c r="O2608" i="6"/>
  <c r="P2607" i="6"/>
  <c r="O2607" i="6"/>
  <c r="P2606" i="6"/>
  <c r="O2606" i="6"/>
  <c r="P2605" i="6"/>
  <c r="O2605" i="6"/>
  <c r="P2604" i="6"/>
  <c r="O2604" i="6"/>
  <c r="P2603" i="6"/>
  <c r="O2603" i="6"/>
  <c r="P2602" i="6"/>
  <c r="O2602" i="6"/>
  <c r="P2601" i="6"/>
  <c r="O2601" i="6"/>
  <c r="P2600" i="6"/>
  <c r="O2600" i="6"/>
  <c r="P2599" i="6"/>
  <c r="O2599" i="6"/>
  <c r="P2598" i="6"/>
  <c r="O2598" i="6"/>
  <c r="P2597" i="6"/>
  <c r="O2597" i="6"/>
  <c r="P2596" i="6"/>
  <c r="O2596" i="6"/>
  <c r="P2595" i="6"/>
  <c r="O2595" i="6"/>
  <c r="P2594" i="6"/>
  <c r="O2594" i="6"/>
  <c r="P2593" i="6"/>
  <c r="O2593" i="6"/>
  <c r="P2592" i="6"/>
  <c r="O2592" i="6"/>
  <c r="P2591" i="6"/>
  <c r="O2591" i="6"/>
  <c r="P2590" i="6"/>
  <c r="O2590" i="6"/>
  <c r="P2589" i="6"/>
  <c r="O2589" i="6"/>
  <c r="P2588" i="6"/>
  <c r="O2588" i="6"/>
  <c r="P2587" i="6"/>
  <c r="O2587" i="6"/>
  <c r="P2586" i="6"/>
  <c r="O2586" i="6"/>
  <c r="P2585" i="6"/>
  <c r="O2585" i="6"/>
  <c r="P2584" i="6"/>
  <c r="O2584" i="6"/>
  <c r="P2583" i="6"/>
  <c r="O2583" i="6"/>
  <c r="P2582" i="6"/>
  <c r="O2582" i="6"/>
  <c r="P2581" i="6"/>
  <c r="O2581" i="6"/>
  <c r="P2580" i="6"/>
  <c r="O2580" i="6"/>
  <c r="P2579" i="6"/>
  <c r="O2579" i="6"/>
  <c r="P2578" i="6"/>
  <c r="O2578" i="6"/>
  <c r="P2577" i="6"/>
  <c r="O2577" i="6"/>
  <c r="P2576" i="6"/>
  <c r="O2576" i="6"/>
  <c r="P2575" i="6"/>
  <c r="O2575" i="6"/>
  <c r="P2574" i="6"/>
  <c r="O2574" i="6"/>
  <c r="P2573" i="6"/>
  <c r="O2573" i="6"/>
  <c r="P2572" i="6"/>
  <c r="O2572" i="6"/>
  <c r="P2571" i="6"/>
  <c r="O2571" i="6"/>
  <c r="P2570" i="6"/>
  <c r="O2570" i="6"/>
  <c r="P2569" i="6"/>
  <c r="O2569" i="6"/>
  <c r="P2568" i="6"/>
  <c r="O2568" i="6"/>
  <c r="P2567" i="6"/>
  <c r="O2567" i="6"/>
  <c r="P2566" i="6"/>
  <c r="O2566" i="6"/>
  <c r="P2565" i="6"/>
  <c r="O2565" i="6"/>
  <c r="P2564" i="6"/>
  <c r="O2564" i="6"/>
  <c r="P2563" i="6"/>
  <c r="O2563" i="6"/>
  <c r="P2562" i="6"/>
  <c r="O2562" i="6"/>
  <c r="P2561" i="6"/>
  <c r="O2561" i="6"/>
  <c r="P2560" i="6"/>
  <c r="O2560" i="6"/>
  <c r="P2559" i="6"/>
  <c r="O2559" i="6"/>
  <c r="P2558" i="6"/>
  <c r="O2558" i="6"/>
  <c r="P2557" i="6"/>
  <c r="O2557" i="6"/>
  <c r="P2556" i="6"/>
  <c r="O2556" i="6"/>
  <c r="P2555" i="6"/>
  <c r="O2555" i="6"/>
  <c r="P2554" i="6"/>
  <c r="O2554" i="6"/>
  <c r="P2553" i="6"/>
  <c r="O2553" i="6"/>
  <c r="P2552" i="6"/>
  <c r="O2552" i="6"/>
  <c r="P2551" i="6"/>
  <c r="O2551" i="6"/>
  <c r="P2550" i="6"/>
  <c r="O2550" i="6"/>
  <c r="P2549" i="6"/>
  <c r="O2549" i="6"/>
  <c r="P2548" i="6"/>
  <c r="O2548" i="6"/>
  <c r="P2547" i="6"/>
  <c r="O2547" i="6"/>
  <c r="P2546" i="6"/>
  <c r="O2546" i="6"/>
  <c r="P2545" i="6"/>
  <c r="O2545" i="6"/>
  <c r="P2544" i="6"/>
  <c r="O2544" i="6"/>
  <c r="P2543" i="6"/>
  <c r="O2543" i="6"/>
  <c r="P2542" i="6"/>
  <c r="O2542" i="6"/>
  <c r="P2541" i="6"/>
  <c r="O2541" i="6"/>
  <c r="P2540" i="6"/>
  <c r="O2540" i="6"/>
  <c r="P2539" i="6"/>
  <c r="O2539" i="6"/>
  <c r="P2538" i="6"/>
  <c r="O2538" i="6"/>
  <c r="P2537" i="6"/>
  <c r="O2537" i="6"/>
  <c r="P2536" i="6"/>
  <c r="O2536" i="6"/>
  <c r="P2535" i="6"/>
  <c r="O2535" i="6"/>
  <c r="P2534" i="6"/>
  <c r="O2534" i="6"/>
  <c r="P2533" i="6"/>
  <c r="O2533" i="6"/>
  <c r="P2532" i="6"/>
  <c r="O2532" i="6"/>
  <c r="P2531" i="6"/>
  <c r="O2531" i="6"/>
  <c r="P2530" i="6"/>
  <c r="O2530" i="6"/>
  <c r="P2529" i="6"/>
  <c r="O2529" i="6"/>
  <c r="P2528" i="6"/>
  <c r="O2528" i="6"/>
  <c r="P2527" i="6"/>
  <c r="O2527" i="6"/>
  <c r="P2526" i="6"/>
  <c r="O2526" i="6"/>
  <c r="P2525" i="6"/>
  <c r="O2525" i="6"/>
  <c r="P2524" i="6"/>
  <c r="O2524" i="6"/>
  <c r="P2523" i="6"/>
  <c r="O2523" i="6"/>
  <c r="P2522" i="6"/>
  <c r="O2522" i="6"/>
  <c r="P2521" i="6"/>
  <c r="O2521" i="6"/>
  <c r="P2520" i="6"/>
  <c r="O2520" i="6"/>
  <c r="P2519" i="6"/>
  <c r="O2519" i="6"/>
  <c r="P2518" i="6"/>
  <c r="O2518" i="6"/>
  <c r="P2517" i="6"/>
  <c r="O2517" i="6"/>
  <c r="P2516" i="6"/>
  <c r="O2516" i="6"/>
  <c r="P2515" i="6"/>
  <c r="O2515" i="6"/>
  <c r="P2514" i="6"/>
  <c r="O2514" i="6"/>
  <c r="P2513" i="6"/>
  <c r="O2513" i="6"/>
  <c r="P2512" i="6"/>
  <c r="O2512" i="6"/>
  <c r="P2511" i="6"/>
  <c r="O2511" i="6"/>
  <c r="P2510" i="6"/>
  <c r="O2510" i="6"/>
  <c r="P2509" i="6"/>
  <c r="O2509" i="6"/>
  <c r="P2508" i="6"/>
  <c r="O2508" i="6"/>
  <c r="P2507" i="6"/>
  <c r="O2507" i="6"/>
  <c r="P2506" i="6"/>
  <c r="O2506" i="6"/>
  <c r="P2505" i="6"/>
  <c r="O2505" i="6"/>
  <c r="P2504" i="6"/>
  <c r="O2504" i="6"/>
  <c r="P2503" i="6"/>
  <c r="O2503" i="6"/>
  <c r="P2502" i="6"/>
  <c r="O2502" i="6"/>
  <c r="P2501" i="6"/>
  <c r="O2501" i="6"/>
  <c r="P2500" i="6"/>
  <c r="O2500" i="6"/>
  <c r="P2499" i="6"/>
  <c r="O2499" i="6"/>
  <c r="P2498" i="6"/>
  <c r="O2498" i="6"/>
  <c r="P2497" i="6"/>
  <c r="O2497" i="6"/>
  <c r="P2496" i="6"/>
  <c r="O2496" i="6"/>
  <c r="P2495" i="6"/>
  <c r="O2495" i="6"/>
  <c r="P2494" i="6"/>
  <c r="O2494" i="6"/>
  <c r="P2493" i="6"/>
  <c r="O2493" i="6"/>
  <c r="P2492" i="6"/>
  <c r="O2492" i="6"/>
  <c r="P2491" i="6"/>
  <c r="O2491" i="6"/>
  <c r="P2490" i="6"/>
  <c r="O2490" i="6"/>
  <c r="P2489" i="6"/>
  <c r="O2489" i="6"/>
  <c r="P2488" i="6"/>
  <c r="O2488" i="6"/>
  <c r="P2487" i="6"/>
  <c r="O2487" i="6"/>
  <c r="P2486" i="6"/>
  <c r="O2486" i="6"/>
  <c r="P2485" i="6"/>
  <c r="O2485" i="6"/>
  <c r="P2484" i="6"/>
  <c r="O2484" i="6"/>
  <c r="P2483" i="6"/>
  <c r="O2483" i="6"/>
  <c r="P2482" i="6"/>
  <c r="O2482" i="6"/>
  <c r="P2481" i="6"/>
  <c r="O2481" i="6"/>
  <c r="P2480" i="6"/>
  <c r="O2480" i="6"/>
  <c r="P2479" i="6"/>
  <c r="O2479" i="6"/>
  <c r="P2478" i="6"/>
  <c r="O2478" i="6"/>
  <c r="P2477" i="6"/>
  <c r="O2477" i="6"/>
  <c r="P2476" i="6"/>
  <c r="O2476" i="6"/>
  <c r="P2475" i="6"/>
  <c r="O2475" i="6"/>
  <c r="P2474" i="6"/>
  <c r="O2474" i="6"/>
  <c r="P2473" i="6"/>
  <c r="O2473" i="6"/>
  <c r="P2472" i="6"/>
  <c r="O2472" i="6"/>
  <c r="P2471" i="6"/>
  <c r="O2471" i="6"/>
  <c r="P2470" i="6"/>
  <c r="O2470" i="6"/>
  <c r="P2469" i="6"/>
  <c r="O2469" i="6"/>
  <c r="P2468" i="6"/>
  <c r="O2468" i="6"/>
  <c r="P2467" i="6"/>
  <c r="O2467" i="6"/>
  <c r="P2466" i="6"/>
  <c r="O2466" i="6"/>
  <c r="P2465" i="6"/>
  <c r="O2465" i="6"/>
  <c r="P2464" i="6"/>
  <c r="O2464" i="6"/>
  <c r="P2463" i="6"/>
  <c r="O2463" i="6"/>
  <c r="P2462" i="6"/>
  <c r="O2462" i="6"/>
  <c r="P2461" i="6"/>
  <c r="O2461" i="6"/>
  <c r="P2460" i="6"/>
  <c r="O2460" i="6"/>
  <c r="P2459" i="6"/>
  <c r="O2459" i="6"/>
  <c r="P2458" i="6"/>
  <c r="O2458" i="6"/>
  <c r="P2457" i="6"/>
  <c r="O2457" i="6"/>
  <c r="P2456" i="6"/>
  <c r="O2456" i="6"/>
  <c r="P2455" i="6"/>
  <c r="O2455" i="6"/>
  <c r="P2454" i="6"/>
  <c r="O2454" i="6"/>
  <c r="P2453" i="6"/>
  <c r="O2453" i="6"/>
  <c r="P2452" i="6"/>
  <c r="O2452" i="6"/>
  <c r="P2451" i="6"/>
  <c r="O2451" i="6"/>
  <c r="P2450" i="6"/>
  <c r="O2450" i="6"/>
  <c r="P2449" i="6"/>
  <c r="O2449" i="6"/>
  <c r="P2448" i="6"/>
  <c r="O2448" i="6"/>
  <c r="P2447" i="6"/>
  <c r="O2447" i="6"/>
  <c r="P2446" i="6"/>
  <c r="O2446" i="6"/>
  <c r="P2445" i="6"/>
  <c r="O2445" i="6"/>
  <c r="P2444" i="6"/>
  <c r="O2444" i="6"/>
  <c r="P2443" i="6"/>
  <c r="O2443" i="6"/>
  <c r="P2442" i="6"/>
  <c r="O2442" i="6"/>
  <c r="P2441" i="6"/>
  <c r="O2441" i="6"/>
  <c r="P2440" i="6"/>
  <c r="O2440" i="6"/>
  <c r="P2439" i="6"/>
  <c r="O2439" i="6"/>
  <c r="P2438" i="6"/>
  <c r="O2438" i="6"/>
  <c r="P2437" i="6"/>
  <c r="O2437" i="6"/>
  <c r="P2436" i="6"/>
  <c r="O2436" i="6"/>
  <c r="P2435" i="6"/>
  <c r="O2435" i="6"/>
  <c r="P2434" i="6"/>
  <c r="O2434" i="6"/>
  <c r="P2433" i="6"/>
  <c r="O2433" i="6"/>
  <c r="P2432" i="6"/>
  <c r="O2432" i="6"/>
  <c r="P2431" i="6"/>
  <c r="O2431" i="6"/>
  <c r="P2430" i="6"/>
  <c r="O2430" i="6"/>
  <c r="P2429" i="6"/>
  <c r="O2429" i="6"/>
  <c r="P2428" i="6"/>
  <c r="O2428" i="6"/>
  <c r="P2427" i="6"/>
  <c r="O2427" i="6"/>
  <c r="P2426" i="6"/>
  <c r="O2426" i="6"/>
  <c r="P2425" i="6"/>
  <c r="O2425" i="6"/>
  <c r="P2424" i="6"/>
  <c r="O2424" i="6"/>
  <c r="P2423" i="6"/>
  <c r="O2423" i="6"/>
  <c r="P2422" i="6"/>
  <c r="O2422" i="6"/>
  <c r="P2421" i="6"/>
  <c r="O2421" i="6"/>
  <c r="P2420" i="6"/>
  <c r="O2420" i="6"/>
  <c r="P2419" i="6"/>
  <c r="O2419" i="6"/>
  <c r="P2418" i="6"/>
  <c r="O2418" i="6"/>
  <c r="P2417" i="6"/>
  <c r="O2417" i="6"/>
  <c r="P2416" i="6"/>
  <c r="O2416" i="6"/>
  <c r="P2415" i="6"/>
  <c r="O2415" i="6"/>
  <c r="P2414" i="6"/>
  <c r="O2414" i="6"/>
  <c r="P2413" i="6"/>
  <c r="O2413" i="6"/>
  <c r="P2412" i="6"/>
  <c r="O2412" i="6"/>
  <c r="P2411" i="6"/>
  <c r="O2411" i="6"/>
  <c r="P2410" i="6"/>
  <c r="O2410" i="6"/>
  <c r="P2409" i="6"/>
  <c r="O2409" i="6"/>
  <c r="P2408" i="6"/>
  <c r="O2408" i="6"/>
  <c r="P2407" i="6"/>
  <c r="O2407" i="6"/>
  <c r="P2406" i="6"/>
  <c r="O2406" i="6"/>
  <c r="P2405" i="6"/>
  <c r="O2405" i="6"/>
  <c r="P2404" i="6"/>
  <c r="O2404" i="6"/>
  <c r="P2403" i="6"/>
  <c r="O2403" i="6"/>
  <c r="P2402" i="6"/>
  <c r="O2402" i="6"/>
  <c r="P2401" i="6"/>
  <c r="O2401" i="6"/>
  <c r="P2400" i="6"/>
  <c r="O2400" i="6"/>
  <c r="P2399" i="6"/>
  <c r="O2399" i="6"/>
  <c r="P2398" i="6"/>
  <c r="O2398" i="6"/>
  <c r="P2397" i="6"/>
  <c r="O2397" i="6"/>
  <c r="P2396" i="6"/>
  <c r="O2396" i="6"/>
  <c r="P2395" i="6"/>
  <c r="O2395" i="6"/>
  <c r="P2394" i="6"/>
  <c r="O2394" i="6"/>
  <c r="P2393" i="6"/>
  <c r="O2393" i="6"/>
  <c r="P2392" i="6"/>
  <c r="O2392" i="6"/>
  <c r="P2391" i="6"/>
  <c r="O2391" i="6"/>
  <c r="P2390" i="6"/>
  <c r="O2390" i="6"/>
  <c r="P2389" i="6"/>
  <c r="O2389" i="6"/>
  <c r="P2388" i="6"/>
  <c r="O2388" i="6"/>
  <c r="P2387" i="6"/>
  <c r="O2387" i="6"/>
  <c r="P2386" i="6"/>
  <c r="O2386" i="6"/>
  <c r="P2385" i="6"/>
  <c r="O2385" i="6"/>
  <c r="P2384" i="6"/>
  <c r="O2384" i="6"/>
  <c r="P2383" i="6"/>
  <c r="O2383" i="6"/>
  <c r="P2382" i="6"/>
  <c r="O2382" i="6"/>
  <c r="P2381" i="6"/>
  <c r="O2381" i="6"/>
  <c r="P2380" i="6"/>
  <c r="O2380" i="6"/>
  <c r="P2379" i="6"/>
  <c r="O2379" i="6"/>
  <c r="P2378" i="6"/>
  <c r="O2378" i="6"/>
  <c r="P2377" i="6"/>
  <c r="O2377" i="6"/>
  <c r="P2376" i="6"/>
  <c r="O2376" i="6"/>
  <c r="P2375" i="6"/>
  <c r="O2375" i="6"/>
  <c r="P2374" i="6"/>
  <c r="O2374" i="6"/>
  <c r="P2373" i="6"/>
  <c r="O2373" i="6"/>
  <c r="P2372" i="6"/>
  <c r="O2372" i="6"/>
  <c r="P2371" i="6"/>
  <c r="O2371" i="6"/>
  <c r="P2370" i="6"/>
  <c r="O2370" i="6"/>
  <c r="P2369" i="6"/>
  <c r="O2369" i="6"/>
  <c r="P2368" i="6"/>
  <c r="O2368" i="6"/>
  <c r="P2367" i="6"/>
  <c r="O2367" i="6"/>
  <c r="P2366" i="6"/>
  <c r="O2366" i="6"/>
  <c r="P2365" i="6"/>
  <c r="O2365" i="6"/>
  <c r="P2364" i="6"/>
  <c r="O2364" i="6"/>
  <c r="P2363" i="6"/>
  <c r="O2363" i="6"/>
  <c r="P2362" i="6"/>
  <c r="O2362" i="6"/>
  <c r="P2361" i="6"/>
  <c r="O2361" i="6"/>
  <c r="P2360" i="6"/>
  <c r="O2360" i="6"/>
  <c r="P2359" i="6"/>
  <c r="O2359" i="6"/>
  <c r="P2358" i="6"/>
  <c r="O2358" i="6"/>
  <c r="P2357" i="6"/>
  <c r="O2357" i="6"/>
  <c r="P2356" i="6"/>
  <c r="O2356" i="6"/>
  <c r="P2355" i="6"/>
  <c r="O2355" i="6"/>
  <c r="P2354" i="6"/>
  <c r="O2354" i="6"/>
  <c r="P2353" i="6"/>
  <c r="O2353" i="6"/>
  <c r="P2352" i="6"/>
  <c r="O2352" i="6"/>
  <c r="P2351" i="6"/>
  <c r="O2351" i="6"/>
  <c r="P2350" i="6"/>
  <c r="O2350" i="6"/>
  <c r="P2349" i="6"/>
  <c r="O2349" i="6"/>
  <c r="P2348" i="6"/>
  <c r="O2348" i="6"/>
  <c r="P2347" i="6"/>
  <c r="O2347" i="6"/>
  <c r="P2346" i="6"/>
  <c r="O2346" i="6"/>
  <c r="P2345" i="6"/>
  <c r="O2345" i="6"/>
  <c r="P2344" i="6"/>
  <c r="O2344" i="6"/>
  <c r="P2343" i="6"/>
  <c r="O2343" i="6"/>
  <c r="P2342" i="6"/>
  <c r="O2342" i="6"/>
  <c r="P2341" i="6"/>
  <c r="O2341" i="6"/>
  <c r="P2340" i="6"/>
  <c r="O2340" i="6"/>
  <c r="P2339" i="6"/>
  <c r="O2339" i="6"/>
  <c r="P2338" i="6"/>
  <c r="O2338" i="6"/>
  <c r="P2337" i="6"/>
  <c r="O2337" i="6"/>
  <c r="P2336" i="6"/>
  <c r="O2336" i="6"/>
  <c r="P2335" i="6"/>
  <c r="O2335" i="6"/>
  <c r="P2334" i="6"/>
  <c r="O2334" i="6"/>
  <c r="P2333" i="6"/>
  <c r="O2333" i="6"/>
  <c r="P2332" i="6"/>
  <c r="O2332" i="6"/>
  <c r="P2331" i="6"/>
  <c r="O2331" i="6"/>
  <c r="P2330" i="6"/>
  <c r="O2330" i="6"/>
  <c r="P2329" i="6"/>
  <c r="O2329" i="6"/>
  <c r="P2328" i="6"/>
  <c r="O2328" i="6"/>
  <c r="P2327" i="6"/>
  <c r="O2327" i="6"/>
  <c r="P2326" i="6"/>
  <c r="O2326" i="6"/>
  <c r="P2325" i="6"/>
  <c r="O2325" i="6"/>
  <c r="P2324" i="6"/>
  <c r="O2324" i="6"/>
  <c r="P2323" i="6"/>
  <c r="O2323" i="6"/>
  <c r="P2322" i="6"/>
  <c r="O2322" i="6"/>
  <c r="P2321" i="6"/>
  <c r="O2321" i="6"/>
  <c r="P2320" i="6"/>
  <c r="O2320" i="6"/>
  <c r="P2319" i="6"/>
  <c r="O2319" i="6"/>
  <c r="P2318" i="6"/>
  <c r="O2318" i="6"/>
  <c r="P2317" i="6"/>
  <c r="O2317" i="6"/>
  <c r="P2316" i="6"/>
  <c r="O2316" i="6"/>
  <c r="P2315" i="6"/>
  <c r="O2315" i="6"/>
  <c r="P2314" i="6"/>
  <c r="O2314" i="6"/>
  <c r="P2313" i="6"/>
  <c r="O2313" i="6"/>
  <c r="P2312" i="6"/>
  <c r="O2312" i="6"/>
  <c r="P2311" i="6"/>
  <c r="O2311" i="6"/>
  <c r="P2310" i="6"/>
  <c r="O2310" i="6"/>
  <c r="P2309" i="6"/>
  <c r="O2309" i="6"/>
  <c r="P2308" i="6"/>
  <c r="O2308" i="6"/>
  <c r="P2307" i="6"/>
  <c r="O2307" i="6"/>
  <c r="P2306" i="6"/>
  <c r="O2306" i="6"/>
  <c r="P2305" i="6"/>
  <c r="O2305" i="6"/>
  <c r="P2304" i="6"/>
  <c r="O2304" i="6"/>
  <c r="P2303" i="6"/>
  <c r="O2303" i="6"/>
  <c r="P2302" i="6"/>
  <c r="O2302" i="6"/>
  <c r="P2301" i="6"/>
  <c r="O2301" i="6"/>
  <c r="P2300" i="6"/>
  <c r="O2300" i="6"/>
  <c r="P2299" i="6"/>
  <c r="O2299" i="6"/>
  <c r="P2298" i="6"/>
  <c r="O2298" i="6"/>
  <c r="P2297" i="6"/>
  <c r="O2297" i="6"/>
  <c r="P2296" i="6"/>
  <c r="O2296" i="6"/>
  <c r="P2295" i="6"/>
  <c r="O2295" i="6"/>
  <c r="P2294" i="6"/>
  <c r="O2294" i="6"/>
  <c r="P2293" i="6"/>
  <c r="O2293" i="6"/>
  <c r="P2292" i="6"/>
  <c r="O2292" i="6"/>
  <c r="P2291" i="6"/>
  <c r="O2291" i="6"/>
  <c r="P2290" i="6"/>
  <c r="O2290" i="6"/>
  <c r="P2289" i="6"/>
  <c r="O2289" i="6"/>
  <c r="P2288" i="6"/>
  <c r="O2288" i="6"/>
  <c r="P2287" i="6"/>
  <c r="O2287" i="6"/>
  <c r="P2286" i="6"/>
  <c r="O2286" i="6"/>
  <c r="P2285" i="6"/>
  <c r="O2285" i="6"/>
  <c r="P2284" i="6"/>
  <c r="O2284" i="6"/>
  <c r="P2283" i="6"/>
  <c r="O2283" i="6"/>
  <c r="P2282" i="6"/>
  <c r="O2282" i="6"/>
  <c r="P2281" i="6"/>
  <c r="O2281" i="6"/>
  <c r="P2280" i="6"/>
  <c r="O2280" i="6"/>
  <c r="P2279" i="6"/>
  <c r="O2279" i="6"/>
  <c r="P2278" i="6"/>
  <c r="O2278" i="6"/>
  <c r="P2277" i="6"/>
  <c r="O2277" i="6"/>
  <c r="P2276" i="6"/>
  <c r="O2276" i="6"/>
  <c r="P2275" i="6"/>
  <c r="O2275" i="6"/>
  <c r="P2274" i="6"/>
  <c r="O2274" i="6"/>
  <c r="P2273" i="6"/>
  <c r="O2273" i="6"/>
  <c r="P2272" i="6"/>
  <c r="O2272" i="6"/>
  <c r="P2271" i="6"/>
  <c r="O2271" i="6"/>
  <c r="P2270" i="6"/>
  <c r="O2270" i="6"/>
  <c r="P2269" i="6"/>
  <c r="O2269" i="6"/>
  <c r="P2268" i="6"/>
  <c r="O2268" i="6"/>
  <c r="P2267" i="6"/>
  <c r="O2267" i="6"/>
  <c r="P2266" i="6"/>
  <c r="O2266" i="6"/>
  <c r="P2265" i="6"/>
  <c r="O2265" i="6"/>
  <c r="P2264" i="6"/>
  <c r="O2264" i="6"/>
  <c r="P2263" i="6"/>
  <c r="O2263" i="6"/>
  <c r="P2262" i="6"/>
  <c r="O2262" i="6"/>
  <c r="P2261" i="6"/>
  <c r="O2261" i="6"/>
  <c r="P2260" i="6"/>
  <c r="O2260" i="6"/>
  <c r="P2259" i="6"/>
  <c r="O2259" i="6"/>
  <c r="P2258" i="6"/>
  <c r="O2258" i="6"/>
  <c r="P2257" i="6"/>
  <c r="O2257" i="6"/>
  <c r="P2256" i="6"/>
  <c r="O2256" i="6"/>
  <c r="P2255" i="6"/>
  <c r="O2255" i="6"/>
  <c r="P2254" i="6"/>
  <c r="O2254" i="6"/>
  <c r="P2253" i="6"/>
  <c r="O2253" i="6"/>
  <c r="P2252" i="6"/>
  <c r="O2252" i="6"/>
  <c r="P2251" i="6"/>
  <c r="O2251" i="6"/>
  <c r="P2250" i="6"/>
  <c r="O2250" i="6"/>
  <c r="P2249" i="6"/>
  <c r="O2249" i="6"/>
  <c r="P2248" i="6"/>
  <c r="O2248" i="6"/>
  <c r="P2247" i="6"/>
  <c r="O2247" i="6"/>
  <c r="P2246" i="6"/>
  <c r="O2246" i="6"/>
  <c r="P2245" i="6"/>
  <c r="O2245" i="6"/>
  <c r="P2244" i="6"/>
  <c r="O2244" i="6"/>
  <c r="P2243" i="6"/>
  <c r="O2243" i="6"/>
  <c r="P2242" i="6"/>
  <c r="O2242" i="6"/>
  <c r="P2241" i="6"/>
  <c r="O2241" i="6"/>
  <c r="P2240" i="6"/>
  <c r="O2240" i="6"/>
  <c r="P2239" i="6"/>
  <c r="O2239" i="6"/>
  <c r="P2238" i="6"/>
  <c r="O2238" i="6"/>
  <c r="P2237" i="6"/>
  <c r="O2237" i="6"/>
  <c r="P2236" i="6"/>
  <c r="O2236" i="6"/>
  <c r="P2235" i="6"/>
  <c r="O2235" i="6"/>
  <c r="P2234" i="6"/>
  <c r="O2234" i="6"/>
  <c r="P2233" i="6"/>
  <c r="O2233" i="6"/>
  <c r="P2232" i="6"/>
  <c r="O2232" i="6"/>
  <c r="P2231" i="6"/>
  <c r="O2231" i="6"/>
  <c r="P2230" i="6"/>
  <c r="O2230" i="6"/>
  <c r="P2229" i="6"/>
  <c r="O2229" i="6"/>
  <c r="P2228" i="6"/>
  <c r="O2228" i="6"/>
  <c r="P2227" i="6"/>
  <c r="O2227" i="6"/>
  <c r="P2226" i="6"/>
  <c r="O2226" i="6"/>
  <c r="P2225" i="6"/>
  <c r="O2225" i="6"/>
  <c r="P2224" i="6"/>
  <c r="O2224" i="6"/>
  <c r="P2223" i="6"/>
  <c r="O2223" i="6"/>
  <c r="P2222" i="6"/>
  <c r="O2222" i="6"/>
  <c r="P2221" i="6"/>
  <c r="O2221" i="6"/>
  <c r="P2220" i="6"/>
  <c r="O2220" i="6"/>
  <c r="P2219" i="6"/>
  <c r="O2219" i="6"/>
  <c r="P2218" i="6"/>
  <c r="O2218" i="6"/>
  <c r="P2217" i="6"/>
  <c r="O2217" i="6"/>
  <c r="P2216" i="6"/>
  <c r="O2216" i="6"/>
  <c r="P2215" i="6"/>
  <c r="O2215" i="6"/>
  <c r="P2214" i="6"/>
  <c r="O2214" i="6"/>
  <c r="P2213" i="6"/>
  <c r="O2213" i="6"/>
  <c r="P2212" i="6"/>
  <c r="O2212" i="6"/>
  <c r="P2211" i="6"/>
  <c r="O2211" i="6"/>
  <c r="P2210" i="6"/>
  <c r="O2210" i="6"/>
  <c r="P2209" i="6"/>
  <c r="O2209" i="6"/>
  <c r="P2208" i="6"/>
  <c r="O2208" i="6"/>
  <c r="P2207" i="6"/>
  <c r="O2207" i="6"/>
  <c r="P2206" i="6"/>
  <c r="O2206" i="6"/>
  <c r="P2205" i="6"/>
  <c r="O2205" i="6"/>
  <c r="P2204" i="6"/>
  <c r="O2204" i="6"/>
  <c r="P2203" i="6"/>
  <c r="O2203" i="6"/>
  <c r="P2202" i="6"/>
  <c r="O2202" i="6"/>
  <c r="P2201" i="6"/>
  <c r="O2201" i="6"/>
  <c r="P2200" i="6"/>
  <c r="O2200" i="6"/>
  <c r="P2199" i="6"/>
  <c r="O2199" i="6"/>
  <c r="P2198" i="6"/>
  <c r="O2198" i="6"/>
  <c r="P2197" i="6"/>
  <c r="O2197" i="6"/>
  <c r="P2196" i="6"/>
  <c r="O2196" i="6"/>
  <c r="P2195" i="6"/>
  <c r="O2195" i="6"/>
  <c r="P2194" i="6"/>
  <c r="O2194" i="6"/>
  <c r="P2193" i="6"/>
  <c r="O2193" i="6"/>
  <c r="P2192" i="6"/>
  <c r="O2192" i="6"/>
  <c r="P2191" i="6"/>
  <c r="O2191" i="6"/>
  <c r="P2190" i="6"/>
  <c r="O2190" i="6"/>
  <c r="P2189" i="6"/>
  <c r="O2189" i="6"/>
  <c r="P2188" i="6"/>
  <c r="O2188" i="6"/>
  <c r="P2187" i="6"/>
  <c r="O2187" i="6"/>
  <c r="P2186" i="6"/>
  <c r="O2186" i="6"/>
  <c r="P2185" i="6"/>
  <c r="O2185" i="6"/>
  <c r="P2184" i="6"/>
  <c r="O2184" i="6"/>
  <c r="P2183" i="6"/>
  <c r="O2183" i="6"/>
  <c r="P2182" i="6"/>
  <c r="O2182" i="6"/>
  <c r="P2181" i="6"/>
  <c r="O2181" i="6"/>
  <c r="P2180" i="6"/>
  <c r="O2180" i="6"/>
  <c r="P2179" i="6"/>
  <c r="O2179" i="6"/>
  <c r="P2178" i="6"/>
  <c r="O2178" i="6"/>
  <c r="P2177" i="6"/>
  <c r="O2177" i="6"/>
  <c r="P2176" i="6"/>
  <c r="O2176" i="6"/>
  <c r="P2175" i="6"/>
  <c r="O2175" i="6"/>
  <c r="P2174" i="6"/>
  <c r="O2174" i="6"/>
  <c r="P2173" i="6"/>
  <c r="O2173" i="6"/>
  <c r="P2172" i="6"/>
  <c r="O2172" i="6"/>
  <c r="P2171" i="6"/>
  <c r="O2171" i="6"/>
  <c r="P2170" i="6"/>
  <c r="O2170" i="6"/>
  <c r="P2169" i="6"/>
  <c r="O2169" i="6"/>
  <c r="P2168" i="6"/>
  <c r="O2168" i="6"/>
  <c r="P2167" i="6"/>
  <c r="O2167" i="6"/>
  <c r="P2166" i="6"/>
  <c r="O2166" i="6"/>
  <c r="P2165" i="6"/>
  <c r="O2165" i="6"/>
  <c r="P2164" i="6"/>
  <c r="O2164" i="6"/>
  <c r="P2163" i="6"/>
  <c r="O2163" i="6"/>
  <c r="P2162" i="6"/>
  <c r="O2162" i="6"/>
  <c r="P2161" i="6"/>
  <c r="O2161" i="6"/>
  <c r="P2160" i="6"/>
  <c r="O2160" i="6"/>
  <c r="P2159" i="6"/>
  <c r="O2159" i="6"/>
  <c r="P2158" i="6"/>
  <c r="O2158" i="6"/>
  <c r="P2157" i="6"/>
  <c r="O2157" i="6"/>
  <c r="P2156" i="6"/>
  <c r="O2156" i="6"/>
  <c r="P2155" i="6"/>
  <c r="O2155" i="6"/>
  <c r="P2154" i="6"/>
  <c r="O2154" i="6"/>
  <c r="P2153" i="6"/>
  <c r="O2153" i="6"/>
  <c r="P2152" i="6"/>
  <c r="O2152" i="6"/>
  <c r="P2151" i="6"/>
  <c r="O2151" i="6"/>
  <c r="P2150" i="6"/>
  <c r="O2150" i="6"/>
  <c r="P2149" i="6"/>
  <c r="O2149" i="6"/>
  <c r="P2148" i="6"/>
  <c r="O2148" i="6"/>
  <c r="P2147" i="6"/>
  <c r="O2147" i="6"/>
  <c r="P2146" i="6"/>
  <c r="O2146" i="6"/>
  <c r="P2145" i="6"/>
  <c r="O2145" i="6"/>
  <c r="P2144" i="6"/>
  <c r="O2144" i="6"/>
  <c r="P2143" i="6"/>
  <c r="O2143" i="6"/>
  <c r="P2142" i="6"/>
  <c r="O2142" i="6"/>
  <c r="P2141" i="6"/>
  <c r="O2141" i="6"/>
  <c r="P2140" i="6"/>
  <c r="O2140" i="6"/>
  <c r="P2139" i="6"/>
  <c r="O2139" i="6"/>
  <c r="P2138" i="6"/>
  <c r="O2138" i="6"/>
  <c r="P2137" i="6"/>
  <c r="O2137" i="6"/>
  <c r="P2136" i="6"/>
  <c r="O2136" i="6"/>
  <c r="P2135" i="6"/>
  <c r="O2135" i="6"/>
  <c r="P2134" i="6"/>
  <c r="O2134" i="6"/>
  <c r="P2133" i="6"/>
  <c r="O2133" i="6"/>
  <c r="P2132" i="6"/>
  <c r="O2132" i="6"/>
  <c r="P2131" i="6"/>
  <c r="O2131" i="6"/>
  <c r="P2130" i="6"/>
  <c r="O2130" i="6"/>
  <c r="P2129" i="6"/>
  <c r="O2129" i="6"/>
  <c r="P2128" i="6"/>
  <c r="O2128" i="6"/>
  <c r="P2127" i="6"/>
  <c r="O2127" i="6"/>
  <c r="P2126" i="6"/>
  <c r="O2126" i="6"/>
  <c r="P2125" i="6"/>
  <c r="O2125" i="6"/>
  <c r="P2124" i="6"/>
  <c r="O2124" i="6"/>
  <c r="P2123" i="6"/>
  <c r="O2123" i="6"/>
  <c r="P2122" i="6"/>
  <c r="O2122" i="6"/>
  <c r="P2121" i="6"/>
  <c r="O2121" i="6"/>
  <c r="P2120" i="6"/>
  <c r="O2120" i="6"/>
  <c r="P2119" i="6"/>
  <c r="O2119" i="6"/>
  <c r="P2118" i="6"/>
  <c r="O2118" i="6"/>
  <c r="P2117" i="6"/>
  <c r="O2117" i="6"/>
  <c r="P2116" i="6"/>
  <c r="O2116" i="6"/>
  <c r="P2115" i="6"/>
  <c r="O2115" i="6"/>
  <c r="P2114" i="6"/>
  <c r="O2114" i="6"/>
  <c r="P2113" i="6"/>
  <c r="O2113" i="6"/>
  <c r="P2112" i="6"/>
  <c r="O2112" i="6"/>
  <c r="P2111" i="6"/>
  <c r="O2111" i="6"/>
  <c r="P2110" i="6"/>
  <c r="O2110" i="6"/>
  <c r="P2109" i="6"/>
  <c r="O2109" i="6"/>
  <c r="P2108" i="6"/>
  <c r="O2108" i="6"/>
  <c r="P2107" i="6"/>
  <c r="O2107" i="6"/>
  <c r="P2106" i="6"/>
  <c r="O2106" i="6"/>
  <c r="P2105" i="6"/>
  <c r="O2105" i="6"/>
  <c r="P2104" i="6"/>
  <c r="O2104" i="6"/>
  <c r="P2103" i="6"/>
  <c r="O2103" i="6"/>
  <c r="P2102" i="6"/>
  <c r="O2102" i="6"/>
  <c r="P2101" i="6"/>
  <c r="O2101" i="6"/>
  <c r="P2100" i="6"/>
  <c r="O2100" i="6"/>
  <c r="P2099" i="6"/>
  <c r="O2099" i="6"/>
  <c r="P2098" i="6"/>
  <c r="O2098" i="6"/>
  <c r="P2097" i="6"/>
  <c r="O2097" i="6"/>
  <c r="P2096" i="6"/>
  <c r="O2096" i="6"/>
  <c r="P2095" i="6"/>
  <c r="O2095" i="6"/>
  <c r="P2094" i="6"/>
  <c r="O2094" i="6"/>
  <c r="P2093" i="6"/>
  <c r="O2093" i="6"/>
  <c r="I18" i="4"/>
  <c r="C18" i="4"/>
  <c r="I17" i="4"/>
  <c r="C17" i="4"/>
  <c r="C16" i="4"/>
  <c r="I16" i="4" s="1"/>
  <c r="C15" i="4"/>
  <c r="I15" i="4" s="1"/>
  <c r="I14" i="4"/>
  <c r="C14" i="4"/>
  <c r="I13" i="4"/>
  <c r="C13" i="4"/>
  <c r="C12" i="4"/>
  <c r="I12" i="4" s="1"/>
  <c r="C11" i="4"/>
  <c r="I11" i="4" s="1"/>
  <c r="I10" i="4"/>
  <c r="C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A3" i="4"/>
  <c r="C33" i="3"/>
  <c r="H33" i="3" s="1"/>
  <c r="C32" i="3"/>
  <c r="H32" i="3" s="1"/>
  <c r="C31" i="3"/>
  <c r="H31" i="3" s="1"/>
  <c r="H30" i="3"/>
  <c r="C30" i="3"/>
  <c r="C29" i="3"/>
  <c r="H29" i="3" s="1"/>
  <c r="C28" i="3"/>
  <c r="H28" i="3" s="1"/>
  <c r="C27" i="3"/>
  <c r="C9" i="4" s="1"/>
  <c r="I9" i="4" s="1"/>
  <c r="H26" i="3"/>
  <c r="C26" i="3"/>
  <c r="C25" i="3"/>
  <c r="H25" i="3" s="1"/>
  <c r="C24" i="3"/>
  <c r="H24" i="3" s="1"/>
  <c r="C23" i="3"/>
  <c r="H23" i="3" s="1"/>
  <c r="H22" i="3"/>
  <c r="C22" i="3"/>
  <c r="C21" i="3"/>
  <c r="H21" i="3" s="1"/>
  <c r="C20" i="3"/>
  <c r="C8" i="4" s="1"/>
  <c r="I8" i="4" s="1"/>
  <c r="C19" i="3"/>
  <c r="H19" i="3" s="1"/>
  <c r="H18" i="3"/>
  <c r="C18" i="3"/>
  <c r="C17" i="3"/>
  <c r="H17" i="3" s="1"/>
  <c r="C16" i="3"/>
  <c r="H16" i="3" s="1"/>
  <c r="C15" i="3"/>
  <c r="C7" i="4" s="1"/>
  <c r="I7" i="4" s="1"/>
  <c r="H14" i="3"/>
  <c r="C14" i="3"/>
  <c r="C13" i="3"/>
  <c r="H13" i="3" s="1"/>
  <c r="C12" i="3"/>
  <c r="H12" i="3" s="1"/>
  <c r="C11" i="3"/>
  <c r="C6" i="4" s="1"/>
  <c r="I6" i="4" s="1"/>
  <c r="J6" i="4" s="1"/>
  <c r="H10" i="3"/>
  <c r="H9" i="3"/>
  <c r="H8" i="3"/>
  <c r="H7" i="3"/>
  <c r="H6" i="3"/>
  <c r="J6" i="3" s="1"/>
  <c r="A3" i="3"/>
  <c r="D15" i="1"/>
  <c r="I7" i="3" l="1"/>
  <c r="J7" i="3" s="1"/>
  <c r="I8" i="3" s="1"/>
  <c r="J8" i="3" s="1"/>
  <c r="I9" i="3" s="1"/>
  <c r="J9" i="3" s="1"/>
  <c r="I10" i="3" s="1"/>
  <c r="J10" i="3" s="1"/>
  <c r="I11" i="3" s="1"/>
  <c r="K6" i="4"/>
  <c r="J7" i="4"/>
  <c r="H11" i="3"/>
  <c r="H15" i="3"/>
  <c r="H27" i="3"/>
  <c r="H20" i="3"/>
  <c r="K7" i="4" l="1"/>
  <c r="J8" i="4"/>
  <c r="J11" i="3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9" i="4"/>
  <c r="K8" i="4"/>
  <c r="K9" i="4" l="1"/>
  <c r="J10" i="4"/>
  <c r="K10" i="4" l="1"/>
  <c r="J11" i="4"/>
  <c r="J12" i="4" l="1"/>
  <c r="K11" i="4"/>
  <c r="J13" i="4" l="1"/>
  <c r="K12" i="4"/>
  <c r="K13" i="4" l="1"/>
  <c r="J14" i="4"/>
  <c r="K14" i="4" l="1"/>
  <c r="J15" i="4"/>
  <c r="K15" i="4" l="1"/>
  <c r="J16" i="4"/>
  <c r="J17" i="4" l="1"/>
  <c r="K16" i="4"/>
  <c r="K17" i="4" l="1"/>
  <c r="J18" i="4"/>
  <c r="B16" i="1" l="1"/>
  <c r="K18" i="4"/>
</calcChain>
</file>

<file path=xl/sharedStrings.xml><?xml version="1.0" encoding="utf-8"?>
<sst xmlns="http://schemas.openxmlformats.org/spreadsheetml/2006/main" count="6125" uniqueCount="475">
  <si>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</si>
  <si>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</si>
  <si>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</si>
  <si>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</si>
  <si>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</si>
  <si>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</si>
  <si>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</si>
  <si>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</si>
  <si>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</si>
  <si>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</si>
  <si>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</si>
  <si>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</si>
  <si>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</si>
  <si>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</si>
  <si>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</si>
  <si>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</si>
  <si>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</si>
  <si>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</si>
  <si>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</si>
  <si>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</si>
  <si>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</si>
  <si>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</si>
  <si>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</si>
  <si>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</si>
  <si>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</si>
  <si>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</si>
  <si>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</si>
  <si>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</si>
  <si>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</si>
  <si>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</si>
  <si>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</si>
  <si>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</si>
  <si>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</si>
  <si>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</si>
  <si>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</si>
  <si>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</si>
  <si>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</si>
  <si>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</si>
  <si>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</si>
  <si>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</si>
  <si>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</si>
  <si>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</si>
  <si>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</si>
  <si>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</si>
  <si>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</si>
  <si>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</si>
  <si>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</si>
  <si>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</si>
  <si>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</si>
  <si>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</si>
  <si>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</si>
  <si>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</si>
  <si>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</si>
  <si>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</si>
  <si>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</si>
  <si>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</si>
  <si>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</si>
  <si>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</si>
  <si>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</si>
  <si>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</si>
  <si>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</si>
  <si>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</si>
  <si>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</si>
  <si>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</si>
  <si>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</si>
  <si>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</si>
  <si>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</si>
  <si>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</si>
  <si>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</si>
  <si>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</si>
  <si>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</si>
  <si>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</si>
  <si>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</si>
  <si>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</si>
  <si>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</si>
  <si>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</si>
  <si>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</si>
  <si>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</si>
  <si>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</si>
  <si>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</si>
  <si>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</si>
  <si>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</si>
  <si>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</si>
  <si>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</si>
  <si>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</si>
  <si>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</si>
  <si>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</si>
  <si>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</si>
  <si>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</si>
  <si>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</si>
  <si>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</si>
  <si>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</si>
  <si>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</si>
  <si>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</si>
  <si>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</si>
  <si>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</si>
  <si>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</si>
  <si>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</si>
  <si>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</si>
  <si>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</si>
  <si>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</si>
  <si>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</si>
  <si>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</si>
  <si>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</si>
  <si>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</si>
  <si>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</si>
  <si>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</si>
  <si>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</si>
  <si>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</si>
  <si>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</si>
  <si>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</si>
  <si>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</si>
  <si>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</si>
  <si>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</si>
  <si>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</si>
  <si>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자동추정: 국민비즈월렛_쁘띠앤</t>
  </si>
  <si>
    <t>일</t>
  </si>
  <si>
    <t>트라이앵글하모니 1,996,000, 네이버SA&amp;GFA 3,498,000, 인포크비즈니스 3,300,000 외 2건</t>
  </si>
  <si>
    <t>네이버 500,000, 기타 대외비 지출 1,023,110</t>
  </si>
  <si>
    <t>써치엠 1,487,786, 네이버SA&amp;GFA 8,305,000, ADN 550,000 외 2건; 자동추정: METLIFE, NH기업카드, 아이현종찬</t>
  </si>
  <si>
    <t>자동추정: 세이브더칠드런</t>
  </si>
  <si>
    <t>세금·보험(대외비) 2,497,000, 기타 대외비 지출 109,450</t>
  </si>
  <si>
    <t>자동추정: 농협한혜선, 하나남경 노무법인</t>
  </si>
  <si>
    <t>자동추정: 기업콜마비앤에이치, 국민주식회사 에이팜</t>
  </si>
  <si>
    <t>자동추정: 아이서원회계법인 대, 국민주식회사 오애드, 하나흥덕IT밸리관리</t>
  </si>
  <si>
    <t>기타 대외비 지출 860,000; 자동추정: TOP출금, 한진주식회사, 퇴직예약출금, 국민엠제이테크노파크; 관계사 외상대 입금 추정(주식회사에이팜, 말일)</t>
  </si>
  <si>
    <t>자동추정: KB</t>
  </si>
  <si>
    <t>자동추정: 대한사회복지회</t>
  </si>
  <si>
    <t>자동추정: 한화스마트</t>
  </si>
  <si>
    <t>자동추정: 미래</t>
  </si>
  <si>
    <t>자동추정: 삼성건</t>
  </si>
  <si>
    <t>자동추정: 한화생</t>
  </si>
  <si>
    <t>자동추정: 국민주식회사 아이디, 국민SA, 국민GFA, 기업주식회사 채널코</t>
  </si>
  <si>
    <t>자동추정: 국고_주식회사, 신한고은미이룸파트, 사회보험, 신한대구달서구주식 외 1건</t>
  </si>
  <si>
    <t>자동추정: 허용, 농협주레인보우, 아이로펌더봄엄요한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</si>
  <si>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</si>
  <si>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</si>
  <si>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</si>
  <si>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</si>
  <si>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</si>
  <si>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</si>
  <si>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</si>
  <si>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</si>
  <si>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</si>
  <si>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</si>
  <si>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</si>
  <si>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</si>
  <si>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</si>
  <si>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</si>
  <si>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</si>
  <si>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</si>
  <si>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</si>
  <si>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</si>
  <si>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</si>
  <si>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</si>
  <si>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</si>
  <si>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</si>
  <si>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</si>
  <si>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</si>
  <si>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</si>
  <si>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</si>
  <si>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</si>
  <si>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</si>
  <si>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</si>
  <si>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</si>
  <si>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</si>
  <si>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</si>
  <si>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</si>
  <si>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</si>
  <si>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</si>
  <si>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</si>
  <si>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</si>
  <si>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</si>
  <si>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</si>
  <si>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</si>
  <si>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</si>
  <si>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</si>
  <si>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</si>
  <si>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</si>
  <si>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</si>
  <si>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</si>
  <si>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</si>
  <si>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</si>
  <si>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</si>
  <si>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대외비-집계</t>
  </si>
  <si>
    <t>경영지원팀</t>
  </si>
  <si>
    <t>대외비</t>
  </si>
  <si>
    <t>기타 대외비 지출</t>
  </si>
  <si>
    <t>계좌송금</t>
  </si>
  <si>
    <t>확정</t>
  </si>
  <si>
    <t>지출계획_2026-09-18.xlsx</t>
  </si>
  <si>
    <t>정상반영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</si>
  <si>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</si>
  <si>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</si>
  <si>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</si>
  <si>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</si>
  <si>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</si>
  <si>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신규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</si>
  <si>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</si>
  <si>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</si>
  <si>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</si>
  <si>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</si>
  <si>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</si>
  <si>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</si>
  <si>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</si>
  <si>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</si>
  <si>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세금·보험(대외비)</t>
  </si>
  <si>
    <t>자동이체</t>
  </si>
  <si>
    <t>건강-20260918-002</t>
  </si>
  <si>
    <t>네이버</t>
  </si>
  <si>
    <t>네이버 톡톡 발송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</si>
  <si>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</si>
  <si>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</si>
  <si>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</si>
  <si>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</si>
  <si>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</si>
  <si>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</si>
  <si>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</si>
  <si>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</si>
  <si>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</si>
  <si>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</si>
  <si>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</si>
  <si>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</si>
  <si>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</si>
  <si>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</si>
  <si>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</si>
  <si>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</si>
  <si>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</si>
  <si>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</si>
  <si>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</si>
  <si>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</si>
  <si>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</si>
  <si>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</si>
  <si>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</si>
  <si>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</si>
  <si>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</si>
  <si>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</si>
  <si>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</si>
  <si>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</si>
  <si>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</si>
  <si>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</si>
  <si>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</si>
  <si>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</si>
  <si>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</si>
  <si>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</si>
  <si>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</si>
  <si>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</si>
  <si>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</si>
  <si>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</si>
  <si>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</si>
  <si>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</si>
  <si>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</si>
  <si>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</si>
  <si>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</si>
  <si>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</si>
  <si>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</si>
  <si>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</si>
  <si>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</si>
  <si>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</si>
  <si>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</si>
  <si>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</si>
  <si>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</si>
  <si>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</si>
  <si>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</si>
  <si>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</si>
  <si>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</si>
  <si>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</si>
  <si>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</si>
  <si>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</si>
  <si>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</si>
  <si>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</si>
  <si>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</si>
  <si>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</si>
  <si>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</si>
  <si>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</si>
  <si>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</si>
  <si>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</si>
  <si>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</si>
  <si>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</si>
  <si>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</si>
  <si>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</si>
  <si>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</si>
  <si>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</si>
  <si>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</si>
  <si>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</si>
  <si>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</si>
  <si>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</si>
  <si>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</si>
  <si>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</si>
  <si>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</si>
  <si>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</si>
  <si>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</si>
  <si>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</si>
  <si>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</si>
  <si>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</si>
  <si>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</si>
  <si>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</si>
  <si>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</si>
  <si>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</si>
  <si>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</si>
  <si>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</si>
  <si>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</si>
  <si>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</si>
  <si>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</si>
  <si>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김수희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</si>
  <si>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</si>
  <si>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</si>
  <si>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</si>
  <si>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</si>
  <si>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</si>
  <si>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</si>
  <si>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</si>
  <si>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</si>
  <si>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</si>
  <si>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</si>
  <si>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</si>
  <si>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</si>
  <si>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</si>
  <si>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</si>
  <si>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</si>
  <si>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</si>
  <si>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</si>
  <si>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</si>
  <si>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</si>
  <si>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</si>
  <si>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</si>
  <si>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</si>
  <si>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</si>
  <si>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</si>
  <si>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</si>
  <si>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</si>
  <si>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</si>
  <si>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</si>
  <si>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</si>
  <si>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</si>
  <si>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</si>
  <si>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</si>
  <si>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</si>
  <si>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</si>
  <si>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</si>
  <si>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</si>
  <si>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</si>
  <si>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</si>
  <si>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</si>
  <si>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</si>
  <si>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</si>
  <si>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</si>
  <si>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</si>
  <si>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</si>
  <si>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</si>
  <si>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</si>
  <si>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</si>
  <si>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</si>
  <si>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</si>
  <si>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</si>
  <si>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</si>
  <si>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</si>
  <si>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</si>
  <si>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</si>
  <si>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</si>
  <si>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</si>
  <si>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</si>
  <si>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</si>
  <si>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</si>
  <si>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</si>
  <si>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</si>
  <si>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</si>
  <si>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</si>
  <si>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</si>
  <si>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</si>
  <si>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</si>
  <si>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</si>
  <si>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</si>
  <si>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</si>
  <si>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</si>
  <si>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</si>
  <si>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</si>
  <si>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</si>
  <si>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</si>
  <si>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</si>
  <si>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</si>
  <si>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</si>
  <si>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</si>
  <si>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</si>
  <si>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</si>
  <si>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</si>
  <si>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</si>
  <si>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</si>
  <si>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</si>
  <si>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</si>
  <si>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매월 28일 전후</t>
  </si>
  <si>
    <t>중간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</si>
  <si>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</si>
  <si>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</si>
  <si>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</si>
  <si>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</si>
  <si>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</si>
  <si>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</si>
  <si>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</si>
  <si>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</si>
  <si>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</si>
  <si>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</si>
  <si>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</si>
  <si>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</si>
  <si>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</si>
  <si>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</si>
  <si>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</si>
  <si>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</si>
  <si>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사회보험</t>
  </si>
  <si>
    <t>한진주식회사</t>
  </si>
  <si>
    <t>국민주식회사 아이디</t>
  </si>
  <si>
    <t>매월 9일 전후</t>
  </si>
  <si>
    <t>삼성건</t>
  </si>
  <si>
    <t>매월 7일 전후</t>
  </si>
  <si>
    <t>퇴직예약출금</t>
  </si>
  <si>
    <t>METLIFE</t>
  </si>
  <si>
    <t>NH기업카드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</si>
  <si>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</si>
  <si>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</si>
  <si>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</si>
  <si>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</si>
  <si>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</si>
  <si>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</si>
  <si>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</si>
  <si>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</si>
  <si>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</si>
  <si>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</si>
  <si>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</si>
  <si>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</si>
  <si>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매월 24일 전후</t>
  </si>
  <si>
    <t>하나임정아</t>
  </si>
  <si>
    <t>매월 13일 전후</t>
  </si>
  <si>
    <t>농협한혜선</t>
  </si>
  <si>
    <t>매월 27일 전후</t>
  </si>
  <si>
    <t>아이임대규</t>
  </si>
  <si>
    <t>기업주써치엠</t>
  </si>
  <si>
    <t>매월 20일 전후</t>
  </si>
  <si>
    <t>국민주식회사 에이팜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</si>
  <si>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</si>
  <si>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</si>
  <si>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</si>
  <si>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</si>
  <si>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</si>
  <si>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</si>
  <si>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</si>
  <si>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</si>
  <si>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</si>
  <si>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</si>
  <si>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</si>
  <si>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</si>
  <si>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</si>
  <si>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</si>
  <si>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</si>
  <si>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</si>
  <si>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</si>
  <si>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</si>
  <si>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</si>
  <si>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</si>
  <si>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</si>
  <si>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</si>
  <si>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</si>
  <si>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</si>
  <si>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</si>
  <si>
    <t>외상매입금</t>
    <phoneticPr fontId="13" type="noConversion"/>
  </si>
  <si>
    <t>광고비</t>
    <phoneticPr fontId="13" type="noConversion"/>
  </si>
  <si>
    <t>운반비</t>
    <phoneticPr fontId="13" type="noConversion"/>
  </si>
  <si>
    <t>퇴직급여</t>
    <phoneticPr fontId="13" type="noConversion"/>
  </si>
  <si>
    <t>보험료</t>
    <phoneticPr fontId="13" type="noConversion"/>
  </si>
  <si>
    <t>법인카드(농협)</t>
    <phoneticPr fontId="13" type="noConversion"/>
  </si>
  <si>
    <t>기부금</t>
    <phoneticPr fontId="13" type="noConversion"/>
  </si>
  <si>
    <t>지급수수료</t>
    <phoneticPr fontId="13" type="noConversion"/>
  </si>
  <si>
    <t>임차료</t>
    <phoneticPr fontId="13" type="noConversion"/>
  </si>
  <si>
    <t>식대</t>
    <phoneticPr fontId="13" type="noConversion"/>
  </si>
  <si>
    <t>관리비</t>
    <phoneticPr fontId="13" type="noConversion"/>
  </si>
  <si>
    <t>통신비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</si>
</sst>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6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color rgb="FF222222"/>
      <name val="맑은 고딕"/>
      <family val="2"/>
      <charset val="129"/>
    </font>
    <font>
      <sz val="10"/>
      <color rgb="FF222222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</fills>
  <borders count="1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2">
    <xf numFmtId="0" fontId="0" fillId="0" borderId="0"/>
    <xf numFmtId="0" fontId="12" fillId="0" borderId="0"/>
  </cellStyleXfs>
  <cellXfs count="103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3" fontId="1" fillId="6" borderId="8" xfId="1" applyNumberFormat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4" fillId="0" borderId="8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4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0</v>
      </c>
      <c r="B2" s="93"/>
      <c r="C2" s="93"/>
      <c r="D2" s="93"/>
      <c r="E2" s="93"/>
      <c r="F2" s="93"/>
      <c r="G2" s="93"/>
      <c r="H2" s="93"/>
      <c r="I2" s="1"/>
      <c r="J2" s="1"/>
      <c r="K2" s="1"/>
      <c r="L2" s="1"/>
      <c r="M2" s="1"/>
      <c r="N2" s="1"/>
      <c r="O2" s="1"/>
      <c r="P2" s="1"/>
    </row>
    <row r="3" spans="1:16">
      <c r="A3" s="94" t="s">
        <v>1</v>
      </c>
      <c r="B3" s="93"/>
      <c r="C3" s="93"/>
      <c r="D3" s="93"/>
      <c r="E3" s="93"/>
      <c r="F3" s="93"/>
      <c r="G3" s="93"/>
      <c r="H3" s="9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73729639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92" t="s">
        <v>18</v>
      </c>
      <c r="E12" s="93"/>
      <c r="F12" s="93"/>
      <c r="G12" s="93"/>
      <c r="H12" s="9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95" t="s">
        <v>20</v>
      </c>
      <c r="E13" s="93"/>
      <c r="F13" s="93"/>
      <c r="G13" s="93"/>
      <c r="H13" s="9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-89860063.400000006</v>
      </c>
      <c r="C14" s="1"/>
      <c r="D14" s="95" t="s">
        <v>22</v>
      </c>
      <c r="E14" s="93"/>
      <c r="F14" s="93"/>
      <c r="G14" s="93"/>
      <c r="H14" s="9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-89860063.400000006</v>
      </c>
      <c r="C15" s="1"/>
      <c r="D15" s="95" t="str">
        <f>"3. 온라인 입금은 최근 12주 요일별 평균의 "&amp;TEXT($B$13,"0%")&amp;"로 예측합니다."</f>
        <v>3. 온라인 입금은 최근 12주 요일별 평균의 80%로 예측합니다.</v>
      </c>
      <c r="E15" s="93"/>
      <c r="F15" s="93"/>
      <c r="G15" s="93"/>
      <c r="H15" s="9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-351718471.60000002</v>
      </c>
      <c r="C16" s="1"/>
      <c r="D16" s="95" t="s">
        <v>25</v>
      </c>
      <c r="E16" s="93"/>
      <c r="F16" s="93"/>
      <c r="G16" s="93"/>
      <c r="H16" s="9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95" t="s">
        <v>26</v>
      </c>
      <c r="E17" s="93"/>
      <c r="F17" s="93"/>
      <c r="G17" s="93"/>
      <c r="H17" s="9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27</v>
      </c>
      <c r="B2" s="93"/>
      <c r="C2" s="93"/>
      <c r="D2" s="93"/>
      <c r="E2" s="93"/>
      <c r="F2" s="93"/>
      <c r="G2" s="93"/>
      <c r="H2" s="93"/>
      <c r="I2" s="1"/>
      <c r="J2" s="1"/>
      <c r="K2" s="1"/>
      <c r="L2" s="1"/>
      <c r="M2" s="1"/>
      <c r="N2" s="1"/>
      <c r="O2" s="1"/>
      <c r="P2" s="1"/>
    </row>
    <row r="3" spans="1:16">
      <c r="A3" s="97" t="s">
        <v>28</v>
      </c>
      <c r="B3" s="93"/>
      <c r="C3" s="93"/>
      <c r="D3" s="93"/>
      <c r="E3" s="93"/>
      <c r="F3" s="93"/>
      <c r="G3" s="93"/>
      <c r="H3" s="9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92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"/>
      <c r="M2" s="1"/>
      <c r="N2" s="1"/>
      <c r="O2" s="1"/>
      <c r="P2" s="1"/>
    </row>
    <row r="3" spans="1:16">
      <c r="A3" s="94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>
      <c r="A6" s="62">
        <v>46279</v>
      </c>
      <c r="B6" s="63" t="s">
        <v>104</v>
      </c>
      <c r="C6" s="89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90">
        <v>106349419</v>
      </c>
      <c r="J6" s="66">
        <f t="shared" ref="J6:J33" si="1">I6+H6</f>
        <v>111805034</v>
      </c>
      <c r="K6" s="67" t="s">
        <v>105</v>
      </c>
      <c r="L6" s="1"/>
      <c r="M6" s="1"/>
      <c r="N6" s="1"/>
      <c r="O6" s="1"/>
      <c r="P6" s="1"/>
    </row>
    <row r="7" spans="1:16">
      <c r="A7" s="68">
        <v>46280</v>
      </c>
      <c r="B7" s="69" t="s">
        <v>106</v>
      </c>
      <c r="C7" s="91">
        <v>20539071</v>
      </c>
      <c r="D7" s="71">
        <v>278510</v>
      </c>
      <c r="E7" s="71"/>
      <c r="F7" s="71"/>
      <c r="G7" s="71">
        <v>20370602</v>
      </c>
      <c r="H7" s="72">
        <f t="shared" si="0"/>
        <v>446979</v>
      </c>
      <c r="I7" s="72">
        <f t="shared" ref="I7:I33" si="2">J6</f>
        <v>111805034</v>
      </c>
      <c r="J7" s="72">
        <f t="shared" si="1"/>
        <v>112252013</v>
      </c>
      <c r="K7" s="73" t="s">
        <v>107</v>
      </c>
      <c r="L7" s="1"/>
      <c r="M7" s="1"/>
      <c r="N7" s="1"/>
      <c r="O7" s="1"/>
      <c r="P7" s="1"/>
    </row>
    <row r="8" spans="1:16">
      <c r="A8" s="68">
        <v>46281</v>
      </c>
      <c r="B8" s="69" t="s">
        <v>108</v>
      </c>
      <c r="C8" s="91">
        <v>7657774</v>
      </c>
      <c r="D8" s="71">
        <v>1580236</v>
      </c>
      <c r="E8" s="71"/>
      <c r="F8" s="71"/>
      <c r="G8" s="71">
        <v>40000</v>
      </c>
      <c r="H8" s="72">
        <f t="shared" si="0"/>
        <v>9198010</v>
      </c>
      <c r="I8" s="72">
        <f t="shared" si="2"/>
        <v>112252013</v>
      </c>
      <c r="J8" s="72">
        <f t="shared" si="1"/>
        <v>121450023</v>
      </c>
      <c r="K8" s="73" t="s">
        <v>109</v>
      </c>
      <c r="L8" s="1"/>
      <c r="M8" s="1"/>
      <c r="N8" s="1"/>
      <c r="O8" s="1"/>
      <c r="P8" s="1"/>
    </row>
    <row r="9" spans="1:16">
      <c r="A9" s="68">
        <v>46282</v>
      </c>
      <c r="B9" s="69" t="s">
        <v>110</v>
      </c>
      <c r="C9" s="91">
        <v>7449431</v>
      </c>
      <c r="D9" s="71">
        <v>80720</v>
      </c>
      <c r="E9" s="71"/>
      <c r="F9" s="71"/>
      <c r="G9" s="71">
        <v>1378509</v>
      </c>
      <c r="H9" s="72">
        <f t="shared" si="0"/>
        <v>6151642</v>
      </c>
      <c r="I9" s="72">
        <f t="shared" si="2"/>
        <v>121450023</v>
      </c>
      <c r="J9" s="72">
        <f t="shared" si="1"/>
        <v>127601665</v>
      </c>
      <c r="K9" s="73" t="s">
        <v>111</v>
      </c>
      <c r="L9" s="1"/>
      <c r="M9" s="1"/>
      <c r="N9" s="1"/>
      <c r="O9" s="1"/>
      <c r="P9" s="1"/>
    </row>
    <row r="10" spans="1:16">
      <c r="A10" s="68">
        <v>46283</v>
      </c>
      <c r="B10" s="69" t="s">
        <v>112</v>
      </c>
      <c r="C10" s="91">
        <v>7902370</v>
      </c>
      <c r="D10" s="71">
        <v>200833</v>
      </c>
      <c r="E10" s="71"/>
      <c r="F10" s="71"/>
      <c r="G10" s="71">
        <v>1090000</v>
      </c>
      <c r="H10" s="72">
        <f t="shared" si="0"/>
        <v>7013203</v>
      </c>
      <c r="I10" s="72">
        <f t="shared" si="2"/>
        <v>127601665</v>
      </c>
      <c r="J10" s="72">
        <f t="shared" si="1"/>
        <v>134614868</v>
      </c>
      <c r="K10" s="73" t="s">
        <v>113</v>
      </c>
      <c r="L10" s="1"/>
      <c r="M10" s="1"/>
      <c r="N10" s="1"/>
      <c r="O10" s="1"/>
      <c r="P10" s="1"/>
    </row>
    <row r="11" spans="1:16">
      <c r="A11" s="68">
        <v>46284</v>
      </c>
      <c r="B11" s="69" t="s">
        <v>114</v>
      </c>
      <c r="C11" s="70">
        <f>INDEX(설정및분류!$C$6:$C$12,WEEKDAY(A11,2))*요약!$B$13</f>
        <v>0</v>
      </c>
      <c r="D11" s="71"/>
      <c r="E11" s="71"/>
      <c r="F11" s="71"/>
      <c r="G11" s="71">
        <v>2290345</v>
      </c>
      <c r="H11" s="72">
        <f t="shared" si="0"/>
        <v>-2290345</v>
      </c>
      <c r="I11" s="72">
        <f t="shared" si="2"/>
        <v>134614868</v>
      </c>
      <c r="J11" s="72">
        <f t="shared" si="1"/>
        <v>132324523</v>
      </c>
      <c r="K11" s="73" t="s">
        <v>115</v>
      </c>
      <c r="L11" s="1"/>
      <c r="M11" s="1"/>
      <c r="N11" s="1"/>
      <c r="O11" s="1"/>
      <c r="P11" s="1"/>
    </row>
    <row r="12" spans="1:16">
      <c r="A12" s="68">
        <v>46285</v>
      </c>
      <c r="B12" s="69" t="s">
        <v>116</v>
      </c>
      <c r="C12" s="70">
        <f>INDEX(설정및분류!$C$6:$C$12,WEEKDAY(A12,2))*요약!$B$13</f>
        <v>0</v>
      </c>
      <c r="D12" s="71"/>
      <c r="E12" s="71"/>
      <c r="F12" s="71"/>
      <c r="G12" s="71"/>
      <c r="H12" s="72">
        <f t="shared" si="0"/>
        <v>0</v>
      </c>
      <c r="I12" s="72">
        <f t="shared" si="2"/>
        <v>132324523</v>
      </c>
      <c r="J12" s="72">
        <f t="shared" si="1"/>
        <v>132324523</v>
      </c>
      <c r="K12" s="73"/>
      <c r="L12" s="1"/>
      <c r="M12" s="1"/>
      <c r="N12" s="1"/>
      <c r="O12" s="1"/>
      <c r="P12" s="1"/>
    </row>
    <row r="13" spans="1:16">
      <c r="A13" s="68">
        <v>46286</v>
      </c>
      <c r="B13" s="69" t="s">
        <v>104</v>
      </c>
      <c r="C13" s="70">
        <f>INDEX(설정및분류!$C$6:$C$12,WEEKDAY(A13,2))*요약!$B$13</f>
        <v>8369888</v>
      </c>
      <c r="D13" s="71"/>
      <c r="E13" s="71">
        <v>8794000</v>
      </c>
      <c r="F13" s="71"/>
      <c r="G13" s="71">
        <v>5120000</v>
      </c>
      <c r="H13" s="72">
        <f t="shared" si="0"/>
        <v>-5544112</v>
      </c>
      <c r="I13" s="72">
        <f t="shared" si="2"/>
        <v>132324523</v>
      </c>
      <c r="J13" s="72">
        <f t="shared" si="1"/>
        <v>126780411</v>
      </c>
      <c r="K13" s="73" t="s">
        <v>117</v>
      </c>
      <c r="L13" s="1"/>
      <c r="M13" s="1"/>
      <c r="N13" s="1"/>
      <c r="O13" s="1"/>
      <c r="P13" s="1"/>
    </row>
    <row r="14" spans="1:16">
      <c r="A14" s="68">
        <v>46287</v>
      </c>
      <c r="B14" s="69" t="s">
        <v>106</v>
      </c>
      <c r="C14" s="70">
        <f>INDEX(설정및분류!$C$6:$C$12,WEEKDAY(A14,2))*요약!$B$13</f>
        <v>19255995.199999999</v>
      </c>
      <c r="D14" s="71"/>
      <c r="E14" s="71">
        <v>1523110</v>
      </c>
      <c r="F14" s="71"/>
      <c r="G14" s="71"/>
      <c r="H14" s="72">
        <f t="shared" si="0"/>
        <v>17732885.199999999</v>
      </c>
      <c r="I14" s="72">
        <f t="shared" si="2"/>
        <v>126780411</v>
      </c>
      <c r="J14" s="72">
        <f t="shared" si="1"/>
        <v>144513296.19999999</v>
      </c>
      <c r="K14" s="73" t="s">
        <v>118</v>
      </c>
      <c r="L14" s="1"/>
      <c r="M14" s="1"/>
      <c r="N14" s="1"/>
      <c r="O14" s="1"/>
      <c r="P14" s="1"/>
    </row>
    <row r="15" spans="1:16">
      <c r="A15" s="68">
        <v>46288</v>
      </c>
      <c r="B15" s="69" t="s">
        <v>108</v>
      </c>
      <c r="C15" s="70">
        <f>INDEX(설정및분류!$C$6:$C$12,WEEKDAY(A15,2))*요약!$B$13</f>
        <v>12121911.200000001</v>
      </c>
      <c r="D15" s="71"/>
      <c r="E15" s="71">
        <v>10612596</v>
      </c>
      <c r="F15" s="71"/>
      <c r="G15" s="71">
        <v>46055796</v>
      </c>
      <c r="H15" s="72">
        <f t="shared" si="0"/>
        <v>-44546480.799999997</v>
      </c>
      <c r="I15" s="72">
        <f t="shared" si="2"/>
        <v>144513296.19999999</v>
      </c>
      <c r="J15" s="72">
        <f t="shared" si="1"/>
        <v>99966815.399999991</v>
      </c>
      <c r="K15" s="73" t="s">
        <v>119</v>
      </c>
      <c r="L15" s="1"/>
      <c r="M15" s="1"/>
      <c r="N15" s="1"/>
      <c r="O15" s="1"/>
      <c r="P15" s="1"/>
    </row>
    <row r="16" spans="1:16">
      <c r="A16" s="68">
        <v>46289</v>
      </c>
      <c r="B16" s="69" t="s">
        <v>110</v>
      </c>
      <c r="C16" s="70">
        <f>INDEX(설정및분류!$C$6:$C$12,WEEKDAY(A16,2))*요약!$B$13</f>
        <v>10263043.200000001</v>
      </c>
      <c r="D16" s="71"/>
      <c r="E16" s="71"/>
      <c r="F16" s="71"/>
      <c r="G16" s="71">
        <v>2000000</v>
      </c>
      <c r="H16" s="72">
        <f t="shared" si="0"/>
        <v>8263043.2000000011</v>
      </c>
      <c r="I16" s="72">
        <f t="shared" si="2"/>
        <v>99966815.399999991</v>
      </c>
      <c r="J16" s="72">
        <f t="shared" si="1"/>
        <v>108229858.59999999</v>
      </c>
      <c r="K16" s="73" t="s">
        <v>120</v>
      </c>
      <c r="L16" s="1"/>
      <c r="M16" s="1"/>
      <c r="N16" s="1"/>
      <c r="O16" s="1"/>
      <c r="P16" s="1"/>
    </row>
    <row r="17" spans="1:16">
      <c r="A17" s="68">
        <v>46290</v>
      </c>
      <c r="B17" s="69" t="s">
        <v>112</v>
      </c>
      <c r="C17" s="70">
        <f>INDEX(설정및분류!$C$6:$C$12,WEEKDAY(A17,2))*요약!$B$13</f>
        <v>8972873.5999999996</v>
      </c>
      <c r="D17" s="71"/>
      <c r="E17" s="71"/>
      <c r="F17" s="71"/>
      <c r="G17" s="71">
        <v>2606450</v>
      </c>
      <c r="H17" s="72">
        <f t="shared" si="0"/>
        <v>6366423.5999999996</v>
      </c>
      <c r="I17" s="72">
        <f t="shared" si="2"/>
        <v>108229858.59999999</v>
      </c>
      <c r="J17" s="72">
        <f t="shared" si="1"/>
        <v>114596282.19999999</v>
      </c>
      <c r="K17" s="73" t="s">
        <v>121</v>
      </c>
      <c r="L17" s="1"/>
      <c r="M17" s="1"/>
      <c r="N17" s="1"/>
      <c r="O17" s="1"/>
      <c r="P17" s="1"/>
    </row>
    <row r="18" spans="1:16">
      <c r="A18" s="68">
        <v>46291</v>
      </c>
      <c r="B18" s="69" t="s">
        <v>114</v>
      </c>
      <c r="C18" s="70">
        <f>INDEX(설정및분류!$C$6:$C$12,WEEKDAY(A18,2))*요약!$B$13</f>
        <v>0</v>
      </c>
      <c r="D18" s="71"/>
      <c r="E18" s="71"/>
      <c r="F18" s="71"/>
      <c r="G18" s="71"/>
      <c r="H18" s="72">
        <f t="shared" si="0"/>
        <v>0</v>
      </c>
      <c r="I18" s="72">
        <f t="shared" si="2"/>
        <v>114596282.19999999</v>
      </c>
      <c r="J18" s="72">
        <f t="shared" si="1"/>
        <v>114596282.19999999</v>
      </c>
      <c r="K18" s="73"/>
      <c r="L18" s="1"/>
      <c r="M18" s="1"/>
      <c r="N18" s="1"/>
      <c r="O18" s="1"/>
      <c r="P18" s="1"/>
    </row>
    <row r="19" spans="1:16">
      <c r="A19" s="68">
        <v>46292</v>
      </c>
      <c r="B19" s="69" t="s">
        <v>116</v>
      </c>
      <c r="C19" s="70">
        <f>INDEX(설정및분류!$C$6:$C$12,WEEKDAY(A19,2))*요약!$B$13</f>
        <v>0</v>
      </c>
      <c r="D19" s="71"/>
      <c r="E19" s="71"/>
      <c r="F19" s="71"/>
      <c r="G19" s="71">
        <v>2099429</v>
      </c>
      <c r="H19" s="72">
        <f t="shared" si="0"/>
        <v>-2099429</v>
      </c>
      <c r="I19" s="72">
        <f t="shared" si="2"/>
        <v>114596282.19999999</v>
      </c>
      <c r="J19" s="72">
        <f t="shared" si="1"/>
        <v>112496853.19999999</v>
      </c>
      <c r="K19" s="73" t="s">
        <v>122</v>
      </c>
      <c r="L19" s="1"/>
      <c r="M19" s="1"/>
      <c r="N19" s="1"/>
      <c r="O19" s="1"/>
      <c r="P19" s="1"/>
    </row>
    <row r="20" spans="1:16">
      <c r="A20" s="68">
        <v>46293</v>
      </c>
      <c r="B20" s="69" t="s">
        <v>104</v>
      </c>
      <c r="C20" s="70">
        <f>INDEX(설정및분류!$C$6:$C$12,WEEKDAY(A20,2))*요약!$B$13</f>
        <v>8369888</v>
      </c>
      <c r="D20" s="71"/>
      <c r="E20" s="71"/>
      <c r="F20" s="71"/>
      <c r="G20" s="71">
        <v>45969026</v>
      </c>
      <c r="H20" s="72">
        <f t="shared" si="0"/>
        <v>-37599138</v>
      </c>
      <c r="I20" s="72">
        <f t="shared" si="2"/>
        <v>112496853.19999999</v>
      </c>
      <c r="J20" s="72">
        <f t="shared" si="1"/>
        <v>74897715.199999988</v>
      </c>
      <c r="K20" s="73" t="s">
        <v>123</v>
      </c>
      <c r="L20" s="1"/>
      <c r="M20" s="1"/>
      <c r="N20" s="1"/>
      <c r="O20" s="1"/>
      <c r="P20" s="1"/>
    </row>
    <row r="21" spans="1:16">
      <c r="A21" s="68">
        <v>46294</v>
      </c>
      <c r="B21" s="69" t="s">
        <v>106</v>
      </c>
      <c r="C21" s="70">
        <f>INDEX(설정및분류!$C$6:$C$12,WEEKDAY(A21,2))*요약!$B$13</f>
        <v>19255995.199999999</v>
      </c>
      <c r="D21" s="71"/>
      <c r="E21" s="71"/>
      <c r="F21" s="71"/>
      <c r="G21" s="71">
        <v>2979792</v>
      </c>
      <c r="H21" s="72">
        <f t="shared" si="0"/>
        <v>16276203.199999999</v>
      </c>
      <c r="I21" s="72">
        <f t="shared" si="2"/>
        <v>74897715.199999988</v>
      </c>
      <c r="J21" s="72">
        <f t="shared" si="1"/>
        <v>91173918.399999991</v>
      </c>
      <c r="K21" s="73" t="s">
        <v>124</v>
      </c>
      <c r="L21" s="1"/>
      <c r="M21" s="1"/>
      <c r="N21" s="1"/>
      <c r="O21" s="1"/>
      <c r="P21" s="1"/>
    </row>
    <row r="22" spans="1:16">
      <c r="A22" s="68">
        <v>46295</v>
      </c>
      <c r="B22" s="69" t="s">
        <v>108</v>
      </c>
      <c r="C22" s="70">
        <f>INDEX(설정및분류!$C$6:$C$12,WEEKDAY(A22,2))*요약!$B$13</f>
        <v>12121911.200000001</v>
      </c>
      <c r="D22" s="71">
        <v>10021867</v>
      </c>
      <c r="E22" s="71">
        <v>860000</v>
      </c>
      <c r="F22" s="71"/>
      <c r="G22" s="71">
        <v>84202207</v>
      </c>
      <c r="H22" s="72">
        <f t="shared" si="0"/>
        <v>-62918428.799999997</v>
      </c>
      <c r="I22" s="72">
        <f t="shared" si="2"/>
        <v>91173918.399999991</v>
      </c>
      <c r="J22" s="72">
        <f t="shared" si="1"/>
        <v>28255489.599999994</v>
      </c>
      <c r="K22" s="73" t="s">
        <v>125</v>
      </c>
      <c r="L22" s="1"/>
      <c r="M22" s="1"/>
      <c r="N22" s="1"/>
      <c r="O22" s="1"/>
      <c r="P22" s="1"/>
    </row>
    <row r="23" spans="1:16">
      <c r="A23" s="68">
        <v>46296</v>
      </c>
      <c r="B23" s="69" t="s">
        <v>110</v>
      </c>
      <c r="C23" s="70">
        <f>INDEX(설정및분류!$C$6:$C$12,WEEKDAY(A23,2))*요약!$B$13</f>
        <v>10263043.200000001</v>
      </c>
      <c r="D23" s="71"/>
      <c r="E23" s="71"/>
      <c r="F23" s="71"/>
      <c r="G23" s="71">
        <v>2952747</v>
      </c>
      <c r="H23" s="72">
        <f t="shared" si="0"/>
        <v>7310296.2000000011</v>
      </c>
      <c r="I23" s="72">
        <f t="shared" si="2"/>
        <v>28255489.599999994</v>
      </c>
      <c r="J23" s="72">
        <f t="shared" si="1"/>
        <v>35565785.799999997</v>
      </c>
      <c r="K23" s="73" t="s">
        <v>126</v>
      </c>
      <c r="L23" s="1"/>
      <c r="M23" s="1"/>
      <c r="N23" s="1"/>
      <c r="O23" s="1"/>
      <c r="P23" s="1"/>
    </row>
    <row r="24" spans="1:16">
      <c r="A24" s="68">
        <v>46297</v>
      </c>
      <c r="B24" s="69" t="s">
        <v>112</v>
      </c>
      <c r="C24" s="70">
        <f>INDEX(설정및분류!$C$6:$C$12,WEEKDAY(A24,2))*요약!$B$13</f>
        <v>8972873.5999999996</v>
      </c>
      <c r="D24" s="71"/>
      <c r="E24" s="71"/>
      <c r="F24" s="71"/>
      <c r="G24" s="71"/>
      <c r="H24" s="72">
        <f t="shared" si="0"/>
        <v>8972873.5999999996</v>
      </c>
      <c r="I24" s="72">
        <f t="shared" si="2"/>
        <v>35565785.799999997</v>
      </c>
      <c r="J24" s="72">
        <f t="shared" si="1"/>
        <v>44538659.399999999</v>
      </c>
      <c r="K24" s="73"/>
      <c r="L24" s="1"/>
      <c r="M24" s="1"/>
      <c r="N24" s="1"/>
      <c r="O24" s="1"/>
      <c r="P24" s="1"/>
    </row>
    <row r="25" spans="1:16">
      <c r="A25" s="68">
        <v>46298</v>
      </c>
      <c r="B25" s="69" t="s">
        <v>114</v>
      </c>
      <c r="C25" s="70">
        <f>INDEX(설정및분류!$C$6:$C$12,WEEKDAY(A25,2))*요약!$B$13</f>
        <v>0</v>
      </c>
      <c r="D25" s="71"/>
      <c r="E25" s="71"/>
      <c r="F25" s="71"/>
      <c r="G25" s="71">
        <v>100000</v>
      </c>
      <c r="H25" s="72">
        <f t="shared" si="0"/>
        <v>-100000</v>
      </c>
      <c r="I25" s="72">
        <f t="shared" si="2"/>
        <v>44538659.399999999</v>
      </c>
      <c r="J25" s="72">
        <f t="shared" si="1"/>
        <v>44438659.399999999</v>
      </c>
      <c r="K25" s="73" t="s">
        <v>127</v>
      </c>
      <c r="L25" s="1"/>
      <c r="M25" s="1"/>
      <c r="N25" s="1"/>
      <c r="O25" s="1"/>
      <c r="P25" s="1"/>
    </row>
    <row r="26" spans="1:16">
      <c r="A26" s="68">
        <v>46299</v>
      </c>
      <c r="B26" s="69" t="s">
        <v>116</v>
      </c>
      <c r="C26" s="70">
        <f>INDEX(설정및분류!$C$6:$C$12,WEEKDAY(A26,2))*요약!$B$13</f>
        <v>0</v>
      </c>
      <c r="D26" s="71"/>
      <c r="E26" s="71"/>
      <c r="F26" s="71"/>
      <c r="G26" s="71">
        <v>30000000</v>
      </c>
      <c r="H26" s="72">
        <f t="shared" si="0"/>
        <v>-30000000</v>
      </c>
      <c r="I26" s="72">
        <f t="shared" si="2"/>
        <v>44438659.399999999</v>
      </c>
      <c r="J26" s="72">
        <f t="shared" si="1"/>
        <v>14438659.399999999</v>
      </c>
      <c r="K26" s="73" t="s">
        <v>128</v>
      </c>
      <c r="L26" s="1"/>
      <c r="M26" s="1"/>
      <c r="N26" s="1"/>
      <c r="O26" s="1"/>
      <c r="P26" s="1"/>
    </row>
    <row r="27" spans="1:16">
      <c r="A27" s="68">
        <v>46300</v>
      </c>
      <c r="B27" s="69" t="s">
        <v>104</v>
      </c>
      <c r="C27" s="70">
        <f>INDEX(설정및분류!$C$6:$C$12,WEEKDAY(A27,2))*요약!$B$13</f>
        <v>8369888</v>
      </c>
      <c r="D27" s="71"/>
      <c r="E27" s="71"/>
      <c r="F27" s="71"/>
      <c r="G27" s="71"/>
      <c r="H27" s="72">
        <f t="shared" si="0"/>
        <v>8369888</v>
      </c>
      <c r="I27" s="72">
        <f t="shared" si="2"/>
        <v>14438659.399999999</v>
      </c>
      <c r="J27" s="72">
        <f t="shared" si="1"/>
        <v>22808547.399999999</v>
      </c>
      <c r="K27" s="73"/>
      <c r="L27" s="1"/>
      <c r="M27" s="1"/>
      <c r="N27" s="1"/>
      <c r="O27" s="1"/>
      <c r="P27" s="1"/>
    </row>
    <row r="28" spans="1:16">
      <c r="A28" s="68">
        <v>46301</v>
      </c>
      <c r="B28" s="69" t="s">
        <v>106</v>
      </c>
      <c r="C28" s="70">
        <f>INDEX(설정및분류!$C$6:$C$12,WEEKDAY(A28,2))*요약!$B$13</f>
        <v>19255995.199999999</v>
      </c>
      <c r="D28" s="71"/>
      <c r="E28" s="71"/>
      <c r="F28" s="71"/>
      <c r="G28" s="71">
        <v>4494000</v>
      </c>
      <c r="H28" s="72">
        <f t="shared" si="0"/>
        <v>14761995.199999999</v>
      </c>
      <c r="I28" s="72">
        <f t="shared" si="2"/>
        <v>22808547.399999999</v>
      </c>
      <c r="J28" s="72">
        <f t="shared" si="1"/>
        <v>37570542.599999994</v>
      </c>
      <c r="K28" s="73" t="s">
        <v>129</v>
      </c>
      <c r="L28" s="1"/>
      <c r="M28" s="1"/>
      <c r="N28" s="1"/>
      <c r="O28" s="1"/>
      <c r="P28" s="1"/>
    </row>
    <row r="29" spans="1:16">
      <c r="A29" s="68">
        <v>46302</v>
      </c>
      <c r="B29" s="69" t="s">
        <v>108</v>
      </c>
      <c r="C29" s="70">
        <f>INDEX(설정및분류!$C$6:$C$12,WEEKDAY(A29,2))*요약!$B$13</f>
        <v>12121911.200000001</v>
      </c>
      <c r="D29" s="71"/>
      <c r="E29" s="71"/>
      <c r="F29" s="71"/>
      <c r="G29" s="71">
        <v>8898225</v>
      </c>
      <c r="H29" s="72">
        <f t="shared" si="0"/>
        <v>3223686.2000000011</v>
      </c>
      <c r="I29" s="72">
        <f t="shared" si="2"/>
        <v>37570542.599999994</v>
      </c>
      <c r="J29" s="72">
        <f t="shared" si="1"/>
        <v>40794228.799999997</v>
      </c>
      <c r="K29" s="73" t="s">
        <v>130</v>
      </c>
      <c r="L29" s="1"/>
      <c r="M29" s="1"/>
      <c r="N29" s="1"/>
      <c r="O29" s="1"/>
      <c r="P29" s="1"/>
    </row>
    <row r="30" spans="1:16">
      <c r="A30" s="68">
        <v>46303</v>
      </c>
      <c r="B30" s="69" t="s">
        <v>110</v>
      </c>
      <c r="C30" s="70">
        <f>INDEX(설정및분류!$C$6:$C$12,WEEKDAY(A30,2))*요약!$B$13</f>
        <v>10263043.200000001</v>
      </c>
      <c r="D30" s="71"/>
      <c r="E30" s="71"/>
      <c r="F30" s="71"/>
      <c r="G30" s="71">
        <v>42006200</v>
      </c>
      <c r="H30" s="72">
        <f t="shared" si="0"/>
        <v>-31743156.799999997</v>
      </c>
      <c r="I30" s="72">
        <f t="shared" si="2"/>
        <v>40794228.799999997</v>
      </c>
      <c r="J30" s="72">
        <f t="shared" si="1"/>
        <v>9051072</v>
      </c>
      <c r="K30" s="73" t="s">
        <v>131</v>
      </c>
      <c r="L30" s="1"/>
      <c r="M30" s="1"/>
      <c r="N30" s="1"/>
      <c r="O30" s="1"/>
      <c r="P30" s="1"/>
    </row>
    <row r="31" spans="1:16">
      <c r="A31" s="68">
        <v>46304</v>
      </c>
      <c r="B31" s="69" t="s">
        <v>112</v>
      </c>
      <c r="C31" s="70">
        <f>INDEX(설정및분류!$C$6:$C$12,WEEKDAY(A31,2))*요약!$B$13</f>
        <v>8972873.5999999996</v>
      </c>
      <c r="D31" s="71"/>
      <c r="E31" s="71"/>
      <c r="F31" s="71"/>
      <c r="G31" s="71">
        <v>14690500</v>
      </c>
      <c r="H31" s="72">
        <f t="shared" si="0"/>
        <v>-5717626.4000000004</v>
      </c>
      <c r="I31" s="72">
        <f t="shared" si="2"/>
        <v>9051072</v>
      </c>
      <c r="J31" s="72">
        <f t="shared" si="1"/>
        <v>3333445.5999999996</v>
      </c>
      <c r="K31" s="73" t="s">
        <v>132</v>
      </c>
      <c r="L31" s="1"/>
      <c r="M31" s="1"/>
      <c r="N31" s="1"/>
      <c r="O31" s="1"/>
      <c r="P31" s="1"/>
    </row>
    <row r="32" spans="1:16">
      <c r="A32" s="68">
        <v>46305</v>
      </c>
      <c r="B32" s="69" t="s">
        <v>114</v>
      </c>
      <c r="C32" s="70">
        <f>INDEX(설정및분류!$C$6:$C$12,WEEKDAY(A32,2))*요약!$B$13</f>
        <v>0</v>
      </c>
      <c r="D32" s="71"/>
      <c r="E32" s="71"/>
      <c r="F32" s="71"/>
      <c r="G32" s="71">
        <v>52883549</v>
      </c>
      <c r="H32" s="72">
        <f t="shared" si="0"/>
        <v>-52883549</v>
      </c>
      <c r="I32" s="72">
        <f t="shared" si="2"/>
        <v>3333445.5999999996</v>
      </c>
      <c r="J32" s="72">
        <f t="shared" si="1"/>
        <v>-49550103.399999999</v>
      </c>
      <c r="K32" s="73" t="s">
        <v>133</v>
      </c>
      <c r="L32" s="1"/>
      <c r="M32" s="1"/>
      <c r="N32" s="1"/>
      <c r="O32" s="1"/>
      <c r="P32" s="1"/>
    </row>
    <row r="33" spans="1:16">
      <c r="A33" s="74">
        <v>46306</v>
      </c>
      <c r="B33" s="75" t="s">
        <v>116</v>
      </c>
      <c r="C33" s="76">
        <f>INDEX(설정및분류!$C$6:$C$12,WEEKDAY(A33,2))*요약!$B$13</f>
        <v>0</v>
      </c>
      <c r="D33" s="77"/>
      <c r="E33" s="77"/>
      <c r="F33" s="77"/>
      <c r="G33" s="77">
        <v>40309960</v>
      </c>
      <c r="H33" s="78">
        <f t="shared" si="0"/>
        <v>-40309960</v>
      </c>
      <c r="I33" s="78">
        <f t="shared" si="2"/>
        <v>-49550103.399999999</v>
      </c>
      <c r="J33" s="78">
        <f t="shared" si="1"/>
        <v>-89860063.400000006</v>
      </c>
      <c r="K33" s="79" t="s">
        <v>134</v>
      </c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3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135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"/>
      <c r="M2" s="1"/>
      <c r="N2" s="1"/>
      <c r="O2" s="1"/>
      <c r="P2" s="1"/>
    </row>
    <row r="3" spans="1:16">
      <c r="A3" s="94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136</v>
      </c>
      <c r="B5" s="15" t="s">
        <v>137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138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80" t="s">
        <v>139</v>
      </c>
      <c r="B6" s="63" t="s">
        <v>140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27481856</v>
      </c>
      <c r="H6" s="59"/>
      <c r="I6" s="66">
        <f t="shared" ref="I6:I18" si="0">C6+D6-E6-F6-G6+H6</f>
        <v>25975104</v>
      </c>
      <c r="J6" s="66">
        <f>요약!$B$6+I6</f>
        <v>160589972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81" t="s">
        <v>141</v>
      </c>
      <c r="B7" s="69" t="s">
        <v>142</v>
      </c>
      <c r="C7" s="70">
        <f>SUMIFS('4주일별계획'!$C$6:$C$33,'4주일별계획'!$A$6:$A$33,"&gt;="&amp;DATE(2026,9,21),'4주일별계획'!$A$6:$A$33,"&lt;="&amp;DATE(2026,9,27))</f>
        <v>58983711.200000003</v>
      </c>
      <c r="D7" s="70">
        <f>SUMIFS('4주일별계획'!$D$6:$D$33,'4주일별계획'!$A$6:$A$33,"&gt;="&amp;DATE(2026,9,21),'4주일별계획'!$A$6:$A$33,"&lt;="&amp;DATE(2026,9,27))</f>
        <v>0</v>
      </c>
      <c r="E7" s="70">
        <f>SUMIFS('4주일별계획'!$E$6:$E$33,'4주일별계획'!$A$6:$A$33,"&gt;="&amp;DATE(2026,9,21),'4주일별계획'!$A$6:$A$33,"&lt;="&amp;DATE(2026,9,27))</f>
        <v>20929706</v>
      </c>
      <c r="F7" s="70">
        <f>SUMIFS('4주일별계획'!$F$6:$F$33,'4주일별계획'!$A$6:$A$33,"&gt;="&amp;DATE(2026,9,21),'4주일별계획'!$A$6:$A$33,"&lt;="&amp;DATE(2026,9,27))</f>
        <v>0</v>
      </c>
      <c r="G7" s="70">
        <f>SUMIFS('4주일별계획'!$G$6:$G$33,'4주일별계획'!$A$6:$A$33,"&gt;="&amp;DATE(2026,9,21),'4주일별계획'!$A$6:$A$33,"&lt;="&amp;DATE(2026,9,27))</f>
        <v>57881675</v>
      </c>
      <c r="H7" s="60"/>
      <c r="I7" s="72">
        <f t="shared" si="0"/>
        <v>-19827669.799999997</v>
      </c>
      <c r="J7" s="72">
        <f t="shared" ref="J7:J18" si="1">J6+I7</f>
        <v>140762302.19999999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81" t="s">
        <v>143</v>
      </c>
      <c r="B8" s="69" t="s">
        <v>144</v>
      </c>
      <c r="C8" s="70">
        <f>SUMIFS('4주일별계획'!$C$6:$C$33,'4주일별계획'!$A$6:$A$33,"&gt;="&amp;DATE(2026,9,28),'4주일별계획'!$A$6:$A$33,"&lt;="&amp;DATE(2026,10,4))</f>
        <v>58983711.200000003</v>
      </c>
      <c r="D8" s="70">
        <f>SUMIFS('4주일별계획'!$D$6:$D$33,'4주일별계획'!$A$6:$A$33,"&gt;="&amp;DATE(2026,9,28),'4주일별계획'!$A$6:$A$33,"&lt;="&amp;DATE(2026,10,4))</f>
        <v>10021867</v>
      </c>
      <c r="E8" s="70">
        <f>SUMIFS('4주일별계획'!$E$6:$E$33,'4주일별계획'!$A$6:$A$33,"&gt;="&amp;DATE(2026,9,28),'4주일별계획'!$A$6:$A$33,"&lt;="&amp;DATE(2026,10,4))</f>
        <v>860000</v>
      </c>
      <c r="F8" s="70">
        <f>SUMIFS('4주일별계획'!$F$6:$F$33,'4주일별계획'!$A$6:$A$33,"&gt;="&amp;DATE(2026,9,28),'4주일별계획'!$A$6:$A$33,"&lt;="&amp;DATE(2026,10,4))</f>
        <v>0</v>
      </c>
      <c r="G8" s="70">
        <f>SUMIFS('4주일별계획'!$G$6:$G$33,'4주일별계획'!$A$6:$A$33,"&gt;="&amp;DATE(2026,9,28),'4주일별계획'!$A$6:$A$33,"&lt;="&amp;DATE(2026,10,4))</f>
        <v>166203772</v>
      </c>
      <c r="H8" s="60"/>
      <c r="I8" s="72">
        <f t="shared" si="0"/>
        <v>-98058193.799999997</v>
      </c>
      <c r="J8" s="72">
        <f t="shared" si="1"/>
        <v>42704108.399999991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81" t="s">
        <v>145</v>
      </c>
      <c r="B9" s="69" t="s">
        <v>146</v>
      </c>
      <c r="C9" s="70">
        <f>SUMIFS('4주일별계획'!$C$6:$C$33,'4주일별계획'!$A$6:$A$33,"&gt;="&amp;DATE(2026,10,5),'4주일별계획'!$A$6:$A$33,"&lt;="&amp;DATE(2026,10,11))</f>
        <v>58983711.200000003</v>
      </c>
      <c r="D9" s="70">
        <f>SUMIFS('4주일별계획'!$D$6:$D$33,'4주일별계획'!$A$6:$A$33,"&gt;="&amp;DATE(2026,10,5),'4주일별계획'!$A$6:$A$33,"&lt;="&amp;DATE(2026,10,11))</f>
        <v>0</v>
      </c>
      <c r="E9" s="70">
        <f>SUMIFS('4주일별계획'!$E$6:$E$33,'4주일별계획'!$A$6:$A$33,"&gt;="&amp;DATE(2026,10,5),'4주일별계획'!$A$6:$A$33,"&lt;="&amp;DATE(2026,10,11))</f>
        <v>0</v>
      </c>
      <c r="F9" s="70">
        <f>SUMIFS('4주일별계획'!$F$6:$F$33,'4주일별계획'!$A$6:$A$33,"&gt;="&amp;DATE(2026,10,5),'4주일별계획'!$A$6:$A$33,"&lt;="&amp;DATE(2026,10,11))</f>
        <v>0</v>
      </c>
      <c r="G9" s="70">
        <f>SUMIFS('4주일별계획'!$G$6:$G$33,'4주일별계획'!$A$6:$A$33,"&gt;="&amp;DATE(2026,10,5),'4주일별계획'!$A$6:$A$33,"&lt;="&amp;DATE(2026,10,11))</f>
        <v>163282434</v>
      </c>
      <c r="H9" s="60"/>
      <c r="I9" s="72">
        <f t="shared" si="0"/>
        <v>-104298722.8</v>
      </c>
      <c r="J9" s="72">
        <f t="shared" si="1"/>
        <v>-61594614.400000006</v>
      </c>
      <c r="K9" s="35" t="str">
        <f>IF(J9&lt;0,"자금부족",IF(J9&lt;요약!$B$6*0.2,"주의","정상"))</f>
        <v>자금부족</v>
      </c>
      <c r="L9" s="1"/>
      <c r="M9" s="1"/>
      <c r="N9" s="1"/>
      <c r="O9" s="1"/>
      <c r="P9" s="1"/>
    </row>
    <row r="10" spans="1:16">
      <c r="A10" s="81" t="s">
        <v>147</v>
      </c>
      <c r="B10" s="69" t="s">
        <v>148</v>
      </c>
      <c r="C10" s="70">
        <f>SUM(설정및분류!$C$6:$C$12)*요약!$B$13</f>
        <v>58983711.200000003</v>
      </c>
      <c r="D10" s="71"/>
      <c r="E10" s="71"/>
      <c r="F10" s="71">
        <v>139091</v>
      </c>
      <c r="G10" s="71">
        <v>41543949</v>
      </c>
      <c r="H10" s="71"/>
      <c r="I10" s="72">
        <f t="shared" si="0"/>
        <v>17300671.200000003</v>
      </c>
      <c r="J10" s="72">
        <f t="shared" si="1"/>
        <v>-44293943.200000003</v>
      </c>
      <c r="K10" s="35" t="str">
        <f>IF(J10&lt;0,"자금부족",IF(J10&lt;요약!$B$6*0.2,"주의","정상"))</f>
        <v>자금부족</v>
      </c>
      <c r="L10" s="1"/>
      <c r="M10" s="1"/>
      <c r="N10" s="1"/>
      <c r="O10" s="1"/>
      <c r="P10" s="1"/>
    </row>
    <row r="11" spans="1:16">
      <c r="A11" s="81" t="s">
        <v>149</v>
      </c>
      <c r="B11" s="69" t="s">
        <v>150</v>
      </c>
      <c r="C11" s="70">
        <f>SUM(설정및분류!$C$6:$C$12)*요약!$B$13</f>
        <v>58983711.200000003</v>
      </c>
      <c r="D11" s="71"/>
      <c r="E11" s="71"/>
      <c r="F11" s="71">
        <v>26105540</v>
      </c>
      <c r="G11" s="71">
        <v>20273781</v>
      </c>
      <c r="H11" s="71"/>
      <c r="I11" s="72">
        <f t="shared" si="0"/>
        <v>12604390.200000003</v>
      </c>
      <c r="J11" s="72">
        <f t="shared" si="1"/>
        <v>-31689553</v>
      </c>
      <c r="K11" s="35" t="str">
        <f>IF(J11&lt;0,"자금부족",IF(J11&lt;요약!$B$6*0.2,"주의","정상"))</f>
        <v>자금부족</v>
      </c>
      <c r="L11" s="1"/>
      <c r="M11" s="1"/>
      <c r="N11" s="1"/>
      <c r="O11" s="1"/>
      <c r="P11" s="1"/>
    </row>
    <row r="12" spans="1:16">
      <c r="A12" s="81" t="s">
        <v>151</v>
      </c>
      <c r="B12" s="69" t="s">
        <v>152</v>
      </c>
      <c r="C12" s="70">
        <f>SUM(설정및분류!$C$6:$C$12)*요약!$B$13</f>
        <v>58983711.200000003</v>
      </c>
      <c r="D12" s="71">
        <v>10021867</v>
      </c>
      <c r="E12" s="71"/>
      <c r="F12" s="71"/>
      <c r="G12" s="71">
        <v>138203201</v>
      </c>
      <c r="H12" s="71"/>
      <c r="I12" s="72">
        <f t="shared" si="0"/>
        <v>-69197622.799999997</v>
      </c>
      <c r="J12" s="72">
        <f t="shared" si="1"/>
        <v>-100887175.8</v>
      </c>
      <c r="K12" s="35" t="str">
        <f>IF(J12&lt;0,"자금부족",IF(J12&lt;요약!$B$6*0.2,"주의","정상"))</f>
        <v>자금부족</v>
      </c>
      <c r="L12" s="1"/>
      <c r="M12" s="1"/>
      <c r="N12" s="1"/>
      <c r="O12" s="1"/>
      <c r="P12" s="1"/>
    </row>
    <row r="13" spans="1:16">
      <c r="A13" s="81" t="s">
        <v>153</v>
      </c>
      <c r="B13" s="69" t="s">
        <v>154</v>
      </c>
      <c r="C13" s="70">
        <f>SUM(설정및분류!$C$6:$C$12)*요약!$B$13</f>
        <v>58983711.200000003</v>
      </c>
      <c r="D13" s="71"/>
      <c r="E13" s="71"/>
      <c r="F13" s="71"/>
      <c r="G13" s="71">
        <v>85498425</v>
      </c>
      <c r="H13" s="71"/>
      <c r="I13" s="72">
        <f t="shared" si="0"/>
        <v>-26514713.799999997</v>
      </c>
      <c r="J13" s="72">
        <f t="shared" si="1"/>
        <v>-127401889.59999999</v>
      </c>
      <c r="K13" s="35" t="str">
        <f>IF(J13&lt;0,"자금부족",IF(J13&lt;요약!$B$6*0.2,"주의","정상"))</f>
        <v>자금부족</v>
      </c>
      <c r="L13" s="1"/>
      <c r="M13" s="1"/>
      <c r="N13" s="1"/>
      <c r="O13" s="1"/>
      <c r="P13" s="1"/>
    </row>
    <row r="14" spans="1:16">
      <c r="A14" s="81" t="s">
        <v>155</v>
      </c>
      <c r="B14" s="69" t="s">
        <v>156</v>
      </c>
      <c r="C14" s="70">
        <f>SUM(설정및분류!$C$6:$C$12)*요약!$B$13</f>
        <v>58983711.200000003</v>
      </c>
      <c r="D14" s="71"/>
      <c r="E14" s="71"/>
      <c r="F14" s="71">
        <v>139091</v>
      </c>
      <c r="G14" s="71">
        <v>144070815</v>
      </c>
      <c r="H14" s="71"/>
      <c r="I14" s="72">
        <f t="shared" si="0"/>
        <v>-85226194.799999997</v>
      </c>
      <c r="J14" s="72">
        <f t="shared" si="1"/>
        <v>-212628084.39999998</v>
      </c>
      <c r="K14" s="35" t="str">
        <f>IF(J14&lt;0,"자금부족",IF(J14&lt;요약!$B$6*0.2,"주의","정상"))</f>
        <v>자금부족</v>
      </c>
      <c r="L14" s="1"/>
      <c r="M14" s="1"/>
      <c r="N14" s="1"/>
      <c r="O14" s="1"/>
      <c r="P14" s="1"/>
    </row>
    <row r="15" spans="1:16">
      <c r="A15" s="81" t="s">
        <v>157</v>
      </c>
      <c r="B15" s="69" t="s">
        <v>158</v>
      </c>
      <c r="C15" s="70">
        <f>SUM(설정및분류!$C$6:$C$12)*요약!$B$13</f>
        <v>58983711.200000003</v>
      </c>
      <c r="D15" s="71"/>
      <c r="E15" s="71"/>
      <c r="F15" s="71"/>
      <c r="G15" s="71">
        <v>9635728</v>
      </c>
      <c r="H15" s="71"/>
      <c r="I15" s="72">
        <f t="shared" si="0"/>
        <v>49347983.200000003</v>
      </c>
      <c r="J15" s="72">
        <f t="shared" si="1"/>
        <v>-163280101.19999999</v>
      </c>
      <c r="K15" s="35" t="str">
        <f>IF(J15&lt;0,"자금부족",IF(J15&lt;요약!$B$6*0.2,"주의","정상"))</f>
        <v>자금부족</v>
      </c>
      <c r="L15" s="1"/>
      <c r="M15" s="1"/>
      <c r="N15" s="1"/>
      <c r="O15" s="1"/>
      <c r="P15" s="1"/>
    </row>
    <row r="16" spans="1:16">
      <c r="A16" s="81" t="s">
        <v>159</v>
      </c>
      <c r="B16" s="69" t="s">
        <v>160</v>
      </c>
      <c r="C16" s="70">
        <f>SUM(설정및분류!$C$6:$C$12)*요약!$B$13</f>
        <v>58983711.200000003</v>
      </c>
      <c r="D16" s="71"/>
      <c r="E16" s="71"/>
      <c r="F16" s="71">
        <v>26105540</v>
      </c>
      <c r="G16" s="71">
        <v>67043444</v>
      </c>
      <c r="H16" s="71"/>
      <c r="I16" s="72">
        <f t="shared" si="0"/>
        <v>-34165272.799999997</v>
      </c>
      <c r="J16" s="72">
        <f t="shared" si="1"/>
        <v>-197445374</v>
      </c>
      <c r="K16" s="35" t="str">
        <f>IF(J16&lt;0,"자금부족",IF(J16&lt;요약!$B$6*0.2,"주의","정상"))</f>
        <v>자금부족</v>
      </c>
      <c r="L16" s="1"/>
      <c r="M16" s="1"/>
      <c r="N16" s="1"/>
      <c r="O16" s="1"/>
      <c r="P16" s="1"/>
    </row>
    <row r="17" spans="1:16">
      <c r="A17" s="81" t="s">
        <v>161</v>
      </c>
      <c r="B17" s="69" t="s">
        <v>162</v>
      </c>
      <c r="C17" s="70">
        <f>SUM(설정및분류!$C$6:$C$12)*요약!$B$13</f>
        <v>58983711.200000003</v>
      </c>
      <c r="D17" s="71">
        <v>10021867</v>
      </c>
      <c r="E17" s="71"/>
      <c r="F17" s="71"/>
      <c r="G17" s="71">
        <v>121748953</v>
      </c>
      <c r="H17" s="71"/>
      <c r="I17" s="72">
        <f t="shared" si="0"/>
        <v>-52743374.799999997</v>
      </c>
      <c r="J17" s="72">
        <f t="shared" si="1"/>
        <v>-250188748.80000001</v>
      </c>
      <c r="K17" s="35" t="str">
        <f>IF(J17&lt;0,"자금부족",IF(J17&lt;요약!$B$6*0.2,"주의","정상"))</f>
        <v>자금부족</v>
      </c>
      <c r="L17" s="1"/>
      <c r="M17" s="1"/>
      <c r="N17" s="1"/>
      <c r="O17" s="1"/>
      <c r="P17" s="1"/>
    </row>
    <row r="18" spans="1:16">
      <c r="A18" s="82" t="s">
        <v>163</v>
      </c>
      <c r="B18" s="75" t="s">
        <v>164</v>
      </c>
      <c r="C18" s="76">
        <f>SUM(설정및분류!$C$6:$C$12)*요약!$B$13</f>
        <v>58983711.200000003</v>
      </c>
      <c r="D18" s="77"/>
      <c r="E18" s="77"/>
      <c r="F18" s="77"/>
      <c r="G18" s="77">
        <v>160513434</v>
      </c>
      <c r="H18" s="77"/>
      <c r="I18" s="78">
        <f t="shared" si="0"/>
        <v>-101529722.8</v>
      </c>
      <c r="J18" s="78">
        <f t="shared" si="1"/>
        <v>-351718471.60000002</v>
      </c>
      <c r="K18" s="36" t="str">
        <f>IF(J18&lt;0,"자금부족",IF(J18&lt;요약!$B$6*0.2,"주의","정상"))</f>
        <v>자금부족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3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2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3" t="s">
        <v>165</v>
      </c>
    </row>
    <row r="3" spans="1:17">
      <c r="A3" s="84" t="s">
        <v>166</v>
      </c>
    </row>
    <row r="5" spans="1:17" ht="15">
      <c r="A5" s="85" t="s">
        <v>167</v>
      </c>
      <c r="B5" s="85" t="s">
        <v>168</v>
      </c>
      <c r="C5" s="85" t="s">
        <v>169</v>
      </c>
      <c r="D5" s="85" t="s">
        <v>170</v>
      </c>
      <c r="E5" s="85" t="s">
        <v>171</v>
      </c>
      <c r="F5" s="85" t="s">
        <v>172</v>
      </c>
      <c r="G5" s="85" t="s">
        <v>173</v>
      </c>
      <c r="H5" s="85" t="s">
        <v>174</v>
      </c>
      <c r="I5" s="85" t="s">
        <v>175</v>
      </c>
      <c r="J5" s="85" t="s">
        <v>176</v>
      </c>
      <c r="K5" s="85" t="s">
        <v>177</v>
      </c>
      <c r="L5" s="85" t="s">
        <v>178</v>
      </c>
      <c r="M5" s="85" t="s">
        <v>179</v>
      </c>
      <c r="N5" s="85" t="s">
        <v>180</v>
      </c>
      <c r="O5" s="85" t="s">
        <v>181</v>
      </c>
      <c r="P5" s="85" t="s">
        <v>182</v>
      </c>
      <c r="Q5" s="85" t="s">
        <v>183</v>
      </c>
    </row>
    <row r="6" spans="1:17" ht="15">
      <c r="A6" s="86" t="s">
        <v>184</v>
      </c>
      <c r="B6" s="86" t="s">
        <v>185</v>
      </c>
      <c r="C6" s="86"/>
      <c r="D6" s="86"/>
      <c r="E6" s="87">
        <v>46283</v>
      </c>
      <c r="F6" s="87">
        <v>46283</v>
      </c>
      <c r="G6" s="86" t="s">
        <v>186</v>
      </c>
      <c r="H6" s="86" t="s">
        <v>187</v>
      </c>
      <c r="I6" s="88">
        <v>1553720</v>
      </c>
      <c r="J6" s="86" t="s">
        <v>188</v>
      </c>
      <c r="K6" s="86"/>
      <c r="L6" s="86" t="s">
        <v>189</v>
      </c>
      <c r="M6" s="86"/>
      <c r="N6" s="86"/>
      <c r="O6" s="86" t="s">
        <v>190</v>
      </c>
      <c r="P6" s="86" t="s">
        <v>191</v>
      </c>
      <c r="Q6" s="86"/>
    </row>
    <row r="7" spans="1:17" ht="15">
      <c r="A7" s="86" t="s">
        <v>192</v>
      </c>
      <c r="B7" s="86" t="s">
        <v>193</v>
      </c>
      <c r="C7" s="86" t="s">
        <v>194</v>
      </c>
      <c r="D7" s="86"/>
      <c r="E7" s="87">
        <v>46286</v>
      </c>
      <c r="F7" s="87">
        <v>46286</v>
      </c>
      <c r="G7" s="86" t="s">
        <v>195</v>
      </c>
      <c r="H7" s="86" t="s">
        <v>196</v>
      </c>
      <c r="I7" s="88">
        <v>1996000</v>
      </c>
      <c r="J7" s="86" t="s">
        <v>188</v>
      </c>
      <c r="K7" s="86"/>
      <c r="L7" s="86" t="s">
        <v>189</v>
      </c>
      <c r="M7" s="86" t="s">
        <v>197</v>
      </c>
      <c r="N7" s="87">
        <v>46283</v>
      </c>
      <c r="O7" s="86" t="s">
        <v>190</v>
      </c>
      <c r="P7" s="86" t="s">
        <v>191</v>
      </c>
      <c r="Q7" s="86"/>
    </row>
    <row r="8" spans="1:17" ht="15">
      <c r="A8" s="86" t="s">
        <v>198</v>
      </c>
      <c r="B8" s="86" t="s">
        <v>193</v>
      </c>
      <c r="C8" s="86" t="s">
        <v>199</v>
      </c>
      <c r="D8" s="86"/>
      <c r="E8" s="87">
        <v>46286</v>
      </c>
      <c r="F8" s="87">
        <v>46286</v>
      </c>
      <c r="G8" s="86" t="s">
        <v>200</v>
      </c>
      <c r="H8" s="86" t="s">
        <v>201</v>
      </c>
      <c r="I8" s="88">
        <v>3498000</v>
      </c>
      <c r="J8" s="86" t="s">
        <v>188</v>
      </c>
      <c r="K8" s="86"/>
      <c r="L8" s="86" t="s">
        <v>189</v>
      </c>
      <c r="M8" s="86" t="s">
        <v>202</v>
      </c>
      <c r="N8" s="87">
        <v>46283</v>
      </c>
      <c r="O8" s="86" t="s">
        <v>190</v>
      </c>
      <c r="P8" s="86" t="s">
        <v>191</v>
      </c>
      <c r="Q8" s="86"/>
    </row>
    <row r="9" spans="1:17" ht="15">
      <c r="A9" s="86" t="s">
        <v>203</v>
      </c>
      <c r="B9" s="86" t="s">
        <v>193</v>
      </c>
      <c r="C9" s="86" t="s">
        <v>199</v>
      </c>
      <c r="D9" s="86"/>
      <c r="E9" s="87">
        <v>46286</v>
      </c>
      <c r="F9" s="87">
        <v>46286</v>
      </c>
      <c r="G9" s="86" t="s">
        <v>204</v>
      </c>
      <c r="H9" s="86" t="s">
        <v>205</v>
      </c>
      <c r="I9" s="88">
        <v>3300000</v>
      </c>
      <c r="J9" s="86" t="s">
        <v>188</v>
      </c>
      <c r="K9" s="86"/>
      <c r="L9" s="86" t="s">
        <v>189</v>
      </c>
      <c r="M9" s="86" t="s">
        <v>197</v>
      </c>
      <c r="N9" s="87">
        <v>46283</v>
      </c>
      <c r="O9" s="86" t="s">
        <v>190</v>
      </c>
      <c r="P9" s="86" t="s">
        <v>191</v>
      </c>
      <c r="Q9" s="86"/>
    </row>
    <row r="10" spans="1:17" ht="15">
      <c r="A10" s="86" t="s">
        <v>184</v>
      </c>
      <c r="B10" s="86" t="s">
        <v>185</v>
      </c>
      <c r="C10" s="86"/>
      <c r="D10" s="86"/>
      <c r="E10" s="87">
        <v>46286</v>
      </c>
      <c r="F10" s="87">
        <v>46286</v>
      </c>
      <c r="G10" s="86" t="s">
        <v>186</v>
      </c>
      <c r="H10" s="86" t="s">
        <v>206</v>
      </c>
      <c r="I10" s="88">
        <v>4900000</v>
      </c>
      <c r="J10" s="86" t="s">
        <v>207</v>
      </c>
      <c r="K10" s="86"/>
      <c r="L10" s="86" t="s">
        <v>189</v>
      </c>
      <c r="M10" s="86"/>
      <c r="N10" s="86"/>
      <c r="O10" s="86" t="s">
        <v>190</v>
      </c>
      <c r="P10" s="86" t="s">
        <v>191</v>
      </c>
      <c r="Q10" s="86"/>
    </row>
    <row r="11" spans="1:17" ht="15">
      <c r="A11" s="86" t="s">
        <v>184</v>
      </c>
      <c r="B11" s="86" t="s">
        <v>185</v>
      </c>
      <c r="C11" s="86"/>
      <c r="D11" s="86"/>
      <c r="E11" s="87">
        <v>46286</v>
      </c>
      <c r="F11" s="87">
        <v>46286</v>
      </c>
      <c r="G11" s="86" t="s">
        <v>186</v>
      </c>
      <c r="H11" s="86" t="s">
        <v>187</v>
      </c>
      <c r="I11" s="88">
        <v>220000</v>
      </c>
      <c r="J11" s="86" t="s">
        <v>207</v>
      </c>
      <c r="K11" s="86"/>
      <c r="L11" s="86" t="s">
        <v>189</v>
      </c>
      <c r="M11" s="86"/>
      <c r="N11" s="86"/>
      <c r="O11" s="86" t="s">
        <v>190</v>
      </c>
      <c r="P11" s="86" t="s">
        <v>191</v>
      </c>
      <c r="Q11" s="86"/>
    </row>
    <row r="12" spans="1:17" ht="15">
      <c r="A12" s="86" t="s">
        <v>208</v>
      </c>
      <c r="B12" s="86" t="s">
        <v>193</v>
      </c>
      <c r="C12" s="86" t="s">
        <v>194</v>
      </c>
      <c r="D12" s="86"/>
      <c r="E12" s="87">
        <v>46287</v>
      </c>
      <c r="F12" s="87">
        <v>46287</v>
      </c>
      <c r="G12" s="86" t="s">
        <v>209</v>
      </c>
      <c r="H12" s="86" t="s">
        <v>210</v>
      </c>
      <c r="I12" s="88">
        <v>500000</v>
      </c>
      <c r="J12" s="86" t="s">
        <v>188</v>
      </c>
      <c r="K12" s="86"/>
      <c r="L12" s="86" t="s">
        <v>189</v>
      </c>
      <c r="M12" s="86" t="s">
        <v>197</v>
      </c>
      <c r="N12" s="87">
        <v>46283</v>
      </c>
      <c r="O12" s="86" t="s">
        <v>190</v>
      </c>
      <c r="P12" s="86" t="s">
        <v>191</v>
      </c>
      <c r="Q12" s="86"/>
    </row>
    <row r="13" spans="1:17" ht="15">
      <c r="A13" s="86" t="s">
        <v>184</v>
      </c>
      <c r="B13" s="86" t="s">
        <v>185</v>
      </c>
      <c r="C13" s="86"/>
      <c r="D13" s="86"/>
      <c r="E13" s="87">
        <v>46287</v>
      </c>
      <c r="F13" s="87">
        <v>46287</v>
      </c>
      <c r="G13" s="86" t="s">
        <v>186</v>
      </c>
      <c r="H13" s="86" t="s">
        <v>187</v>
      </c>
      <c r="I13" s="88">
        <v>1023110</v>
      </c>
      <c r="J13" s="86" t="s">
        <v>188</v>
      </c>
      <c r="K13" s="86"/>
      <c r="L13" s="86" t="s">
        <v>189</v>
      </c>
      <c r="M13" s="86"/>
      <c r="N13" s="86"/>
      <c r="O13" s="86" t="s">
        <v>190</v>
      </c>
      <c r="P13" s="86" t="s">
        <v>191</v>
      </c>
      <c r="Q13" s="86"/>
    </row>
    <row r="14" spans="1:17" ht="15">
      <c r="A14" s="86" t="s">
        <v>211</v>
      </c>
      <c r="B14" s="86" t="s">
        <v>193</v>
      </c>
      <c r="C14" s="86" t="s">
        <v>199</v>
      </c>
      <c r="D14" s="86"/>
      <c r="E14" s="87">
        <v>46288</v>
      </c>
      <c r="F14" s="87">
        <v>46288</v>
      </c>
      <c r="G14" s="86" t="s">
        <v>212</v>
      </c>
      <c r="H14" s="86" t="s">
        <v>213</v>
      </c>
      <c r="I14" s="88">
        <v>1487786</v>
      </c>
      <c r="J14" s="86" t="s">
        <v>188</v>
      </c>
      <c r="K14" s="86"/>
      <c r="L14" s="86" t="s">
        <v>189</v>
      </c>
      <c r="M14" s="86" t="s">
        <v>197</v>
      </c>
      <c r="N14" s="87">
        <v>46283</v>
      </c>
      <c r="O14" s="86" t="s">
        <v>190</v>
      </c>
      <c r="P14" s="86" t="s">
        <v>191</v>
      </c>
      <c r="Q14" s="86"/>
    </row>
    <row r="15" spans="1:17" ht="15">
      <c r="A15" s="86" t="s">
        <v>214</v>
      </c>
      <c r="B15" s="86" t="s">
        <v>193</v>
      </c>
      <c r="C15" s="86" t="s">
        <v>199</v>
      </c>
      <c r="D15" s="86"/>
      <c r="E15" s="87">
        <v>46288</v>
      </c>
      <c r="F15" s="87">
        <v>46288</v>
      </c>
      <c r="G15" s="86" t="s">
        <v>200</v>
      </c>
      <c r="H15" s="86" t="s">
        <v>215</v>
      </c>
      <c r="I15" s="88">
        <v>8305000</v>
      </c>
      <c r="J15" s="86" t="s">
        <v>188</v>
      </c>
      <c r="K15" s="86"/>
      <c r="L15" s="86" t="s">
        <v>189</v>
      </c>
      <c r="M15" s="86" t="s">
        <v>197</v>
      </c>
      <c r="N15" s="87">
        <v>46283</v>
      </c>
      <c r="O15" s="86" t="s">
        <v>190</v>
      </c>
      <c r="P15" s="86" t="s">
        <v>191</v>
      </c>
      <c r="Q15" s="86"/>
    </row>
    <row r="16" spans="1:17" ht="15">
      <c r="A16" s="86" t="s">
        <v>216</v>
      </c>
      <c r="B16" s="86" t="s">
        <v>193</v>
      </c>
      <c r="C16" s="86" t="s">
        <v>199</v>
      </c>
      <c r="D16" s="86"/>
      <c r="E16" s="87">
        <v>46288</v>
      </c>
      <c r="F16" s="87">
        <v>46288</v>
      </c>
      <c r="G16" s="86" t="s">
        <v>217</v>
      </c>
      <c r="H16" s="86" t="s">
        <v>218</v>
      </c>
      <c r="I16" s="88">
        <v>550000</v>
      </c>
      <c r="J16" s="86" t="s">
        <v>188</v>
      </c>
      <c r="K16" s="86"/>
      <c r="L16" s="86" t="s">
        <v>189</v>
      </c>
      <c r="M16" s="86" t="s">
        <v>197</v>
      </c>
      <c r="N16" s="87">
        <v>46283</v>
      </c>
      <c r="O16" s="86" t="s">
        <v>190</v>
      </c>
      <c r="P16" s="86" t="s">
        <v>191</v>
      </c>
      <c r="Q16" s="86"/>
    </row>
    <row r="17" spans="1:17" ht="15">
      <c r="A17" s="86" t="s">
        <v>184</v>
      </c>
      <c r="B17" s="86" t="s">
        <v>185</v>
      </c>
      <c r="C17" s="86"/>
      <c r="D17" s="86"/>
      <c r="E17" s="87">
        <v>46288</v>
      </c>
      <c r="F17" s="87">
        <v>46288</v>
      </c>
      <c r="G17" s="86" t="s">
        <v>186</v>
      </c>
      <c r="H17" s="86" t="s">
        <v>187</v>
      </c>
      <c r="I17" s="88">
        <v>32174232</v>
      </c>
      <c r="J17" s="86" t="s">
        <v>207</v>
      </c>
      <c r="K17" s="86"/>
      <c r="L17" s="86" t="s">
        <v>189</v>
      </c>
      <c r="M17" s="86"/>
      <c r="N17" s="86"/>
      <c r="O17" s="86" t="s">
        <v>190</v>
      </c>
      <c r="P17" s="86" t="s">
        <v>191</v>
      </c>
      <c r="Q17" s="86"/>
    </row>
    <row r="18" spans="1:17" ht="15">
      <c r="A18" s="86" t="s">
        <v>184</v>
      </c>
      <c r="B18" s="86" t="s">
        <v>185</v>
      </c>
      <c r="C18" s="86"/>
      <c r="D18" s="86"/>
      <c r="E18" s="87">
        <v>46288</v>
      </c>
      <c r="F18" s="87">
        <v>46288</v>
      </c>
      <c r="G18" s="86" t="s">
        <v>186</v>
      </c>
      <c r="H18" s="86" t="s">
        <v>187</v>
      </c>
      <c r="I18" s="88">
        <v>269810</v>
      </c>
      <c r="J18" s="86" t="s">
        <v>188</v>
      </c>
      <c r="K18" s="86"/>
      <c r="L18" s="86" t="s">
        <v>189</v>
      </c>
      <c r="M18" s="86"/>
      <c r="N18" s="86"/>
      <c r="O18" s="86" t="s">
        <v>190</v>
      </c>
      <c r="P18" s="86" t="s">
        <v>191</v>
      </c>
      <c r="Q18" s="86"/>
    </row>
    <row r="19" spans="1:17" ht="15">
      <c r="A19" s="86" t="s">
        <v>184</v>
      </c>
      <c r="B19" s="86" t="s">
        <v>185</v>
      </c>
      <c r="C19" s="86"/>
      <c r="D19" s="86"/>
      <c r="E19" s="87">
        <v>46290</v>
      </c>
      <c r="F19" s="87">
        <v>46290</v>
      </c>
      <c r="G19" s="86" t="s">
        <v>186</v>
      </c>
      <c r="H19" s="86" t="s">
        <v>206</v>
      </c>
      <c r="I19" s="88">
        <v>2497000</v>
      </c>
      <c r="J19" s="86" t="s">
        <v>207</v>
      </c>
      <c r="K19" s="86"/>
      <c r="L19" s="86" t="s">
        <v>189</v>
      </c>
      <c r="M19" s="86"/>
      <c r="N19" s="86"/>
      <c r="O19" s="86" t="s">
        <v>190</v>
      </c>
      <c r="P19" s="86" t="s">
        <v>191</v>
      </c>
      <c r="Q19" s="86"/>
    </row>
    <row r="20" spans="1:17" ht="15">
      <c r="A20" s="86" t="s">
        <v>184</v>
      </c>
      <c r="B20" s="86" t="s">
        <v>185</v>
      </c>
      <c r="C20" s="86"/>
      <c r="D20" s="86"/>
      <c r="E20" s="87">
        <v>46290</v>
      </c>
      <c r="F20" s="87">
        <v>46290</v>
      </c>
      <c r="G20" s="86" t="s">
        <v>186</v>
      </c>
      <c r="H20" s="86" t="s">
        <v>187</v>
      </c>
      <c r="I20" s="88">
        <v>109450</v>
      </c>
      <c r="J20" s="86" t="s">
        <v>207</v>
      </c>
      <c r="K20" s="86"/>
      <c r="L20" s="86" t="s">
        <v>189</v>
      </c>
      <c r="M20" s="86"/>
      <c r="N20" s="86"/>
      <c r="O20" s="86" t="s">
        <v>190</v>
      </c>
      <c r="P20" s="86" t="s">
        <v>191</v>
      </c>
      <c r="Q20" s="86"/>
    </row>
    <row r="21" spans="1:17" ht="15">
      <c r="A21" s="86" t="s">
        <v>184</v>
      </c>
      <c r="B21" s="86" t="s">
        <v>185</v>
      </c>
      <c r="C21" s="86"/>
      <c r="D21" s="86"/>
      <c r="E21" s="87">
        <v>46295</v>
      </c>
      <c r="F21" s="87">
        <v>46295</v>
      </c>
      <c r="G21" s="86" t="s">
        <v>186</v>
      </c>
      <c r="H21" s="86" t="s">
        <v>187</v>
      </c>
      <c r="I21" s="88">
        <v>860000</v>
      </c>
      <c r="J21" s="86" t="s">
        <v>188</v>
      </c>
      <c r="K21" s="86"/>
      <c r="L21" s="86" t="s">
        <v>189</v>
      </c>
      <c r="M21" s="86"/>
      <c r="N21" s="86"/>
      <c r="O21" s="86" t="s">
        <v>190</v>
      </c>
      <c r="P21" s="86" t="s">
        <v>191</v>
      </c>
      <c r="Q21" s="86"/>
    </row>
  </sheetData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219</v>
      </c>
      <c r="B1" s="39" t="s">
        <v>220</v>
      </c>
      <c r="C1" s="39" t="s">
        <v>79</v>
      </c>
      <c r="D1" s="39" t="s">
        <v>4</v>
      </c>
      <c r="E1" s="39" t="s">
        <v>221</v>
      </c>
      <c r="F1" s="39" t="s">
        <v>222</v>
      </c>
      <c r="G1" s="39" t="s">
        <v>223</v>
      </c>
      <c r="H1" s="39" t="s">
        <v>224</v>
      </c>
      <c r="I1" s="39" t="s">
        <v>225</v>
      </c>
      <c r="J1" s="39" t="s">
        <v>226</v>
      </c>
      <c r="K1" s="39" t="s">
        <v>227</v>
      </c>
      <c r="L1" s="39" t="s">
        <v>228</v>
      </c>
      <c r="M1" s="39" t="s">
        <v>229</v>
      </c>
      <c r="N1" s="39" t="s">
        <v>230</v>
      </c>
      <c r="O1" s="39" t="s">
        <v>181</v>
      </c>
      <c r="P1" s="40" t="s">
        <v>182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231</v>
      </c>
      <c r="I2" s="46" t="s">
        <v>232</v>
      </c>
      <c r="J2" s="46" t="s">
        <v>233</v>
      </c>
      <c r="K2" s="43" t="s">
        <v>234</v>
      </c>
      <c r="L2" s="43" t="s">
        <v>235</v>
      </c>
      <c r="M2" s="43" t="s">
        <v>236</v>
      </c>
      <c r="N2" s="44">
        <v>0</v>
      </c>
      <c r="O2" s="43" t="s">
        <v>86</v>
      </c>
      <c r="P2" s="45" t="s">
        <v>237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238</v>
      </c>
      <c r="I3" s="46" t="s">
        <v>239</v>
      </c>
      <c r="J3" s="46" t="s">
        <v>240</v>
      </c>
      <c r="K3" s="43" t="s">
        <v>241</v>
      </c>
      <c r="L3" s="43" t="s">
        <v>236</v>
      </c>
      <c r="M3" s="43" t="s">
        <v>236</v>
      </c>
      <c r="N3" s="44">
        <v>110000000</v>
      </c>
      <c r="O3" s="43" t="s">
        <v>86</v>
      </c>
      <c r="P3" s="45" t="s">
        <v>237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242</v>
      </c>
      <c r="I4" s="46" t="s">
        <v>243</v>
      </c>
      <c r="J4" s="46" t="s">
        <v>240</v>
      </c>
      <c r="K4" s="43" t="s">
        <v>99</v>
      </c>
      <c r="L4" s="43" t="s">
        <v>236</v>
      </c>
      <c r="M4" s="43" t="s">
        <v>235</v>
      </c>
      <c r="N4" s="44">
        <v>-2497000</v>
      </c>
      <c r="O4" s="43" t="s">
        <v>86</v>
      </c>
      <c r="P4" s="45" t="s">
        <v>237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244</v>
      </c>
      <c r="I5" s="46" t="s">
        <v>245</v>
      </c>
      <c r="J5" s="46" t="s">
        <v>240</v>
      </c>
      <c r="K5" s="43" t="s">
        <v>246</v>
      </c>
      <c r="L5" s="43" t="s">
        <v>236</v>
      </c>
      <c r="M5" s="43" t="s">
        <v>236</v>
      </c>
      <c r="N5" s="44">
        <v>-110000000</v>
      </c>
      <c r="O5" s="43" t="s">
        <v>86</v>
      </c>
      <c r="P5" s="45" t="s">
        <v>237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247</v>
      </c>
      <c r="I6" s="46" t="s">
        <v>232</v>
      </c>
      <c r="J6" s="46" t="s">
        <v>233</v>
      </c>
      <c r="K6" s="43" t="s">
        <v>234</v>
      </c>
      <c r="L6" s="43" t="s">
        <v>235</v>
      </c>
      <c r="M6" s="43" t="s">
        <v>236</v>
      </c>
      <c r="N6" s="44">
        <v>0</v>
      </c>
      <c r="O6" s="43" t="s">
        <v>86</v>
      </c>
      <c r="P6" s="45" t="s">
        <v>237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248</v>
      </c>
      <c r="I7" s="46" t="s">
        <v>249</v>
      </c>
      <c r="J7" s="46" t="s">
        <v>88</v>
      </c>
      <c r="K7" s="43" t="s">
        <v>234</v>
      </c>
      <c r="L7" s="43" t="s">
        <v>235</v>
      </c>
      <c r="M7" s="43" t="s">
        <v>236</v>
      </c>
      <c r="N7" s="44">
        <v>0</v>
      </c>
      <c r="O7" s="43" t="s">
        <v>91</v>
      </c>
      <c r="P7" s="45" t="s">
        <v>237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231</v>
      </c>
      <c r="I8" s="46" t="s">
        <v>232</v>
      </c>
      <c r="J8" s="46" t="s">
        <v>233</v>
      </c>
      <c r="K8" s="43" t="s">
        <v>234</v>
      </c>
      <c r="L8" s="43" t="s">
        <v>235</v>
      </c>
      <c r="M8" s="43" t="s">
        <v>236</v>
      </c>
      <c r="N8" s="44">
        <v>0</v>
      </c>
      <c r="O8" s="43" t="s">
        <v>91</v>
      </c>
      <c r="P8" s="45" t="s">
        <v>237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231</v>
      </c>
      <c r="I9" s="46" t="s">
        <v>232</v>
      </c>
      <c r="J9" s="46" t="s">
        <v>233</v>
      </c>
      <c r="K9" s="43" t="s">
        <v>234</v>
      </c>
      <c r="L9" s="43" t="s">
        <v>235</v>
      </c>
      <c r="M9" s="43" t="s">
        <v>236</v>
      </c>
      <c r="N9" s="44">
        <v>0</v>
      </c>
      <c r="O9" s="43" t="s">
        <v>91</v>
      </c>
      <c r="P9" s="45" t="s">
        <v>237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231</v>
      </c>
      <c r="I10" s="46" t="s">
        <v>232</v>
      </c>
      <c r="J10" s="46" t="s">
        <v>233</v>
      </c>
      <c r="K10" s="43" t="s">
        <v>234</v>
      </c>
      <c r="L10" s="43" t="s">
        <v>235</v>
      </c>
      <c r="M10" s="43" t="s">
        <v>236</v>
      </c>
      <c r="N10" s="44">
        <v>0</v>
      </c>
      <c r="O10" s="43" t="s">
        <v>91</v>
      </c>
      <c r="P10" s="45" t="s">
        <v>237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231</v>
      </c>
      <c r="I11" s="46" t="s">
        <v>232</v>
      </c>
      <c r="J11" s="46" t="s">
        <v>233</v>
      </c>
      <c r="K11" s="43" t="s">
        <v>234</v>
      </c>
      <c r="L11" s="43" t="s">
        <v>235</v>
      </c>
      <c r="M11" s="43" t="s">
        <v>236</v>
      </c>
      <c r="N11" s="44">
        <v>0</v>
      </c>
      <c r="O11" s="43" t="s">
        <v>89</v>
      </c>
      <c r="P11" s="45" t="s">
        <v>237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244</v>
      </c>
      <c r="I12" s="46" t="s">
        <v>250</v>
      </c>
      <c r="J12" s="46" t="s">
        <v>240</v>
      </c>
      <c r="K12" s="43" t="s">
        <v>246</v>
      </c>
      <c r="L12" s="43" t="s">
        <v>236</v>
      </c>
      <c r="M12" s="43" t="s">
        <v>235</v>
      </c>
      <c r="N12" s="44">
        <v>-40521200</v>
      </c>
      <c r="O12" s="43" t="s">
        <v>89</v>
      </c>
      <c r="P12" s="45" t="s">
        <v>237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244</v>
      </c>
      <c r="I13" s="46" t="s">
        <v>251</v>
      </c>
      <c r="J13" s="46" t="s">
        <v>240</v>
      </c>
      <c r="K13" s="43" t="s">
        <v>246</v>
      </c>
      <c r="L13" s="43" t="s">
        <v>236</v>
      </c>
      <c r="M13" s="43" t="s">
        <v>235</v>
      </c>
      <c r="N13" s="44">
        <v>-8243400</v>
      </c>
      <c r="O13" s="43" t="s">
        <v>89</v>
      </c>
      <c r="P13" s="45" t="s">
        <v>237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231</v>
      </c>
      <c r="I14" s="46" t="s">
        <v>232</v>
      </c>
      <c r="J14" s="46" t="s">
        <v>233</v>
      </c>
      <c r="K14" s="43" t="s">
        <v>234</v>
      </c>
      <c r="L14" s="43" t="s">
        <v>235</v>
      </c>
      <c r="M14" s="43" t="s">
        <v>236</v>
      </c>
      <c r="N14" s="44">
        <v>0</v>
      </c>
      <c r="O14" s="43" t="s">
        <v>91</v>
      </c>
      <c r="P14" s="45" t="s">
        <v>237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244</v>
      </c>
      <c r="I15" s="46" t="s">
        <v>252</v>
      </c>
      <c r="J15" s="46" t="s">
        <v>240</v>
      </c>
      <c r="K15" s="43" t="s">
        <v>246</v>
      </c>
      <c r="L15" s="43" t="s">
        <v>236</v>
      </c>
      <c r="M15" s="43" t="s">
        <v>235</v>
      </c>
      <c r="N15" s="44">
        <v>-785790</v>
      </c>
      <c r="O15" s="43" t="s">
        <v>91</v>
      </c>
      <c r="P15" s="45" t="s">
        <v>237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231</v>
      </c>
      <c r="I16" s="46" t="s">
        <v>232</v>
      </c>
      <c r="J16" s="46" t="s">
        <v>233</v>
      </c>
      <c r="K16" s="43" t="s">
        <v>234</v>
      </c>
      <c r="L16" s="43" t="s">
        <v>235</v>
      </c>
      <c r="M16" s="43" t="s">
        <v>236</v>
      </c>
      <c r="N16" s="44">
        <v>0</v>
      </c>
      <c r="O16" s="43" t="s">
        <v>91</v>
      </c>
      <c r="P16" s="45" t="s">
        <v>237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242</v>
      </c>
      <c r="I17" s="46" t="s">
        <v>253</v>
      </c>
      <c r="J17" s="46" t="s">
        <v>240</v>
      </c>
      <c r="K17" s="43" t="s">
        <v>99</v>
      </c>
      <c r="L17" s="43" t="s">
        <v>236</v>
      </c>
      <c r="M17" s="43" t="s">
        <v>235</v>
      </c>
      <c r="N17" s="44">
        <v>-2497000</v>
      </c>
      <c r="O17" s="43" t="s">
        <v>91</v>
      </c>
      <c r="P17" s="45" t="s">
        <v>237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231</v>
      </c>
      <c r="I18" s="46" t="s">
        <v>232</v>
      </c>
      <c r="J18" s="46" t="s">
        <v>233</v>
      </c>
      <c r="K18" s="43" t="s">
        <v>234</v>
      </c>
      <c r="L18" s="43" t="s">
        <v>235</v>
      </c>
      <c r="M18" s="43" t="s">
        <v>236</v>
      </c>
      <c r="N18" s="44">
        <v>0</v>
      </c>
      <c r="O18" s="43" t="s">
        <v>89</v>
      </c>
      <c r="P18" s="45" t="s">
        <v>237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231</v>
      </c>
      <c r="I19" s="46" t="s">
        <v>232</v>
      </c>
      <c r="J19" s="46" t="s">
        <v>233</v>
      </c>
      <c r="K19" s="43" t="s">
        <v>234</v>
      </c>
      <c r="L19" s="43" t="s">
        <v>235</v>
      </c>
      <c r="M19" s="43" t="s">
        <v>236</v>
      </c>
      <c r="N19" s="44">
        <v>0</v>
      </c>
      <c r="O19" s="43" t="s">
        <v>89</v>
      </c>
      <c r="P19" s="45" t="s">
        <v>237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248</v>
      </c>
      <c r="I20" s="46" t="s">
        <v>249</v>
      </c>
      <c r="J20" s="46" t="s">
        <v>88</v>
      </c>
      <c r="K20" s="43" t="s">
        <v>234</v>
      </c>
      <c r="L20" s="43" t="s">
        <v>235</v>
      </c>
      <c r="M20" s="43" t="s">
        <v>236</v>
      </c>
      <c r="N20" s="44">
        <v>0</v>
      </c>
      <c r="O20" s="43" t="s">
        <v>89</v>
      </c>
      <c r="P20" s="45" t="s">
        <v>237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231</v>
      </c>
      <c r="I21" s="46" t="s">
        <v>232</v>
      </c>
      <c r="J21" s="46" t="s">
        <v>233</v>
      </c>
      <c r="K21" s="43" t="s">
        <v>234</v>
      </c>
      <c r="L21" s="43" t="s">
        <v>235</v>
      </c>
      <c r="M21" s="43" t="s">
        <v>236</v>
      </c>
      <c r="N21" s="44">
        <v>0</v>
      </c>
      <c r="O21" s="43" t="s">
        <v>89</v>
      </c>
      <c r="P21" s="45" t="s">
        <v>237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231</v>
      </c>
      <c r="I22" s="46" t="s">
        <v>232</v>
      </c>
      <c r="J22" s="46" t="s">
        <v>233</v>
      </c>
      <c r="K22" s="43" t="s">
        <v>234</v>
      </c>
      <c r="L22" s="43" t="s">
        <v>235</v>
      </c>
      <c r="M22" s="43" t="s">
        <v>236</v>
      </c>
      <c r="N22" s="44">
        <v>0</v>
      </c>
      <c r="O22" s="43" t="s">
        <v>89</v>
      </c>
      <c r="P22" s="45" t="s">
        <v>237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244</v>
      </c>
      <c r="I23" s="46" t="s">
        <v>254</v>
      </c>
      <c r="J23" s="46" t="s">
        <v>240</v>
      </c>
      <c r="K23" s="43" t="s">
        <v>246</v>
      </c>
      <c r="L23" s="43" t="s">
        <v>236</v>
      </c>
      <c r="M23" s="43" t="s">
        <v>235</v>
      </c>
      <c r="N23" s="44">
        <v>-40521200</v>
      </c>
      <c r="O23" s="43" t="s">
        <v>91</v>
      </c>
      <c r="P23" s="45" t="s">
        <v>237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244</v>
      </c>
      <c r="I24" s="46" t="s">
        <v>255</v>
      </c>
      <c r="J24" s="46" t="s">
        <v>240</v>
      </c>
      <c r="K24" s="43" t="s">
        <v>246</v>
      </c>
      <c r="L24" s="43" t="s">
        <v>236</v>
      </c>
      <c r="M24" s="43" t="s">
        <v>235</v>
      </c>
      <c r="N24" s="44">
        <v>-8243400</v>
      </c>
      <c r="O24" s="43" t="s">
        <v>89</v>
      </c>
      <c r="P24" s="45" t="s">
        <v>237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231</v>
      </c>
      <c r="I25" s="46" t="s">
        <v>232</v>
      </c>
      <c r="J25" s="46" t="s">
        <v>233</v>
      </c>
      <c r="K25" s="43" t="s">
        <v>234</v>
      </c>
      <c r="L25" s="43" t="s">
        <v>235</v>
      </c>
      <c r="M25" s="43" t="s">
        <v>236</v>
      </c>
      <c r="N25" s="44">
        <v>0</v>
      </c>
      <c r="O25" s="43" t="s">
        <v>91</v>
      </c>
      <c r="P25" s="45" t="s">
        <v>237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244</v>
      </c>
      <c r="I26" s="46" t="s">
        <v>256</v>
      </c>
      <c r="J26" s="46" t="s">
        <v>240</v>
      </c>
      <c r="K26" s="43" t="s">
        <v>246</v>
      </c>
      <c r="L26" s="43" t="s">
        <v>236</v>
      </c>
      <c r="M26" s="43" t="s">
        <v>235</v>
      </c>
      <c r="N26" s="44">
        <v>-785790</v>
      </c>
      <c r="O26" s="43" t="s">
        <v>91</v>
      </c>
      <c r="P26" s="45" t="s">
        <v>237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231</v>
      </c>
      <c r="I27" s="46" t="s">
        <v>232</v>
      </c>
      <c r="J27" s="46" t="s">
        <v>233</v>
      </c>
      <c r="K27" s="43" t="s">
        <v>234</v>
      </c>
      <c r="L27" s="43" t="s">
        <v>235</v>
      </c>
      <c r="M27" s="43" t="s">
        <v>236</v>
      </c>
      <c r="N27" s="44">
        <v>0</v>
      </c>
      <c r="O27" s="43" t="s">
        <v>89</v>
      </c>
      <c r="P27" s="45" t="s">
        <v>237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242</v>
      </c>
      <c r="I28" s="46" t="s">
        <v>257</v>
      </c>
      <c r="J28" s="46" t="s">
        <v>240</v>
      </c>
      <c r="K28" s="43" t="s">
        <v>99</v>
      </c>
      <c r="L28" s="43" t="s">
        <v>236</v>
      </c>
      <c r="M28" s="43" t="s">
        <v>235</v>
      </c>
      <c r="N28" s="44">
        <v>-2497000</v>
      </c>
      <c r="O28" s="43" t="s">
        <v>89</v>
      </c>
      <c r="P28" s="45" t="s">
        <v>237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231</v>
      </c>
      <c r="I29" s="46" t="s">
        <v>232</v>
      </c>
      <c r="J29" s="46" t="s">
        <v>233</v>
      </c>
      <c r="K29" s="43" t="s">
        <v>234</v>
      </c>
      <c r="L29" s="43" t="s">
        <v>235</v>
      </c>
      <c r="M29" s="43" t="s">
        <v>236</v>
      </c>
      <c r="N29" s="44">
        <v>0</v>
      </c>
      <c r="O29" s="43" t="s">
        <v>91</v>
      </c>
      <c r="P29" s="45" t="s">
        <v>237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231</v>
      </c>
      <c r="I30" s="46" t="s">
        <v>232</v>
      </c>
      <c r="J30" s="46" t="s">
        <v>233</v>
      </c>
      <c r="K30" s="43" t="s">
        <v>234</v>
      </c>
      <c r="L30" s="43" t="s">
        <v>235</v>
      </c>
      <c r="M30" s="43" t="s">
        <v>236</v>
      </c>
      <c r="N30" s="44">
        <v>0</v>
      </c>
      <c r="O30" s="43" t="s">
        <v>89</v>
      </c>
      <c r="P30" s="45" t="s">
        <v>237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248</v>
      </c>
      <c r="I31" s="46" t="s">
        <v>249</v>
      </c>
      <c r="J31" s="46" t="s">
        <v>88</v>
      </c>
      <c r="K31" s="43" t="s">
        <v>234</v>
      </c>
      <c r="L31" s="43" t="s">
        <v>235</v>
      </c>
      <c r="M31" s="43" t="s">
        <v>236</v>
      </c>
      <c r="N31" s="44">
        <v>0</v>
      </c>
      <c r="O31" s="43" t="s">
        <v>91</v>
      </c>
      <c r="P31" s="45" t="s">
        <v>237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231</v>
      </c>
      <c r="I32" s="46" t="s">
        <v>232</v>
      </c>
      <c r="J32" s="46" t="s">
        <v>233</v>
      </c>
      <c r="K32" s="43" t="s">
        <v>234</v>
      </c>
      <c r="L32" s="43" t="s">
        <v>235</v>
      </c>
      <c r="M32" s="43" t="s">
        <v>236</v>
      </c>
      <c r="N32" s="44">
        <v>0</v>
      </c>
      <c r="O32" s="43" t="s">
        <v>89</v>
      </c>
      <c r="P32" s="45" t="s">
        <v>237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231</v>
      </c>
      <c r="I33" s="46" t="s">
        <v>232</v>
      </c>
      <c r="J33" s="46" t="s">
        <v>233</v>
      </c>
      <c r="K33" s="43" t="s">
        <v>234</v>
      </c>
      <c r="L33" s="43" t="s">
        <v>235</v>
      </c>
      <c r="M33" s="43" t="s">
        <v>236</v>
      </c>
      <c r="N33" s="44">
        <v>0</v>
      </c>
      <c r="O33" s="43" t="s">
        <v>89</v>
      </c>
      <c r="P33" s="45" t="s">
        <v>237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244</v>
      </c>
      <c r="I34" s="46" t="s">
        <v>258</v>
      </c>
      <c r="J34" s="46" t="s">
        <v>240</v>
      </c>
      <c r="K34" s="43" t="s">
        <v>246</v>
      </c>
      <c r="L34" s="43" t="s">
        <v>236</v>
      </c>
      <c r="M34" s="43" t="s">
        <v>235</v>
      </c>
      <c r="N34" s="44">
        <v>-40521200</v>
      </c>
      <c r="O34" s="43" t="s">
        <v>89</v>
      </c>
      <c r="P34" s="45" t="s">
        <v>237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244</v>
      </c>
      <c r="I35" s="46" t="s">
        <v>259</v>
      </c>
      <c r="J35" s="46" t="s">
        <v>240</v>
      </c>
      <c r="K35" s="43" t="s">
        <v>246</v>
      </c>
      <c r="L35" s="43" t="s">
        <v>236</v>
      </c>
      <c r="M35" s="43" t="s">
        <v>235</v>
      </c>
      <c r="N35" s="44">
        <v>-8243400</v>
      </c>
      <c r="O35" s="43" t="s">
        <v>91</v>
      </c>
      <c r="P35" s="45" t="s">
        <v>237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260</v>
      </c>
      <c r="I36" s="46" t="s">
        <v>261</v>
      </c>
      <c r="J36" s="46" t="s">
        <v>233</v>
      </c>
      <c r="K36" s="43" t="s">
        <v>262</v>
      </c>
      <c r="L36" s="43" t="s">
        <v>236</v>
      </c>
      <c r="M36" s="43" t="s">
        <v>236</v>
      </c>
      <c r="N36" s="44">
        <v>992</v>
      </c>
      <c r="O36" s="43" t="s">
        <v>91</v>
      </c>
      <c r="P36" s="45" t="s">
        <v>237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231</v>
      </c>
      <c r="I37" s="46" t="s">
        <v>232</v>
      </c>
      <c r="J37" s="46" t="s">
        <v>233</v>
      </c>
      <c r="K37" s="43" t="s">
        <v>234</v>
      </c>
      <c r="L37" s="43" t="s">
        <v>235</v>
      </c>
      <c r="M37" s="43" t="s">
        <v>236</v>
      </c>
      <c r="N37" s="44">
        <v>0</v>
      </c>
      <c r="O37" s="43" t="s">
        <v>89</v>
      </c>
      <c r="P37" s="45" t="s">
        <v>237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244</v>
      </c>
      <c r="I38" s="46" t="s">
        <v>263</v>
      </c>
      <c r="J38" s="46" t="s">
        <v>240</v>
      </c>
      <c r="K38" s="43" t="s">
        <v>246</v>
      </c>
      <c r="L38" s="43" t="s">
        <v>236</v>
      </c>
      <c r="M38" s="43" t="s">
        <v>235</v>
      </c>
      <c r="N38" s="44">
        <v>-785790</v>
      </c>
      <c r="O38" s="43" t="s">
        <v>91</v>
      </c>
      <c r="P38" s="45" t="s">
        <v>237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247</v>
      </c>
      <c r="I39" s="46" t="s">
        <v>232</v>
      </c>
      <c r="J39" s="46" t="s">
        <v>233</v>
      </c>
      <c r="K39" s="43" t="s">
        <v>234</v>
      </c>
      <c r="L39" s="43" t="s">
        <v>235</v>
      </c>
      <c r="M39" s="43" t="s">
        <v>236</v>
      </c>
      <c r="N39" s="44">
        <v>0</v>
      </c>
      <c r="O39" s="43" t="s">
        <v>91</v>
      </c>
      <c r="P39" s="45" t="s">
        <v>237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231</v>
      </c>
      <c r="I40" s="46" t="s">
        <v>232</v>
      </c>
      <c r="J40" s="46" t="s">
        <v>233</v>
      </c>
      <c r="K40" s="43" t="s">
        <v>234</v>
      </c>
      <c r="L40" s="43" t="s">
        <v>235</v>
      </c>
      <c r="M40" s="43" t="s">
        <v>236</v>
      </c>
      <c r="N40" s="44">
        <v>0</v>
      </c>
      <c r="O40" s="43" t="s">
        <v>91</v>
      </c>
      <c r="P40" s="45" t="s">
        <v>237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242</v>
      </c>
      <c r="I41" s="46" t="s">
        <v>264</v>
      </c>
      <c r="J41" s="46" t="s">
        <v>240</v>
      </c>
      <c r="K41" s="43" t="s">
        <v>99</v>
      </c>
      <c r="L41" s="43" t="s">
        <v>236</v>
      </c>
      <c r="M41" s="43" t="s">
        <v>235</v>
      </c>
      <c r="N41" s="44">
        <v>-2497000</v>
      </c>
      <c r="O41" s="43" t="s">
        <v>91</v>
      </c>
      <c r="P41" s="45" t="s">
        <v>237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248</v>
      </c>
      <c r="I42" s="46" t="s">
        <v>249</v>
      </c>
      <c r="J42" s="46" t="s">
        <v>88</v>
      </c>
      <c r="K42" s="43" t="s">
        <v>234</v>
      </c>
      <c r="L42" s="43" t="s">
        <v>235</v>
      </c>
      <c r="M42" s="43" t="s">
        <v>236</v>
      </c>
      <c r="N42" s="44">
        <v>0</v>
      </c>
      <c r="O42" s="43" t="s">
        <v>91</v>
      </c>
      <c r="P42" s="45" t="s">
        <v>237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231</v>
      </c>
      <c r="I43" s="46" t="s">
        <v>232</v>
      </c>
      <c r="J43" s="46" t="s">
        <v>233</v>
      </c>
      <c r="K43" s="43" t="s">
        <v>234</v>
      </c>
      <c r="L43" s="43" t="s">
        <v>235</v>
      </c>
      <c r="M43" s="43" t="s">
        <v>236</v>
      </c>
      <c r="N43" s="44">
        <v>0</v>
      </c>
      <c r="O43" s="43" t="s">
        <v>89</v>
      </c>
      <c r="P43" s="45" t="s">
        <v>237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231</v>
      </c>
      <c r="I44" s="46" t="s">
        <v>232</v>
      </c>
      <c r="J44" s="46" t="s">
        <v>233</v>
      </c>
      <c r="K44" s="43" t="s">
        <v>234</v>
      </c>
      <c r="L44" s="43" t="s">
        <v>235</v>
      </c>
      <c r="M44" s="43" t="s">
        <v>236</v>
      </c>
      <c r="N44" s="44">
        <v>0</v>
      </c>
      <c r="O44" s="43" t="s">
        <v>89</v>
      </c>
      <c r="P44" s="45" t="s">
        <v>237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231</v>
      </c>
      <c r="I45" s="46" t="s">
        <v>232</v>
      </c>
      <c r="J45" s="46" t="s">
        <v>233</v>
      </c>
      <c r="K45" s="43" t="s">
        <v>234</v>
      </c>
      <c r="L45" s="43" t="s">
        <v>235</v>
      </c>
      <c r="M45" s="43" t="s">
        <v>236</v>
      </c>
      <c r="N45" s="44">
        <v>0</v>
      </c>
      <c r="O45" s="43" t="s">
        <v>89</v>
      </c>
      <c r="P45" s="45" t="s">
        <v>237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231</v>
      </c>
      <c r="I46" s="46" t="s">
        <v>232</v>
      </c>
      <c r="J46" s="46" t="s">
        <v>233</v>
      </c>
      <c r="K46" s="43" t="s">
        <v>234</v>
      </c>
      <c r="L46" s="43" t="s">
        <v>235</v>
      </c>
      <c r="M46" s="43" t="s">
        <v>236</v>
      </c>
      <c r="N46" s="44">
        <v>0</v>
      </c>
      <c r="O46" s="43" t="s">
        <v>89</v>
      </c>
      <c r="P46" s="45" t="s">
        <v>237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244</v>
      </c>
      <c r="I47" s="46" t="s">
        <v>265</v>
      </c>
      <c r="J47" s="46" t="s">
        <v>240</v>
      </c>
      <c r="K47" s="43" t="s">
        <v>246</v>
      </c>
      <c r="L47" s="43" t="s">
        <v>236</v>
      </c>
      <c r="M47" s="43" t="s">
        <v>235</v>
      </c>
      <c r="N47" s="44">
        <v>-40521200</v>
      </c>
      <c r="O47" s="43" t="s">
        <v>89</v>
      </c>
      <c r="P47" s="45" t="s">
        <v>237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244</v>
      </c>
      <c r="I48" s="46" t="s">
        <v>266</v>
      </c>
      <c r="J48" s="46" t="s">
        <v>240</v>
      </c>
      <c r="K48" s="43" t="s">
        <v>246</v>
      </c>
      <c r="L48" s="43" t="s">
        <v>236</v>
      </c>
      <c r="M48" s="43" t="s">
        <v>235</v>
      </c>
      <c r="N48" s="44">
        <v>-8243400</v>
      </c>
      <c r="O48" s="43" t="s">
        <v>89</v>
      </c>
      <c r="P48" s="45" t="s">
        <v>237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231</v>
      </c>
      <c r="I49" s="46" t="s">
        <v>232</v>
      </c>
      <c r="J49" s="46" t="s">
        <v>233</v>
      </c>
      <c r="K49" s="43" t="s">
        <v>234</v>
      </c>
      <c r="L49" s="43" t="s">
        <v>235</v>
      </c>
      <c r="M49" s="43" t="s">
        <v>236</v>
      </c>
      <c r="N49" s="44">
        <v>0</v>
      </c>
      <c r="O49" s="43" t="s">
        <v>89</v>
      </c>
      <c r="P49" s="45" t="s">
        <v>237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244</v>
      </c>
      <c r="I50" s="46" t="s">
        <v>267</v>
      </c>
      <c r="J50" s="46" t="s">
        <v>240</v>
      </c>
      <c r="K50" s="43" t="s">
        <v>246</v>
      </c>
      <c r="L50" s="43" t="s">
        <v>236</v>
      </c>
      <c r="M50" s="43" t="s">
        <v>235</v>
      </c>
      <c r="N50" s="44">
        <v>-785790</v>
      </c>
      <c r="O50" s="43" t="s">
        <v>89</v>
      </c>
      <c r="P50" s="45" t="s">
        <v>237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231</v>
      </c>
      <c r="I51" s="46" t="s">
        <v>232</v>
      </c>
      <c r="J51" s="46" t="s">
        <v>233</v>
      </c>
      <c r="K51" s="43" t="s">
        <v>234</v>
      </c>
      <c r="L51" s="43" t="s">
        <v>235</v>
      </c>
      <c r="M51" s="43" t="s">
        <v>236</v>
      </c>
      <c r="N51" s="44">
        <v>0</v>
      </c>
      <c r="O51" s="43" t="s">
        <v>91</v>
      </c>
      <c r="P51" s="45" t="s">
        <v>237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238</v>
      </c>
      <c r="I52" s="46" t="s">
        <v>239</v>
      </c>
      <c r="J52" s="46" t="s">
        <v>240</v>
      </c>
      <c r="K52" s="43" t="s">
        <v>241</v>
      </c>
      <c r="L52" s="43" t="s">
        <v>236</v>
      </c>
      <c r="M52" s="43" t="s">
        <v>236</v>
      </c>
      <c r="N52" s="44">
        <v>400000000</v>
      </c>
      <c r="O52" s="43" t="s">
        <v>91</v>
      </c>
      <c r="P52" s="45" t="s">
        <v>237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242</v>
      </c>
      <c r="I53" s="46" t="s">
        <v>268</v>
      </c>
      <c r="J53" s="46" t="s">
        <v>240</v>
      </c>
      <c r="K53" s="43" t="s">
        <v>99</v>
      </c>
      <c r="L53" s="43" t="s">
        <v>236</v>
      </c>
      <c r="M53" s="43" t="s">
        <v>235</v>
      </c>
      <c r="N53" s="44">
        <v>-2497000</v>
      </c>
      <c r="O53" s="43" t="s">
        <v>89</v>
      </c>
      <c r="P53" s="45" t="s">
        <v>237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247</v>
      </c>
      <c r="I54" s="46" t="s">
        <v>232</v>
      </c>
      <c r="J54" s="46" t="s">
        <v>233</v>
      </c>
      <c r="K54" s="43" t="s">
        <v>234</v>
      </c>
      <c r="L54" s="43" t="s">
        <v>235</v>
      </c>
      <c r="M54" s="43" t="s">
        <v>236</v>
      </c>
      <c r="N54" s="44">
        <v>0</v>
      </c>
      <c r="O54" s="43" t="s">
        <v>91</v>
      </c>
      <c r="P54" s="45" t="s">
        <v>237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231</v>
      </c>
      <c r="I55" s="46" t="s">
        <v>232</v>
      </c>
      <c r="J55" s="46" t="s">
        <v>233</v>
      </c>
      <c r="K55" s="43" t="s">
        <v>234</v>
      </c>
      <c r="L55" s="43" t="s">
        <v>235</v>
      </c>
      <c r="M55" s="43" t="s">
        <v>236</v>
      </c>
      <c r="N55" s="44">
        <v>0</v>
      </c>
      <c r="O55" s="43" t="s">
        <v>91</v>
      </c>
      <c r="P55" s="45" t="s">
        <v>237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231</v>
      </c>
      <c r="I56" s="46" t="s">
        <v>232</v>
      </c>
      <c r="J56" s="46" t="s">
        <v>233</v>
      </c>
      <c r="K56" s="43" t="s">
        <v>234</v>
      </c>
      <c r="L56" s="43" t="s">
        <v>235</v>
      </c>
      <c r="M56" s="43" t="s">
        <v>236</v>
      </c>
      <c r="N56" s="44">
        <v>0</v>
      </c>
      <c r="O56" s="43" t="s">
        <v>91</v>
      </c>
      <c r="P56" s="45" t="s">
        <v>237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231</v>
      </c>
      <c r="I57" s="46" t="s">
        <v>232</v>
      </c>
      <c r="J57" s="46" t="s">
        <v>233</v>
      </c>
      <c r="K57" s="43" t="s">
        <v>234</v>
      </c>
      <c r="L57" s="43" t="s">
        <v>235</v>
      </c>
      <c r="M57" s="43" t="s">
        <v>236</v>
      </c>
      <c r="N57" s="44">
        <v>0</v>
      </c>
      <c r="O57" s="43" t="s">
        <v>91</v>
      </c>
      <c r="P57" s="45" t="s">
        <v>237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244</v>
      </c>
      <c r="I58" s="46" t="s">
        <v>269</v>
      </c>
      <c r="J58" s="46" t="s">
        <v>240</v>
      </c>
      <c r="K58" s="43" t="s">
        <v>246</v>
      </c>
      <c r="L58" s="43" t="s">
        <v>236</v>
      </c>
      <c r="M58" s="43" t="s">
        <v>235</v>
      </c>
      <c r="N58" s="44">
        <v>-40521200</v>
      </c>
      <c r="O58" s="43" t="s">
        <v>91</v>
      </c>
      <c r="P58" s="45" t="s">
        <v>237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244</v>
      </c>
      <c r="I59" s="46" t="s">
        <v>270</v>
      </c>
      <c r="J59" s="46" t="s">
        <v>240</v>
      </c>
      <c r="K59" s="43" t="s">
        <v>246</v>
      </c>
      <c r="L59" s="43" t="s">
        <v>236</v>
      </c>
      <c r="M59" s="43" t="s">
        <v>235</v>
      </c>
      <c r="N59" s="44">
        <v>-8243400</v>
      </c>
      <c r="O59" s="43" t="s">
        <v>89</v>
      </c>
      <c r="P59" s="45" t="s">
        <v>237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231</v>
      </c>
      <c r="I60" s="46" t="s">
        <v>232</v>
      </c>
      <c r="J60" s="46" t="s">
        <v>233</v>
      </c>
      <c r="K60" s="43" t="s">
        <v>234</v>
      </c>
      <c r="L60" s="43" t="s">
        <v>235</v>
      </c>
      <c r="M60" s="43" t="s">
        <v>236</v>
      </c>
      <c r="N60" s="44">
        <v>0</v>
      </c>
      <c r="O60" s="43" t="s">
        <v>89</v>
      </c>
      <c r="P60" s="45" t="s">
        <v>237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231</v>
      </c>
      <c r="I61" s="46" t="s">
        <v>232</v>
      </c>
      <c r="J61" s="46" t="s">
        <v>233</v>
      </c>
      <c r="K61" s="43" t="s">
        <v>234</v>
      </c>
      <c r="L61" s="43" t="s">
        <v>235</v>
      </c>
      <c r="M61" s="43" t="s">
        <v>236</v>
      </c>
      <c r="N61" s="44">
        <v>0</v>
      </c>
      <c r="O61" s="43" t="s">
        <v>89</v>
      </c>
      <c r="P61" s="45" t="s">
        <v>237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244</v>
      </c>
      <c r="I62" s="46" t="s">
        <v>271</v>
      </c>
      <c r="J62" s="46" t="s">
        <v>240</v>
      </c>
      <c r="K62" s="43" t="s">
        <v>246</v>
      </c>
      <c r="L62" s="43" t="s">
        <v>236</v>
      </c>
      <c r="M62" s="43" t="s">
        <v>235</v>
      </c>
      <c r="N62" s="44">
        <v>-785790</v>
      </c>
      <c r="O62" s="43" t="s">
        <v>89</v>
      </c>
      <c r="P62" s="45" t="s">
        <v>237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231</v>
      </c>
      <c r="I63" s="46" t="s">
        <v>232</v>
      </c>
      <c r="J63" s="46" t="s">
        <v>233</v>
      </c>
      <c r="K63" s="43" t="s">
        <v>234</v>
      </c>
      <c r="L63" s="43" t="s">
        <v>235</v>
      </c>
      <c r="M63" s="43" t="s">
        <v>236</v>
      </c>
      <c r="N63" s="44">
        <v>0</v>
      </c>
      <c r="O63" s="43" t="s">
        <v>89</v>
      </c>
      <c r="P63" s="45" t="s">
        <v>237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242</v>
      </c>
      <c r="I64" s="46" t="s">
        <v>272</v>
      </c>
      <c r="J64" s="46" t="s">
        <v>240</v>
      </c>
      <c r="K64" s="43" t="s">
        <v>99</v>
      </c>
      <c r="L64" s="43" t="s">
        <v>236</v>
      </c>
      <c r="M64" s="43" t="s">
        <v>235</v>
      </c>
      <c r="N64" s="44">
        <v>-2497000</v>
      </c>
      <c r="O64" s="43" t="s">
        <v>89</v>
      </c>
      <c r="P64" s="45" t="s">
        <v>237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247</v>
      </c>
      <c r="I65" s="46" t="s">
        <v>232</v>
      </c>
      <c r="J65" s="46" t="s">
        <v>233</v>
      </c>
      <c r="K65" s="43" t="s">
        <v>234</v>
      </c>
      <c r="L65" s="43" t="s">
        <v>235</v>
      </c>
      <c r="M65" s="43" t="s">
        <v>236</v>
      </c>
      <c r="N65" s="44">
        <v>0</v>
      </c>
      <c r="O65" s="43" t="s">
        <v>89</v>
      </c>
      <c r="P65" s="45" t="s">
        <v>237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231</v>
      </c>
      <c r="I66" s="46" t="s">
        <v>232</v>
      </c>
      <c r="J66" s="46" t="s">
        <v>233</v>
      </c>
      <c r="K66" s="43" t="s">
        <v>234</v>
      </c>
      <c r="L66" s="43" t="s">
        <v>235</v>
      </c>
      <c r="M66" s="43" t="s">
        <v>236</v>
      </c>
      <c r="N66" s="44">
        <v>0</v>
      </c>
      <c r="O66" s="43" t="s">
        <v>86</v>
      </c>
      <c r="P66" s="45" t="s">
        <v>237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231</v>
      </c>
      <c r="I67" s="46" t="s">
        <v>232</v>
      </c>
      <c r="J67" s="46" t="s">
        <v>233</v>
      </c>
      <c r="K67" s="43" t="s">
        <v>234</v>
      </c>
      <c r="L67" s="43" t="s">
        <v>235</v>
      </c>
      <c r="M67" s="43" t="s">
        <v>236</v>
      </c>
      <c r="N67" s="44">
        <v>0</v>
      </c>
      <c r="O67" s="43" t="s">
        <v>91</v>
      </c>
      <c r="P67" s="45" t="s">
        <v>237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248</v>
      </c>
      <c r="I68" s="46" t="s">
        <v>249</v>
      </c>
      <c r="J68" s="46" t="s">
        <v>88</v>
      </c>
      <c r="K68" s="43" t="s">
        <v>234</v>
      </c>
      <c r="L68" s="43" t="s">
        <v>235</v>
      </c>
      <c r="M68" s="43" t="s">
        <v>236</v>
      </c>
      <c r="N68" s="44">
        <v>0</v>
      </c>
      <c r="O68" s="43" t="s">
        <v>89</v>
      </c>
      <c r="P68" s="45" t="s">
        <v>237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231</v>
      </c>
      <c r="I69" s="46" t="s">
        <v>232</v>
      </c>
      <c r="J69" s="46" t="s">
        <v>233</v>
      </c>
      <c r="K69" s="43" t="s">
        <v>234</v>
      </c>
      <c r="L69" s="43" t="s">
        <v>235</v>
      </c>
      <c r="M69" s="43" t="s">
        <v>236</v>
      </c>
      <c r="N69" s="44">
        <v>0</v>
      </c>
      <c r="O69" s="43" t="s">
        <v>91</v>
      </c>
      <c r="P69" s="45" t="s">
        <v>237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231</v>
      </c>
      <c r="I70" s="46" t="s">
        <v>232</v>
      </c>
      <c r="J70" s="46" t="s">
        <v>233</v>
      </c>
      <c r="K70" s="43" t="s">
        <v>234</v>
      </c>
      <c r="L70" s="43" t="s">
        <v>235</v>
      </c>
      <c r="M70" s="43" t="s">
        <v>236</v>
      </c>
      <c r="N70" s="44">
        <v>0</v>
      </c>
      <c r="O70" s="43" t="s">
        <v>91</v>
      </c>
      <c r="P70" s="45" t="s">
        <v>237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244</v>
      </c>
      <c r="I71" s="46" t="s">
        <v>273</v>
      </c>
      <c r="J71" s="46" t="s">
        <v>240</v>
      </c>
      <c r="K71" s="43" t="s">
        <v>246</v>
      </c>
      <c r="L71" s="43" t="s">
        <v>236</v>
      </c>
      <c r="M71" s="43" t="s">
        <v>235</v>
      </c>
      <c r="N71" s="44">
        <v>-40521200</v>
      </c>
      <c r="O71" s="43" t="s">
        <v>91</v>
      </c>
      <c r="P71" s="45" t="s">
        <v>237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244</v>
      </c>
      <c r="I72" s="46" t="s">
        <v>274</v>
      </c>
      <c r="J72" s="46" t="s">
        <v>240</v>
      </c>
      <c r="K72" s="43" t="s">
        <v>246</v>
      </c>
      <c r="L72" s="43" t="s">
        <v>236</v>
      </c>
      <c r="M72" s="43" t="s">
        <v>235</v>
      </c>
      <c r="N72" s="44">
        <v>-8243400</v>
      </c>
      <c r="O72" s="43" t="s">
        <v>86</v>
      </c>
      <c r="P72" s="45" t="s">
        <v>237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248</v>
      </c>
      <c r="I73" s="46" t="s">
        <v>275</v>
      </c>
      <c r="J73" s="46" t="s">
        <v>276</v>
      </c>
      <c r="K73" s="43" t="s">
        <v>277</v>
      </c>
      <c r="L73" s="43" t="s">
        <v>236</v>
      </c>
      <c r="M73" s="43" t="s">
        <v>236</v>
      </c>
      <c r="N73" s="44">
        <v>101554</v>
      </c>
      <c r="O73" s="43" t="s">
        <v>89</v>
      </c>
      <c r="P73" s="45" t="s">
        <v>237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278</v>
      </c>
      <c r="I74" s="46" t="s">
        <v>279</v>
      </c>
      <c r="J74" s="46" t="s">
        <v>280</v>
      </c>
      <c r="K74" s="43" t="s">
        <v>277</v>
      </c>
      <c r="L74" s="43" t="s">
        <v>236</v>
      </c>
      <c r="M74" s="43" t="s">
        <v>236</v>
      </c>
      <c r="N74" s="44">
        <v>6026309</v>
      </c>
      <c r="O74" s="43" t="s">
        <v>89</v>
      </c>
      <c r="P74" s="45" t="s">
        <v>237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281</v>
      </c>
      <c r="I75" s="46" t="s">
        <v>282</v>
      </c>
      <c r="J75" s="46" t="s">
        <v>283</v>
      </c>
      <c r="K75" s="43" t="s">
        <v>262</v>
      </c>
      <c r="L75" s="43" t="s">
        <v>236</v>
      </c>
      <c r="M75" s="43" t="s">
        <v>236</v>
      </c>
      <c r="N75" s="44">
        <v>25610</v>
      </c>
      <c r="O75" s="43" t="s">
        <v>86</v>
      </c>
      <c r="P75" s="45" t="s">
        <v>237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248</v>
      </c>
      <c r="I76" s="46" t="s">
        <v>284</v>
      </c>
      <c r="J76" s="46" t="s">
        <v>285</v>
      </c>
      <c r="K76" s="43" t="s">
        <v>277</v>
      </c>
      <c r="L76" s="43" t="s">
        <v>236</v>
      </c>
      <c r="M76" s="43" t="s">
        <v>236</v>
      </c>
      <c r="N76" s="44">
        <v>25387</v>
      </c>
      <c r="O76" s="43" t="s">
        <v>91</v>
      </c>
      <c r="P76" s="45" t="s">
        <v>237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248</v>
      </c>
      <c r="I77" s="46" t="s">
        <v>284</v>
      </c>
      <c r="J77" s="46" t="s">
        <v>285</v>
      </c>
      <c r="K77" s="43" t="s">
        <v>277</v>
      </c>
      <c r="L77" s="43" t="s">
        <v>236</v>
      </c>
      <c r="M77" s="43" t="s">
        <v>236</v>
      </c>
      <c r="N77" s="44">
        <v>1160667</v>
      </c>
      <c r="O77" s="43" t="s">
        <v>91</v>
      </c>
      <c r="P77" s="45" t="s">
        <v>237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248</v>
      </c>
      <c r="I78" s="46" t="s">
        <v>286</v>
      </c>
      <c r="J78" s="46" t="s">
        <v>287</v>
      </c>
      <c r="K78" s="43" t="s">
        <v>277</v>
      </c>
      <c r="L78" s="43" t="s">
        <v>236</v>
      </c>
      <c r="M78" s="43" t="s">
        <v>236</v>
      </c>
      <c r="N78" s="44">
        <v>84150</v>
      </c>
      <c r="O78" s="43" t="s">
        <v>91</v>
      </c>
      <c r="P78" s="45" t="s">
        <v>237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248</v>
      </c>
      <c r="I79" s="46" t="s">
        <v>284</v>
      </c>
      <c r="J79" s="46" t="s">
        <v>285</v>
      </c>
      <c r="K79" s="43" t="s">
        <v>277</v>
      </c>
      <c r="L79" s="43" t="s">
        <v>236</v>
      </c>
      <c r="M79" s="43" t="s">
        <v>236</v>
      </c>
      <c r="N79" s="44">
        <v>328338</v>
      </c>
      <c r="O79" s="43" t="s">
        <v>89</v>
      </c>
      <c r="P79" s="45" t="s">
        <v>237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288</v>
      </c>
      <c r="I80" s="46" t="s">
        <v>289</v>
      </c>
      <c r="J80" s="46" t="s">
        <v>290</v>
      </c>
      <c r="K80" s="43" t="s">
        <v>99</v>
      </c>
      <c r="L80" s="43" t="s">
        <v>236</v>
      </c>
      <c r="M80" s="43" t="s">
        <v>236</v>
      </c>
      <c r="N80" s="44">
        <v>-200000</v>
      </c>
      <c r="O80" s="43" t="s">
        <v>89</v>
      </c>
      <c r="P80" s="45" t="s">
        <v>237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291</v>
      </c>
      <c r="I81" s="46" t="s">
        <v>292</v>
      </c>
      <c r="J81" s="46" t="s">
        <v>293</v>
      </c>
      <c r="K81" s="43" t="s">
        <v>262</v>
      </c>
      <c r="L81" s="43" t="s">
        <v>236</v>
      </c>
      <c r="M81" s="43" t="s">
        <v>236</v>
      </c>
      <c r="N81" s="44">
        <v>16000</v>
      </c>
      <c r="O81" s="43" t="s">
        <v>86</v>
      </c>
      <c r="P81" s="45" t="s">
        <v>237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288</v>
      </c>
      <c r="I82" s="46" t="s">
        <v>294</v>
      </c>
      <c r="J82" s="46" t="s">
        <v>290</v>
      </c>
      <c r="K82" s="43" t="s">
        <v>234</v>
      </c>
      <c r="L82" s="43" t="s">
        <v>235</v>
      </c>
      <c r="M82" s="43" t="s">
        <v>236</v>
      </c>
      <c r="N82" s="44">
        <v>0</v>
      </c>
      <c r="O82" s="43" t="s">
        <v>91</v>
      </c>
      <c r="P82" s="45" t="s">
        <v>237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288</v>
      </c>
      <c r="I83" s="46" t="s">
        <v>295</v>
      </c>
      <c r="J83" s="46" t="s">
        <v>290</v>
      </c>
      <c r="K83" s="43" t="s">
        <v>99</v>
      </c>
      <c r="L83" s="43" t="s">
        <v>236</v>
      </c>
      <c r="M83" s="43" t="s">
        <v>236</v>
      </c>
      <c r="N83" s="44">
        <v>-184800</v>
      </c>
      <c r="O83" s="43" t="s">
        <v>91</v>
      </c>
      <c r="P83" s="45" t="s">
        <v>237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288</v>
      </c>
      <c r="I84" s="46" t="s">
        <v>296</v>
      </c>
      <c r="J84" s="46" t="s">
        <v>290</v>
      </c>
      <c r="K84" s="43" t="s">
        <v>99</v>
      </c>
      <c r="L84" s="43" t="s">
        <v>236</v>
      </c>
      <c r="M84" s="43" t="s">
        <v>236</v>
      </c>
      <c r="N84" s="44">
        <v>-1000000</v>
      </c>
      <c r="O84" s="43" t="s">
        <v>91</v>
      </c>
      <c r="P84" s="45" t="s">
        <v>237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288</v>
      </c>
      <c r="I85" s="46" t="s">
        <v>296</v>
      </c>
      <c r="J85" s="46" t="s">
        <v>290</v>
      </c>
      <c r="K85" s="43" t="s">
        <v>99</v>
      </c>
      <c r="L85" s="43" t="s">
        <v>236</v>
      </c>
      <c r="M85" s="43" t="s">
        <v>236</v>
      </c>
      <c r="N85" s="44">
        <v>-800000</v>
      </c>
      <c r="O85" s="43" t="s">
        <v>91</v>
      </c>
      <c r="P85" s="45" t="s">
        <v>237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288</v>
      </c>
      <c r="I86" s="46" t="s">
        <v>295</v>
      </c>
      <c r="J86" s="46" t="s">
        <v>290</v>
      </c>
      <c r="K86" s="43" t="s">
        <v>99</v>
      </c>
      <c r="L86" s="43" t="s">
        <v>236</v>
      </c>
      <c r="M86" s="43" t="s">
        <v>236</v>
      </c>
      <c r="N86" s="44">
        <v>-127600</v>
      </c>
      <c r="O86" s="43" t="s">
        <v>91</v>
      </c>
      <c r="P86" s="45" t="s">
        <v>237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248</v>
      </c>
      <c r="I87" s="46" t="s">
        <v>275</v>
      </c>
      <c r="J87" s="46" t="s">
        <v>276</v>
      </c>
      <c r="K87" s="43" t="s">
        <v>277</v>
      </c>
      <c r="L87" s="43" t="s">
        <v>236</v>
      </c>
      <c r="M87" s="43" t="s">
        <v>236</v>
      </c>
      <c r="N87" s="44">
        <v>221807</v>
      </c>
      <c r="O87" s="43" t="s">
        <v>89</v>
      </c>
      <c r="P87" s="45" t="s">
        <v>237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278</v>
      </c>
      <c r="I88" s="46" t="s">
        <v>279</v>
      </c>
      <c r="J88" s="46" t="s">
        <v>280</v>
      </c>
      <c r="K88" s="43" t="s">
        <v>277</v>
      </c>
      <c r="L88" s="43" t="s">
        <v>236</v>
      </c>
      <c r="M88" s="43" t="s">
        <v>236</v>
      </c>
      <c r="N88" s="44">
        <v>16004657</v>
      </c>
      <c r="O88" s="43" t="s">
        <v>91</v>
      </c>
      <c r="P88" s="45" t="s">
        <v>237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297</v>
      </c>
      <c r="I89" s="46" t="s">
        <v>298</v>
      </c>
      <c r="J89" s="46" t="s">
        <v>290</v>
      </c>
      <c r="K89" s="43" t="s">
        <v>99</v>
      </c>
      <c r="L89" s="43" t="s">
        <v>236</v>
      </c>
      <c r="M89" s="43" t="s">
        <v>236</v>
      </c>
      <c r="N89" s="44">
        <v>-100000</v>
      </c>
      <c r="O89" s="43" t="s">
        <v>89</v>
      </c>
      <c r="P89" s="45" t="s">
        <v>237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299</v>
      </c>
      <c r="I90" s="46" t="s">
        <v>300</v>
      </c>
      <c r="J90" s="46" t="s">
        <v>290</v>
      </c>
      <c r="K90" s="43" t="s">
        <v>99</v>
      </c>
      <c r="L90" s="43" t="s">
        <v>236</v>
      </c>
      <c r="M90" s="43" t="s">
        <v>236</v>
      </c>
      <c r="N90" s="44">
        <v>-11000</v>
      </c>
      <c r="O90" s="43" t="s">
        <v>89</v>
      </c>
      <c r="P90" s="45" t="s">
        <v>237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299</v>
      </c>
      <c r="I91" s="46" t="s">
        <v>301</v>
      </c>
      <c r="J91" s="46" t="s">
        <v>290</v>
      </c>
      <c r="K91" s="43" t="s">
        <v>99</v>
      </c>
      <c r="L91" s="43" t="s">
        <v>236</v>
      </c>
      <c r="M91" s="43" t="s">
        <v>236</v>
      </c>
      <c r="N91" s="44">
        <v>-33990</v>
      </c>
      <c r="O91" s="43" t="s">
        <v>89</v>
      </c>
      <c r="P91" s="45" t="s">
        <v>237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281</v>
      </c>
      <c r="I92" s="46" t="s">
        <v>282</v>
      </c>
      <c r="J92" s="46" t="s">
        <v>283</v>
      </c>
      <c r="K92" s="43" t="s">
        <v>262</v>
      </c>
      <c r="L92" s="43" t="s">
        <v>236</v>
      </c>
      <c r="M92" s="43" t="s">
        <v>236</v>
      </c>
      <c r="N92" s="44">
        <v>68600</v>
      </c>
      <c r="O92" s="43" t="s">
        <v>89</v>
      </c>
      <c r="P92" s="45" t="s">
        <v>237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231</v>
      </c>
      <c r="I93" s="46" t="s">
        <v>232</v>
      </c>
      <c r="J93" s="46" t="s">
        <v>233</v>
      </c>
      <c r="K93" s="43" t="s">
        <v>234</v>
      </c>
      <c r="L93" s="43" t="s">
        <v>235</v>
      </c>
      <c r="M93" s="43" t="s">
        <v>236</v>
      </c>
      <c r="N93" s="44">
        <v>0</v>
      </c>
      <c r="O93" s="43" t="s">
        <v>89</v>
      </c>
      <c r="P93" s="45" t="s">
        <v>237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302</v>
      </c>
      <c r="I94" s="46" t="s">
        <v>232</v>
      </c>
      <c r="J94" s="46" t="s">
        <v>233</v>
      </c>
      <c r="K94" s="43" t="s">
        <v>234</v>
      </c>
      <c r="L94" s="43" t="s">
        <v>235</v>
      </c>
      <c r="M94" s="43" t="s">
        <v>236</v>
      </c>
      <c r="N94" s="44">
        <v>0</v>
      </c>
      <c r="O94" s="43" t="s">
        <v>89</v>
      </c>
      <c r="P94" s="45" t="s">
        <v>237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303</v>
      </c>
      <c r="I95" s="46" t="s">
        <v>304</v>
      </c>
      <c r="J95" s="46" t="s">
        <v>305</v>
      </c>
      <c r="K95" s="43" t="s">
        <v>262</v>
      </c>
      <c r="L95" s="43" t="s">
        <v>236</v>
      </c>
      <c r="M95" s="43" t="s">
        <v>236</v>
      </c>
      <c r="N95" s="44">
        <v>34000</v>
      </c>
      <c r="O95" s="43" t="s">
        <v>91</v>
      </c>
      <c r="P95" s="45" t="s">
        <v>237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248</v>
      </c>
      <c r="I96" s="46" t="s">
        <v>284</v>
      </c>
      <c r="J96" s="46" t="s">
        <v>285</v>
      </c>
      <c r="K96" s="43" t="s">
        <v>277</v>
      </c>
      <c r="L96" s="43" t="s">
        <v>236</v>
      </c>
      <c r="M96" s="43" t="s">
        <v>236</v>
      </c>
      <c r="N96" s="44">
        <v>2685770</v>
      </c>
      <c r="O96" s="43" t="s">
        <v>89</v>
      </c>
      <c r="P96" s="45" t="s">
        <v>237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248</v>
      </c>
      <c r="I97" s="46" t="s">
        <v>284</v>
      </c>
      <c r="J97" s="46" t="s">
        <v>285</v>
      </c>
      <c r="K97" s="43" t="s">
        <v>277</v>
      </c>
      <c r="L97" s="43" t="s">
        <v>236</v>
      </c>
      <c r="M97" s="43" t="s">
        <v>236</v>
      </c>
      <c r="N97" s="44">
        <v>824288</v>
      </c>
      <c r="O97" s="43" t="s">
        <v>91</v>
      </c>
      <c r="P97" s="45" t="s">
        <v>237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288</v>
      </c>
      <c r="I98" s="46" t="s">
        <v>306</v>
      </c>
      <c r="J98" s="46" t="s">
        <v>290</v>
      </c>
      <c r="K98" s="43" t="s">
        <v>99</v>
      </c>
      <c r="L98" s="43" t="s">
        <v>236</v>
      </c>
      <c r="M98" s="43" t="s">
        <v>236</v>
      </c>
      <c r="N98" s="44">
        <v>-498762</v>
      </c>
      <c r="O98" s="43" t="s">
        <v>91</v>
      </c>
      <c r="P98" s="45" t="s">
        <v>237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248</v>
      </c>
      <c r="I99" s="46" t="s">
        <v>307</v>
      </c>
      <c r="J99" s="46" t="s">
        <v>88</v>
      </c>
      <c r="K99" s="43" t="s">
        <v>262</v>
      </c>
      <c r="L99" s="43" t="s">
        <v>236</v>
      </c>
      <c r="M99" s="43" t="s">
        <v>236</v>
      </c>
      <c r="N99" s="44">
        <v>29700</v>
      </c>
      <c r="O99" s="43" t="s">
        <v>89</v>
      </c>
      <c r="P99" s="45" t="s">
        <v>237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248</v>
      </c>
      <c r="I100" s="46" t="s">
        <v>308</v>
      </c>
      <c r="J100" s="46" t="s">
        <v>287</v>
      </c>
      <c r="K100" s="43" t="s">
        <v>277</v>
      </c>
      <c r="L100" s="43" t="s">
        <v>236</v>
      </c>
      <c r="M100" s="43" t="s">
        <v>236</v>
      </c>
      <c r="N100" s="44">
        <v>73690</v>
      </c>
      <c r="O100" s="43" t="s">
        <v>89</v>
      </c>
      <c r="P100" s="45" t="s">
        <v>237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288</v>
      </c>
      <c r="I101" s="46" t="s">
        <v>294</v>
      </c>
      <c r="J101" s="46" t="s">
        <v>290</v>
      </c>
      <c r="K101" s="43" t="s">
        <v>234</v>
      </c>
      <c r="L101" s="43" t="s">
        <v>235</v>
      </c>
      <c r="M101" s="43" t="s">
        <v>236</v>
      </c>
      <c r="N101" s="44">
        <v>0</v>
      </c>
      <c r="O101" s="43" t="s">
        <v>89</v>
      </c>
      <c r="P101" s="45" t="s">
        <v>237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288</v>
      </c>
      <c r="I102" s="46" t="s">
        <v>309</v>
      </c>
      <c r="J102" s="46" t="s">
        <v>290</v>
      </c>
      <c r="K102" s="43" t="s">
        <v>234</v>
      </c>
      <c r="L102" s="43" t="s">
        <v>235</v>
      </c>
      <c r="M102" s="43" t="s">
        <v>236</v>
      </c>
      <c r="N102" s="44">
        <v>0</v>
      </c>
      <c r="O102" s="43" t="s">
        <v>89</v>
      </c>
      <c r="P102" s="45" t="s">
        <v>237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288</v>
      </c>
      <c r="I103" s="46" t="s">
        <v>310</v>
      </c>
      <c r="J103" s="46" t="s">
        <v>290</v>
      </c>
      <c r="K103" s="43" t="s">
        <v>99</v>
      </c>
      <c r="L103" s="43" t="s">
        <v>236</v>
      </c>
      <c r="M103" s="43" t="s">
        <v>236</v>
      </c>
      <c r="N103" s="44">
        <v>-20000</v>
      </c>
      <c r="O103" s="43" t="s">
        <v>89</v>
      </c>
      <c r="P103" s="45" t="s">
        <v>237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288</v>
      </c>
      <c r="I104" s="46" t="s">
        <v>311</v>
      </c>
      <c r="J104" s="46" t="s">
        <v>290</v>
      </c>
      <c r="K104" s="43" t="s">
        <v>99</v>
      </c>
      <c r="L104" s="43" t="s">
        <v>236</v>
      </c>
      <c r="M104" s="43" t="s">
        <v>236</v>
      </c>
      <c r="N104" s="44">
        <v>-1500000</v>
      </c>
      <c r="O104" s="43" t="s">
        <v>89</v>
      </c>
      <c r="P104" s="45" t="s">
        <v>237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288</v>
      </c>
      <c r="I105" s="46" t="s">
        <v>310</v>
      </c>
      <c r="J105" s="46" t="s">
        <v>290</v>
      </c>
      <c r="K105" s="43" t="s">
        <v>99</v>
      </c>
      <c r="L105" s="43" t="s">
        <v>236</v>
      </c>
      <c r="M105" s="43" t="s">
        <v>236</v>
      </c>
      <c r="N105" s="44">
        <v>-20000</v>
      </c>
      <c r="O105" s="43" t="s">
        <v>86</v>
      </c>
      <c r="P105" s="45" t="s">
        <v>237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288</v>
      </c>
      <c r="I106" s="46" t="s">
        <v>310</v>
      </c>
      <c r="J106" s="46" t="s">
        <v>290</v>
      </c>
      <c r="K106" s="43" t="s">
        <v>99</v>
      </c>
      <c r="L106" s="43" t="s">
        <v>236</v>
      </c>
      <c r="M106" s="43" t="s">
        <v>236</v>
      </c>
      <c r="N106" s="44">
        <v>-20000</v>
      </c>
      <c r="O106" s="43" t="s">
        <v>91</v>
      </c>
      <c r="P106" s="45" t="s">
        <v>237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288</v>
      </c>
      <c r="I107" s="46" t="s">
        <v>312</v>
      </c>
      <c r="J107" s="46" t="s">
        <v>290</v>
      </c>
      <c r="K107" s="43" t="s">
        <v>99</v>
      </c>
      <c r="L107" s="43" t="s">
        <v>236</v>
      </c>
      <c r="M107" s="43" t="s">
        <v>236</v>
      </c>
      <c r="N107" s="44">
        <v>-11953700</v>
      </c>
      <c r="O107" s="43" t="s">
        <v>86</v>
      </c>
      <c r="P107" s="45" t="s">
        <v>237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248</v>
      </c>
      <c r="I108" s="46" t="s">
        <v>313</v>
      </c>
      <c r="J108" s="46" t="s">
        <v>285</v>
      </c>
      <c r="K108" s="43" t="s">
        <v>262</v>
      </c>
      <c r="L108" s="43" t="s">
        <v>236</v>
      </c>
      <c r="M108" s="43" t="s">
        <v>236</v>
      </c>
      <c r="N108" s="44">
        <v>78710</v>
      </c>
      <c r="O108" s="43" t="s">
        <v>91</v>
      </c>
      <c r="P108" s="45" t="s">
        <v>237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314</v>
      </c>
      <c r="I109" s="46" t="s">
        <v>315</v>
      </c>
      <c r="J109" s="46" t="s">
        <v>316</v>
      </c>
      <c r="K109" s="43" t="s">
        <v>277</v>
      </c>
      <c r="L109" s="43" t="s">
        <v>236</v>
      </c>
      <c r="M109" s="43" t="s">
        <v>236</v>
      </c>
      <c r="N109" s="44">
        <v>539023</v>
      </c>
      <c r="O109" s="43" t="s">
        <v>91</v>
      </c>
      <c r="P109" s="45" t="s">
        <v>237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238</v>
      </c>
      <c r="I110" s="46" t="s">
        <v>317</v>
      </c>
      <c r="J110" s="46" t="s">
        <v>240</v>
      </c>
      <c r="K110" s="43" t="s">
        <v>262</v>
      </c>
      <c r="L110" s="43" t="s">
        <v>236</v>
      </c>
      <c r="M110" s="43" t="s">
        <v>236</v>
      </c>
      <c r="N110" s="44">
        <v>67500</v>
      </c>
      <c r="O110" s="43" t="s">
        <v>86</v>
      </c>
      <c r="P110" s="45" t="s">
        <v>237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318</v>
      </c>
      <c r="I111" s="46" t="s">
        <v>319</v>
      </c>
      <c r="J111" s="46" t="s">
        <v>290</v>
      </c>
      <c r="K111" s="43" t="s">
        <v>99</v>
      </c>
      <c r="L111" s="43" t="s">
        <v>236</v>
      </c>
      <c r="M111" s="43" t="s">
        <v>236</v>
      </c>
      <c r="N111" s="44">
        <v>-20800</v>
      </c>
      <c r="O111" s="43" t="s">
        <v>91</v>
      </c>
      <c r="P111" s="45" t="s">
        <v>237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318</v>
      </c>
      <c r="I112" s="46" t="s">
        <v>320</v>
      </c>
      <c r="J112" s="46" t="s">
        <v>290</v>
      </c>
      <c r="K112" s="43" t="s">
        <v>99</v>
      </c>
      <c r="L112" s="43" t="s">
        <v>236</v>
      </c>
      <c r="M112" s="43" t="s">
        <v>236</v>
      </c>
      <c r="N112" s="44">
        <v>-50910</v>
      </c>
      <c r="O112" s="43" t="s">
        <v>86</v>
      </c>
      <c r="P112" s="45" t="s">
        <v>237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318</v>
      </c>
      <c r="I113" s="46" t="s">
        <v>319</v>
      </c>
      <c r="J113" s="46" t="s">
        <v>290</v>
      </c>
      <c r="K113" s="43" t="s">
        <v>99</v>
      </c>
      <c r="L113" s="43" t="s">
        <v>236</v>
      </c>
      <c r="M113" s="43" t="s">
        <v>236</v>
      </c>
      <c r="N113" s="44">
        <v>-17400</v>
      </c>
      <c r="O113" s="43" t="s">
        <v>89</v>
      </c>
      <c r="P113" s="45" t="s">
        <v>237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318</v>
      </c>
      <c r="I114" s="46" t="s">
        <v>320</v>
      </c>
      <c r="J114" s="46" t="s">
        <v>290</v>
      </c>
      <c r="K114" s="43" t="s">
        <v>99</v>
      </c>
      <c r="L114" s="43" t="s">
        <v>236</v>
      </c>
      <c r="M114" s="43" t="s">
        <v>236</v>
      </c>
      <c r="N114" s="44">
        <v>-22010</v>
      </c>
      <c r="O114" s="43" t="s">
        <v>89</v>
      </c>
      <c r="P114" s="45" t="s">
        <v>237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318</v>
      </c>
      <c r="I115" s="46" t="s">
        <v>319</v>
      </c>
      <c r="J115" s="46" t="s">
        <v>290</v>
      </c>
      <c r="K115" s="43" t="s">
        <v>99</v>
      </c>
      <c r="L115" s="43" t="s">
        <v>236</v>
      </c>
      <c r="M115" s="43" t="s">
        <v>236</v>
      </c>
      <c r="N115" s="44">
        <v>-28900</v>
      </c>
      <c r="O115" s="43" t="s">
        <v>89</v>
      </c>
      <c r="P115" s="45" t="s">
        <v>237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318</v>
      </c>
      <c r="I116" s="46" t="s">
        <v>320</v>
      </c>
      <c r="J116" s="46" t="s">
        <v>290</v>
      </c>
      <c r="K116" s="43" t="s">
        <v>99</v>
      </c>
      <c r="L116" s="43" t="s">
        <v>236</v>
      </c>
      <c r="M116" s="43" t="s">
        <v>236</v>
      </c>
      <c r="N116" s="44">
        <v>-31790</v>
      </c>
      <c r="O116" s="43" t="s">
        <v>89</v>
      </c>
      <c r="P116" s="45" t="s">
        <v>237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314</v>
      </c>
      <c r="I117" s="46" t="s">
        <v>315</v>
      </c>
      <c r="J117" s="46" t="s">
        <v>316</v>
      </c>
      <c r="K117" s="43" t="s">
        <v>277</v>
      </c>
      <c r="L117" s="43" t="s">
        <v>236</v>
      </c>
      <c r="M117" s="43" t="s">
        <v>236</v>
      </c>
      <c r="N117" s="44">
        <v>189836</v>
      </c>
      <c r="O117" s="43" t="s">
        <v>89</v>
      </c>
      <c r="P117" s="45" t="s">
        <v>237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321</v>
      </c>
      <c r="I118" s="46" t="s">
        <v>322</v>
      </c>
      <c r="J118" s="46" t="s">
        <v>323</v>
      </c>
      <c r="K118" s="43" t="s">
        <v>324</v>
      </c>
      <c r="L118" s="43" t="s">
        <v>236</v>
      </c>
      <c r="M118" s="43" t="s">
        <v>236</v>
      </c>
      <c r="N118" s="44">
        <v>-253800</v>
      </c>
      <c r="O118" s="43" t="s">
        <v>91</v>
      </c>
      <c r="P118" s="45" t="s">
        <v>237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244</v>
      </c>
      <c r="I119" s="46" t="s">
        <v>325</v>
      </c>
      <c r="J119" s="46" t="s">
        <v>240</v>
      </c>
      <c r="K119" s="43" t="s">
        <v>246</v>
      </c>
      <c r="L119" s="43" t="s">
        <v>236</v>
      </c>
      <c r="M119" s="43" t="s">
        <v>236</v>
      </c>
      <c r="N119" s="44">
        <v>-785790</v>
      </c>
      <c r="O119" s="43" t="s">
        <v>86</v>
      </c>
      <c r="P119" s="45" t="s">
        <v>237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244</v>
      </c>
      <c r="I120" s="46" t="s">
        <v>326</v>
      </c>
      <c r="J120" s="46" t="s">
        <v>240</v>
      </c>
      <c r="K120" s="43" t="s">
        <v>246</v>
      </c>
      <c r="L120" s="43" t="s">
        <v>236</v>
      </c>
      <c r="M120" s="43" t="s">
        <v>236</v>
      </c>
      <c r="N120" s="44">
        <v>-5001750</v>
      </c>
      <c r="O120" s="43" t="s">
        <v>91</v>
      </c>
      <c r="P120" s="45" t="s">
        <v>237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278</v>
      </c>
      <c r="I121" s="46" t="s">
        <v>279</v>
      </c>
      <c r="J121" s="46" t="s">
        <v>280</v>
      </c>
      <c r="K121" s="43" t="s">
        <v>277</v>
      </c>
      <c r="L121" s="43" t="s">
        <v>236</v>
      </c>
      <c r="M121" s="43" t="s">
        <v>236</v>
      </c>
      <c r="N121" s="44">
        <v>7176912</v>
      </c>
      <c r="O121" s="43" t="s">
        <v>91</v>
      </c>
      <c r="P121" s="45" t="s">
        <v>237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248</v>
      </c>
      <c r="I122" s="46" t="s">
        <v>275</v>
      </c>
      <c r="J122" s="46" t="s">
        <v>276</v>
      </c>
      <c r="K122" s="43" t="s">
        <v>277</v>
      </c>
      <c r="L122" s="43" t="s">
        <v>236</v>
      </c>
      <c r="M122" s="43" t="s">
        <v>236</v>
      </c>
      <c r="N122" s="44">
        <v>5776</v>
      </c>
      <c r="O122" s="43" t="s">
        <v>91</v>
      </c>
      <c r="P122" s="45" t="s">
        <v>237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327</v>
      </c>
      <c r="I123" s="46" t="s">
        <v>328</v>
      </c>
      <c r="J123" s="46" t="s">
        <v>283</v>
      </c>
      <c r="K123" s="43" t="s">
        <v>262</v>
      </c>
      <c r="L123" s="43" t="s">
        <v>236</v>
      </c>
      <c r="M123" s="43" t="s">
        <v>236</v>
      </c>
      <c r="N123" s="44">
        <v>1333398</v>
      </c>
      <c r="O123" s="43" t="s">
        <v>86</v>
      </c>
      <c r="P123" s="45" t="s">
        <v>237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329</v>
      </c>
      <c r="I124" s="46" t="s">
        <v>330</v>
      </c>
      <c r="J124" s="46" t="s">
        <v>331</v>
      </c>
      <c r="K124" s="43" t="s">
        <v>262</v>
      </c>
      <c r="L124" s="43" t="s">
        <v>236</v>
      </c>
      <c r="M124" s="43" t="s">
        <v>236</v>
      </c>
      <c r="N124" s="44">
        <v>80278</v>
      </c>
      <c r="O124" s="43" t="s">
        <v>91</v>
      </c>
      <c r="P124" s="45" t="s">
        <v>237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248</v>
      </c>
      <c r="I125" s="46" t="s">
        <v>284</v>
      </c>
      <c r="J125" s="46" t="s">
        <v>285</v>
      </c>
      <c r="K125" s="43" t="s">
        <v>277</v>
      </c>
      <c r="L125" s="43" t="s">
        <v>236</v>
      </c>
      <c r="M125" s="43" t="s">
        <v>236</v>
      </c>
      <c r="N125" s="44">
        <v>398851</v>
      </c>
      <c r="O125" s="43" t="s">
        <v>86</v>
      </c>
      <c r="P125" s="45" t="s">
        <v>237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248</v>
      </c>
      <c r="I126" s="46" t="s">
        <v>284</v>
      </c>
      <c r="J126" s="46" t="s">
        <v>285</v>
      </c>
      <c r="K126" s="43" t="s">
        <v>277</v>
      </c>
      <c r="L126" s="43" t="s">
        <v>236</v>
      </c>
      <c r="M126" s="43" t="s">
        <v>236</v>
      </c>
      <c r="N126" s="44">
        <v>76235</v>
      </c>
      <c r="O126" s="43" t="s">
        <v>91</v>
      </c>
      <c r="P126" s="45" t="s">
        <v>237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332</v>
      </c>
      <c r="I127" s="46" t="s">
        <v>333</v>
      </c>
      <c r="J127" s="46" t="s">
        <v>334</v>
      </c>
      <c r="K127" s="43" t="s">
        <v>262</v>
      </c>
      <c r="L127" s="43" t="s">
        <v>236</v>
      </c>
      <c r="M127" s="43" t="s">
        <v>236</v>
      </c>
      <c r="N127" s="44">
        <v>60800</v>
      </c>
      <c r="O127" s="43" t="s">
        <v>89</v>
      </c>
      <c r="P127" s="45" t="s">
        <v>237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335</v>
      </c>
      <c r="I128" s="46" t="s">
        <v>336</v>
      </c>
      <c r="J128" s="46" t="s">
        <v>337</v>
      </c>
      <c r="K128" s="43" t="s">
        <v>99</v>
      </c>
      <c r="L128" s="43" t="s">
        <v>236</v>
      </c>
      <c r="M128" s="43" t="s">
        <v>236</v>
      </c>
      <c r="N128" s="44">
        <v>-40000</v>
      </c>
      <c r="O128" s="43" t="s">
        <v>89</v>
      </c>
      <c r="P128" s="45" t="s">
        <v>237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288</v>
      </c>
      <c r="I129" s="46" t="s">
        <v>294</v>
      </c>
      <c r="J129" s="46" t="s">
        <v>290</v>
      </c>
      <c r="K129" s="43" t="s">
        <v>234</v>
      </c>
      <c r="L129" s="43" t="s">
        <v>235</v>
      </c>
      <c r="M129" s="43" t="s">
        <v>236</v>
      </c>
      <c r="N129" s="44">
        <v>0</v>
      </c>
      <c r="O129" s="43" t="s">
        <v>89</v>
      </c>
      <c r="P129" s="45" t="s">
        <v>237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248</v>
      </c>
      <c r="I130" s="46" t="s">
        <v>338</v>
      </c>
      <c r="J130" s="46" t="s">
        <v>287</v>
      </c>
      <c r="K130" s="43" t="s">
        <v>262</v>
      </c>
      <c r="L130" s="43" t="s">
        <v>236</v>
      </c>
      <c r="M130" s="43" t="s">
        <v>236</v>
      </c>
      <c r="N130" s="44">
        <v>105760</v>
      </c>
      <c r="O130" s="43" t="s">
        <v>91</v>
      </c>
      <c r="P130" s="45" t="s">
        <v>237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278</v>
      </c>
      <c r="I131" s="46" t="s">
        <v>279</v>
      </c>
      <c r="J131" s="46" t="s">
        <v>280</v>
      </c>
      <c r="K131" s="43" t="s">
        <v>277</v>
      </c>
      <c r="L131" s="43" t="s">
        <v>236</v>
      </c>
      <c r="M131" s="43" t="s">
        <v>236</v>
      </c>
      <c r="N131" s="44">
        <v>6519025</v>
      </c>
      <c r="O131" s="43" t="s">
        <v>91</v>
      </c>
      <c r="P131" s="45" t="s">
        <v>237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248</v>
      </c>
      <c r="I132" s="46" t="s">
        <v>275</v>
      </c>
      <c r="J132" s="46" t="s">
        <v>276</v>
      </c>
      <c r="K132" s="43" t="s">
        <v>277</v>
      </c>
      <c r="L132" s="43" t="s">
        <v>236</v>
      </c>
      <c r="M132" s="43" t="s">
        <v>236</v>
      </c>
      <c r="N132" s="44">
        <v>32729</v>
      </c>
      <c r="O132" s="43" t="s">
        <v>89</v>
      </c>
      <c r="P132" s="45" t="s">
        <v>237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248</v>
      </c>
      <c r="I133" s="46" t="s">
        <v>284</v>
      </c>
      <c r="J133" s="46" t="s">
        <v>285</v>
      </c>
      <c r="K133" s="43" t="s">
        <v>277</v>
      </c>
      <c r="L133" s="43" t="s">
        <v>236</v>
      </c>
      <c r="M133" s="43" t="s">
        <v>236</v>
      </c>
      <c r="N133" s="44">
        <v>708904</v>
      </c>
      <c r="O133" s="43" t="s">
        <v>89</v>
      </c>
      <c r="P133" s="45" t="s">
        <v>237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248</v>
      </c>
      <c r="I134" s="46" t="s">
        <v>284</v>
      </c>
      <c r="J134" s="46" t="s">
        <v>285</v>
      </c>
      <c r="K134" s="43" t="s">
        <v>277</v>
      </c>
      <c r="L134" s="43" t="s">
        <v>236</v>
      </c>
      <c r="M134" s="43" t="s">
        <v>236</v>
      </c>
      <c r="N134" s="44">
        <v>188773</v>
      </c>
      <c r="O134" s="43" t="s">
        <v>89</v>
      </c>
      <c r="P134" s="45" t="s">
        <v>237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288</v>
      </c>
      <c r="I135" s="46" t="s">
        <v>306</v>
      </c>
      <c r="J135" s="46" t="s">
        <v>290</v>
      </c>
      <c r="K135" s="43" t="s">
        <v>99</v>
      </c>
      <c r="L135" s="43" t="s">
        <v>236</v>
      </c>
      <c r="M135" s="43" t="s">
        <v>236</v>
      </c>
      <c r="N135" s="44">
        <v>-498509</v>
      </c>
      <c r="O135" s="43" t="s">
        <v>89</v>
      </c>
      <c r="P135" s="45" t="s">
        <v>237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288</v>
      </c>
      <c r="I136" s="46" t="s">
        <v>339</v>
      </c>
      <c r="J136" s="46" t="s">
        <v>290</v>
      </c>
      <c r="K136" s="43" t="s">
        <v>99</v>
      </c>
      <c r="L136" s="43" t="s">
        <v>236</v>
      </c>
      <c r="M136" s="43" t="s">
        <v>236</v>
      </c>
      <c r="N136" s="44">
        <v>-550000</v>
      </c>
      <c r="O136" s="43" t="s">
        <v>91</v>
      </c>
      <c r="P136" s="45" t="s">
        <v>237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288</v>
      </c>
      <c r="I137" s="46" t="s">
        <v>294</v>
      </c>
      <c r="J137" s="46" t="s">
        <v>290</v>
      </c>
      <c r="K137" s="43" t="s">
        <v>234</v>
      </c>
      <c r="L137" s="43" t="s">
        <v>235</v>
      </c>
      <c r="M137" s="43" t="s">
        <v>236</v>
      </c>
      <c r="N137" s="44">
        <v>0</v>
      </c>
      <c r="O137" s="43" t="s">
        <v>86</v>
      </c>
      <c r="P137" s="45" t="s">
        <v>237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288</v>
      </c>
      <c r="I138" s="46" t="s">
        <v>309</v>
      </c>
      <c r="J138" s="46" t="s">
        <v>290</v>
      </c>
      <c r="K138" s="43" t="s">
        <v>234</v>
      </c>
      <c r="L138" s="43" t="s">
        <v>235</v>
      </c>
      <c r="M138" s="43" t="s">
        <v>236</v>
      </c>
      <c r="N138" s="44">
        <v>0</v>
      </c>
      <c r="O138" s="43" t="s">
        <v>91</v>
      </c>
      <c r="P138" s="45" t="s">
        <v>237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288</v>
      </c>
      <c r="I139" s="46" t="s">
        <v>340</v>
      </c>
      <c r="J139" s="46" t="s">
        <v>290</v>
      </c>
      <c r="K139" s="43" t="s">
        <v>99</v>
      </c>
      <c r="L139" s="43" t="s">
        <v>236</v>
      </c>
      <c r="M139" s="43" t="s">
        <v>236</v>
      </c>
      <c r="N139" s="44">
        <v>-330000</v>
      </c>
      <c r="O139" s="43" t="s">
        <v>91</v>
      </c>
      <c r="P139" s="45" t="s">
        <v>237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248</v>
      </c>
      <c r="I140" s="46" t="s">
        <v>341</v>
      </c>
      <c r="J140" s="46" t="s">
        <v>342</v>
      </c>
      <c r="K140" s="43" t="s">
        <v>262</v>
      </c>
      <c r="L140" s="43" t="s">
        <v>236</v>
      </c>
      <c r="M140" s="43" t="s">
        <v>236</v>
      </c>
      <c r="N140" s="44">
        <v>80720</v>
      </c>
      <c r="O140" s="43" t="s">
        <v>86</v>
      </c>
      <c r="P140" s="45" t="s">
        <v>237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278</v>
      </c>
      <c r="I141" s="46" t="s">
        <v>279</v>
      </c>
      <c r="J141" s="46" t="s">
        <v>280</v>
      </c>
      <c r="K141" s="43" t="s">
        <v>277</v>
      </c>
      <c r="L141" s="43" t="s">
        <v>236</v>
      </c>
      <c r="M141" s="43" t="s">
        <v>236</v>
      </c>
      <c r="N141" s="44">
        <v>6599516</v>
      </c>
      <c r="O141" s="43" t="s">
        <v>86</v>
      </c>
      <c r="P141" s="45" t="s">
        <v>237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248</v>
      </c>
      <c r="I142" s="46" t="s">
        <v>275</v>
      </c>
      <c r="J142" s="46" t="s">
        <v>276</v>
      </c>
      <c r="K142" s="43" t="s">
        <v>277</v>
      </c>
      <c r="L142" s="43" t="s">
        <v>236</v>
      </c>
      <c r="M142" s="43" t="s">
        <v>236</v>
      </c>
      <c r="N142" s="44">
        <v>49093</v>
      </c>
      <c r="O142" s="43" t="s">
        <v>91</v>
      </c>
      <c r="P142" s="45" t="s">
        <v>237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343</v>
      </c>
      <c r="I143" s="46" t="s">
        <v>344</v>
      </c>
      <c r="J143" s="46" t="s">
        <v>345</v>
      </c>
      <c r="K143" s="43" t="s">
        <v>241</v>
      </c>
      <c r="L143" s="43" t="s">
        <v>236</v>
      </c>
      <c r="M143" s="43" t="s">
        <v>236</v>
      </c>
      <c r="N143" s="44">
        <v>29433</v>
      </c>
      <c r="O143" s="43" t="s">
        <v>91</v>
      </c>
      <c r="P143" s="45" t="s">
        <v>237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346</v>
      </c>
      <c r="I144" s="46" t="s">
        <v>304</v>
      </c>
      <c r="J144" s="46" t="s">
        <v>347</v>
      </c>
      <c r="K144" s="43" t="s">
        <v>262</v>
      </c>
      <c r="L144" s="43" t="s">
        <v>236</v>
      </c>
      <c r="M144" s="43" t="s">
        <v>236</v>
      </c>
      <c r="N144" s="44">
        <v>141000</v>
      </c>
      <c r="O144" s="43" t="s">
        <v>91</v>
      </c>
      <c r="P144" s="45" t="s">
        <v>237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248</v>
      </c>
      <c r="I145" s="46" t="s">
        <v>284</v>
      </c>
      <c r="J145" s="46" t="s">
        <v>285</v>
      </c>
      <c r="K145" s="43" t="s">
        <v>277</v>
      </c>
      <c r="L145" s="43" t="s">
        <v>236</v>
      </c>
      <c r="M145" s="43" t="s">
        <v>236</v>
      </c>
      <c r="N145" s="44">
        <v>871022</v>
      </c>
      <c r="O145" s="43" t="s">
        <v>91</v>
      </c>
      <c r="P145" s="45" t="s">
        <v>237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248</v>
      </c>
      <c r="I146" s="46" t="s">
        <v>284</v>
      </c>
      <c r="J146" s="46" t="s">
        <v>285</v>
      </c>
      <c r="K146" s="43" t="s">
        <v>277</v>
      </c>
      <c r="L146" s="43" t="s">
        <v>236</v>
      </c>
      <c r="M146" s="43" t="s">
        <v>236</v>
      </c>
      <c r="N146" s="44">
        <v>299722</v>
      </c>
      <c r="O146" s="43" t="s">
        <v>89</v>
      </c>
      <c r="P146" s="45" t="s">
        <v>237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248</v>
      </c>
      <c r="I147" s="46" t="s">
        <v>308</v>
      </c>
      <c r="J147" s="46" t="s">
        <v>287</v>
      </c>
      <c r="K147" s="43" t="s">
        <v>277</v>
      </c>
      <c r="L147" s="43" t="s">
        <v>236</v>
      </c>
      <c r="M147" s="43" t="s">
        <v>236</v>
      </c>
      <c r="N147" s="44">
        <v>83017</v>
      </c>
      <c r="O147" s="43" t="s">
        <v>89</v>
      </c>
      <c r="P147" s="45" t="s">
        <v>237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248</v>
      </c>
      <c r="I148" s="46" t="s">
        <v>348</v>
      </c>
      <c r="J148" s="46" t="s">
        <v>88</v>
      </c>
      <c r="K148" s="43" t="s">
        <v>262</v>
      </c>
      <c r="L148" s="43" t="s">
        <v>236</v>
      </c>
      <c r="M148" s="43" t="s">
        <v>236</v>
      </c>
      <c r="N148" s="44">
        <v>30400</v>
      </c>
      <c r="O148" s="43" t="s">
        <v>89</v>
      </c>
      <c r="P148" s="45" t="s">
        <v>237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288</v>
      </c>
      <c r="I149" s="46" t="s">
        <v>294</v>
      </c>
      <c r="J149" s="46" t="s">
        <v>290</v>
      </c>
      <c r="K149" s="43" t="s">
        <v>234</v>
      </c>
      <c r="L149" s="43" t="s">
        <v>235</v>
      </c>
      <c r="M149" s="43" t="s">
        <v>236</v>
      </c>
      <c r="N149" s="44">
        <v>0</v>
      </c>
      <c r="O149" s="43" t="s">
        <v>89</v>
      </c>
      <c r="P149" s="45" t="s">
        <v>237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288</v>
      </c>
      <c r="I150" s="46" t="s">
        <v>349</v>
      </c>
      <c r="J150" s="46" t="s">
        <v>290</v>
      </c>
      <c r="K150" s="43" t="s">
        <v>99</v>
      </c>
      <c r="L150" s="43" t="s">
        <v>236</v>
      </c>
      <c r="M150" s="43" t="s">
        <v>236</v>
      </c>
      <c r="N150" s="44">
        <v>-100000</v>
      </c>
      <c r="O150" s="43" t="s">
        <v>89</v>
      </c>
      <c r="P150" s="45" t="s">
        <v>237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288</v>
      </c>
      <c r="I151" s="46" t="s">
        <v>309</v>
      </c>
      <c r="J151" s="46" t="s">
        <v>290</v>
      </c>
      <c r="K151" s="43" t="s">
        <v>234</v>
      </c>
      <c r="L151" s="43" t="s">
        <v>235</v>
      </c>
      <c r="M151" s="43" t="s">
        <v>236</v>
      </c>
      <c r="N151" s="44">
        <v>0</v>
      </c>
      <c r="O151" s="43" t="s">
        <v>89</v>
      </c>
      <c r="P151" s="45" t="s">
        <v>237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288</v>
      </c>
      <c r="I152" s="46" t="s">
        <v>340</v>
      </c>
      <c r="J152" s="46" t="s">
        <v>290</v>
      </c>
      <c r="K152" s="43" t="s">
        <v>99</v>
      </c>
      <c r="L152" s="43" t="s">
        <v>236</v>
      </c>
      <c r="M152" s="43" t="s">
        <v>236</v>
      </c>
      <c r="N152" s="44">
        <v>-990000</v>
      </c>
      <c r="O152" s="43" t="s">
        <v>91</v>
      </c>
      <c r="P152" s="45" t="s">
        <v>237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237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237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237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237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237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237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237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237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237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237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237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237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237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237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237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237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237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237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237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237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237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237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237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237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237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237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237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237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237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237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237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237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237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237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237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237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237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237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237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237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237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237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237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237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237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237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237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237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237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237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237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237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237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237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237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237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237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237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237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237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237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237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237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237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237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237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237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237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237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237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237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237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237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237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237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237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237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237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237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237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237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237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237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237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237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237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237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237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237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237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237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237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237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237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237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237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237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237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237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237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237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237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237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237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237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237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237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237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237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237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237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237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237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237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237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237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237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237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237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237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237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237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237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237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237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237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237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237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237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237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237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237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237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237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237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237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237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237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237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237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237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237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237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237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237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237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237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237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237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237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237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237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237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237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237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237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237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237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237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237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237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237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237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237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237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237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237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237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237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237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237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237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237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237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237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237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237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237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237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237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237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237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237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237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237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237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237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237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237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237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237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237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237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237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237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237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237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237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237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237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237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237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237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237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237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237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237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237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237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237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237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237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237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237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237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237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237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237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237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237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237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237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237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237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237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237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237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237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237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237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237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237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237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237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237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237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237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237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237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237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237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237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237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237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237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237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237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237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237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237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237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237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237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237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237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237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237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237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237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237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237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237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237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237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237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237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237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237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237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237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237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237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237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237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237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237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237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237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237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237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237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237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237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237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237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237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237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237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237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237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237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237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237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237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237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237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237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237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237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237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237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237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237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237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237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237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237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237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237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237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237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237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237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237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237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237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237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237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237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237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237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237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237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237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237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237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237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237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237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237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237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237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237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237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237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237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237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237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237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237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237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237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237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237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237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237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237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237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237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237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237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237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237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237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237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237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237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237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237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237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237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237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237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237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237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237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237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237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237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237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237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237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237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237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237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237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237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237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237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237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237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237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237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237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237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237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237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237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237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237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237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237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237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237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237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237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237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237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237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237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237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237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237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237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237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237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237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237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237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237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237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237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237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237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237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237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237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237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237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237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237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237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237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237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237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237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237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237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237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237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237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237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237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237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237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237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237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237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237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237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237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237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237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237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237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237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237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237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237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237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237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237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237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237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237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237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237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237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237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237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237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237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237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237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237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237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237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237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237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237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237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237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237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237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237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237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237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237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237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237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237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237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237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237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237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237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237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237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237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237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237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237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237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237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237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237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237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237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237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237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237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237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237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237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237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237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237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237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237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237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237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237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237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237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237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237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237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237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237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237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237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237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237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237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237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237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237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237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237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237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237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237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237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237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237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237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237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237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237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237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237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237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237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237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237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237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237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237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237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237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237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237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237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237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237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237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237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237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237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237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237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237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237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237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237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237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237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237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237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237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237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237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237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237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237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237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237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237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237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237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237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237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237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237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237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237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237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237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237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237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237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237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237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237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237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237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237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237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237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237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237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237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237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237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237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237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237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237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237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237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237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237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237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237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237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237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237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237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237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237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237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237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237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237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237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237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237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237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237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237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237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237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237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237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237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237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237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237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237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237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237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237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237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237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237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237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237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237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237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237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237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237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237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237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237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237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237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237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237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237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237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237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237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237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237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237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237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237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237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237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237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237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237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237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237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237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237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237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237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237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237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237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237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237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237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237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237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237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237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237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237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237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237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237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237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237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237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237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237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237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237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237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237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237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237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237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237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237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237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237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237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237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237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237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237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237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237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237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237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237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237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237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237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237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237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237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237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237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237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237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237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237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237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237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237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237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237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237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237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237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237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237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237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237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237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237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237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237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237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237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237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237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237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237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237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237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237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237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237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237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237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237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237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237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237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237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237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237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237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237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237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237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237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237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237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237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237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237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237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237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237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237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237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237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237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237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237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237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237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237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237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237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237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237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237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237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237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237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237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237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237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237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237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237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237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237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237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237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237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237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237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237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237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237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237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237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237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237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237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237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237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237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237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237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237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237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237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237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237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237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237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237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237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237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237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237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237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237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237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237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237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237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237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237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237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237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237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237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237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237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237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237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237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237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237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237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237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237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237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237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237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237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237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237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237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237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237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237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237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237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237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237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237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237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237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237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237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237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237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237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237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237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237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237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237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237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237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237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237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237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237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237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237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237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237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237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237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237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237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237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237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237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237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237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237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237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237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237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237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237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237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237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237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237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237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237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237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237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237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237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237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237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237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237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237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237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237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237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237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237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237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237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237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237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237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237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237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237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237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237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237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237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237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237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237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237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237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237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237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237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237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237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237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237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237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237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237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237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237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237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237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237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237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237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237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237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237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237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237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237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237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237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237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237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237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237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237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237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237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237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237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237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237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237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237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237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237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237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237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237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237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237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237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237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237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237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237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237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237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237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237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237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237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237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237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237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237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237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237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237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237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237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237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237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237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237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237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237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237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237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237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237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237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237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237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237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237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237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237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237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237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237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237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237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237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237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237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237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237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237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237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237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237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237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237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237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237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237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237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237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237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237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237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237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237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237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237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237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237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237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237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237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237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237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237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237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237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237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237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237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237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237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237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237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237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237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237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237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237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237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237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237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237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237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237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237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237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237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237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237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237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237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237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237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237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237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237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237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237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237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237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237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237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237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237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237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237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237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237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237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237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237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237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237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237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237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237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237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237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237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237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237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237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237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237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237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237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237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237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237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237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237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237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237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237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237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237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237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237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237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237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237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237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237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237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237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237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237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237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237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237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237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237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237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237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237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237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237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237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237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237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237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237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237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237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237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237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237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237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237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237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237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237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237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237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237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237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237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237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237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237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237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237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237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237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237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237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237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237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237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237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237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237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237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237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237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237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237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237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237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237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237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237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237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237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237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237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237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237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237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237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237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237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237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237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237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237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237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237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237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237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237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237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237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237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237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237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237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237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237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237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237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237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237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237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237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237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237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237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237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237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237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237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237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237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237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237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237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237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237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237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237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237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237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237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237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237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237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237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237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237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237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237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237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237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237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237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237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237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237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237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237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237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237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237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237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237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237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237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237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237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237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237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237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237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237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237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237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237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237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237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237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237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237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237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237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237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237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237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237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237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237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237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237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237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237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237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237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237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237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237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237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237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237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237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237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237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237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237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237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237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237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237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237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237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237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237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237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237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237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237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237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237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237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237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237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237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237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237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237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237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237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237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237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237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237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237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237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237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237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237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237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237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237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237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237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237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237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237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237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237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237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237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237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237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237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237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237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237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237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237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237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237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237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237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237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237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237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237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237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237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237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237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237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237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237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237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237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237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237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237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237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237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237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237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237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237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237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237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237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237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237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237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237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237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237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237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237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237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237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237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237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237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237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237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237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237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237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237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237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237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237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237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237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237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237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237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237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237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237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237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237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237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237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237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237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237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237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237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237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237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237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237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237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237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237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237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237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237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237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237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237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237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237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237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237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237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237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237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237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237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237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237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237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237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237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237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237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237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237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237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237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237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237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237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237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237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237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237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237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237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237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237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237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237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237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237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237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237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237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237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237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237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237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237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237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237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237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237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237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237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237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237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237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237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237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237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237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237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237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237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237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237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237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237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237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237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237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237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237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237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237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237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237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237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237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237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237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237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237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237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237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237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237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237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237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237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237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237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237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237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237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237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237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237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237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237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237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237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237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237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237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237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237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237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237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237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237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237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237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237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237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237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237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237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237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237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237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237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237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237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237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237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237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237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237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237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237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237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237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237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237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237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237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237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237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237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237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237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237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237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237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237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237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237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237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237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237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237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237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237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237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237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237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237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237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237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237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237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237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237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237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237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237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237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237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237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237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237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237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237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237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237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237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237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237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237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237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237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237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237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237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237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237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237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237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237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237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237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237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237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237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237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237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237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237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237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237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237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237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237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237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237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237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237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237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237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237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237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237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237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237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237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237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237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237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237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237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237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237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237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237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237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237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237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237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237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237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237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237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237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237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237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237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237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237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237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237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237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237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237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237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237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237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237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237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237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237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237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237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237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237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237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237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237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237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237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237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237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237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237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237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237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237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237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237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237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237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237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237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237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237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237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237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237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237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237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237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237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237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237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237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237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237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237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237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237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237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237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237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237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237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237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237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237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237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237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237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237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237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237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237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237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237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237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237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237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237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237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237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237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237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237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237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237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237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237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237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237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237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237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237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237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237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237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237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237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237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237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237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237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237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237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237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237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237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237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237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237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237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237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237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237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237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237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237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237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237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237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237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237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237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237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237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237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237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237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237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237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237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237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237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237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237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237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237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237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237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237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237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237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237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237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237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237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237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237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237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237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237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237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237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237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237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237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237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237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237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237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237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237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237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237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237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237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237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237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237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237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237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237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237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237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237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237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237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237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237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237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237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237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237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237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237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237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237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237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237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237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237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237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237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237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237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237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237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237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237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237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237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237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237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237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237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237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237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237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237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237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237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237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237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237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237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237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237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237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237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237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237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237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237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237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237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237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237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237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237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237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237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237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237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237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237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237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237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237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237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237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237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237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237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237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237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237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237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237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237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237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237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237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237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237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237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237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237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237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237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237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237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3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350</v>
      </c>
      <c r="B2" s="93"/>
      <c r="C2" s="93"/>
      <c r="D2" s="93"/>
      <c r="E2" s="93"/>
      <c r="F2" s="9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351</v>
      </c>
      <c r="B5" s="2" t="s">
        <v>94</v>
      </c>
      <c r="C5" s="2" t="s">
        <v>352</v>
      </c>
      <c r="D5" s="1"/>
      <c r="E5" s="2" t="s">
        <v>353</v>
      </c>
      <c r="F5" s="2" t="s">
        <v>354</v>
      </c>
      <c r="G5" s="1"/>
      <c r="H5" s="2" t="s">
        <v>355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10462360</v>
      </c>
      <c r="D6" s="1"/>
      <c r="E6" s="1" t="s">
        <v>277</v>
      </c>
      <c r="F6" s="8" t="s">
        <v>356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24069994</v>
      </c>
      <c r="D7" s="1"/>
      <c r="E7" s="1" t="s">
        <v>234</v>
      </c>
      <c r="F7" s="8" t="s">
        <v>357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15152389</v>
      </c>
      <c r="D8" s="1"/>
      <c r="E8" s="1" t="s">
        <v>358</v>
      </c>
      <c r="F8" s="8" t="s">
        <v>359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12828804</v>
      </c>
      <c r="D9" s="1"/>
      <c r="E9" s="1" t="s">
        <v>360</v>
      </c>
      <c r="F9" s="8" t="s">
        <v>361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11216092</v>
      </c>
      <c r="D10" s="1"/>
      <c r="E10" s="1" t="s">
        <v>362</v>
      </c>
      <c r="F10" s="8" t="s">
        <v>363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364</v>
      </c>
      <c r="F11" s="8" t="s">
        <v>365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116</v>
      </c>
      <c r="C12" s="5">
        <v>0</v>
      </c>
      <c r="D12" s="1"/>
      <c r="E12" s="1" t="s">
        <v>366</v>
      </c>
      <c r="F12" s="8" t="s">
        <v>367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368</v>
      </c>
      <c r="F13" s="8" t="s">
        <v>369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370</v>
      </c>
      <c r="F14" s="8" t="s">
        <v>371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372</v>
      </c>
      <c r="F15" s="8" t="s">
        <v>373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3400"/>
  <sheetViews>
    <sheetView showGridLines="0" tabSelected="1" workbookViewId="0">
      <pane ySplit="5" topLeftCell="A32" activePane="bottomLeft" state="frozen"/>
      <selection pane="bottomLeft" activeCell="C58" sqref="C58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96" t="s">
        <v>374</v>
      </c>
      <c r="B2" s="93"/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</row>
    <row r="3" spans="1:16">
      <c r="A3" s="97" t="s">
        <v>375</v>
      </c>
      <c r="B3" s="93"/>
      <c r="C3" s="93"/>
      <c r="D3" s="93"/>
      <c r="E3" s="93"/>
      <c r="F3" s="93"/>
      <c r="G3" s="93"/>
      <c r="H3" s="93"/>
      <c r="I3" s="93"/>
      <c r="J3" s="9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376</v>
      </c>
      <c r="C5" s="15" t="s">
        <v>353</v>
      </c>
      <c r="D5" s="15" t="s">
        <v>377</v>
      </c>
      <c r="E5" s="15" t="s">
        <v>378</v>
      </c>
      <c r="F5" s="15" t="s">
        <v>379</v>
      </c>
      <c r="G5" s="15" t="s">
        <v>380</v>
      </c>
      <c r="H5" s="15" t="s">
        <v>381</v>
      </c>
      <c r="I5" s="15" t="s">
        <v>382</v>
      </c>
      <c r="J5" s="15" t="s">
        <v>383</v>
      </c>
      <c r="K5" s="1" t="s">
        <v>384</v>
      </c>
      <c r="L5" s="1"/>
      <c r="M5" s="1"/>
      <c r="N5" s="1"/>
      <c r="O5" s="1"/>
      <c r="P5" s="1"/>
    </row>
    <row r="6" spans="1:16">
      <c r="A6" s="22" t="s">
        <v>90</v>
      </c>
      <c r="B6" s="23" t="s">
        <v>385</v>
      </c>
      <c r="C6" s="23" t="s">
        <v>368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386</v>
      </c>
      <c r="J6" s="25" t="s">
        <v>387</v>
      </c>
      <c r="K6" s="1" t="s">
        <v>388</v>
      </c>
      <c r="L6" s="1"/>
      <c r="M6" s="1"/>
      <c r="N6" s="1"/>
      <c r="O6" s="1"/>
      <c r="P6" s="1"/>
    </row>
    <row r="7" spans="1:16">
      <c r="A7" s="26" t="s">
        <v>88</v>
      </c>
      <c r="B7" s="27" t="s">
        <v>389</v>
      </c>
      <c r="C7" s="98" t="s">
        <v>463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390</v>
      </c>
      <c r="J7" s="29" t="s">
        <v>391</v>
      </c>
      <c r="K7" s="1" t="s">
        <v>388</v>
      </c>
      <c r="L7" s="1"/>
      <c r="M7" s="1"/>
      <c r="N7" s="1"/>
      <c r="O7" s="1"/>
      <c r="P7" s="1"/>
    </row>
    <row r="8" spans="1:16">
      <c r="A8" s="26" t="s">
        <v>90</v>
      </c>
      <c r="B8" s="27" t="s">
        <v>392</v>
      </c>
      <c r="C8" s="27" t="s">
        <v>246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393</v>
      </c>
      <c r="J8" s="29" t="s">
        <v>391</v>
      </c>
      <c r="K8" s="1" t="s">
        <v>388</v>
      </c>
      <c r="L8" s="1"/>
      <c r="M8" s="1"/>
      <c r="N8" s="1"/>
      <c r="O8" s="1"/>
      <c r="P8" s="1"/>
    </row>
    <row r="9" spans="1:16">
      <c r="A9" s="26" t="s">
        <v>90</v>
      </c>
      <c r="B9" s="27" t="s">
        <v>394</v>
      </c>
      <c r="C9" s="27" t="s">
        <v>395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396</v>
      </c>
      <c r="J9" s="29" t="s">
        <v>387</v>
      </c>
      <c r="K9" s="1" t="s">
        <v>388</v>
      </c>
      <c r="L9" s="1"/>
      <c r="M9" s="1"/>
      <c r="N9" s="1"/>
      <c r="O9" s="1"/>
      <c r="P9" s="1"/>
    </row>
    <row r="10" spans="1:16">
      <c r="A10" s="26" t="s">
        <v>90</v>
      </c>
      <c r="B10" s="27" t="s">
        <v>397</v>
      </c>
      <c r="C10" s="27" t="s">
        <v>246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398</v>
      </c>
      <c r="J10" s="29" t="s">
        <v>399</v>
      </c>
      <c r="K10" s="1" t="s">
        <v>388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400</v>
      </c>
      <c r="C11" s="99" t="s">
        <v>463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401</v>
      </c>
      <c r="J11" s="29" t="s">
        <v>387</v>
      </c>
      <c r="K11" s="1" t="s">
        <v>388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402</v>
      </c>
      <c r="C12" s="27" t="s">
        <v>403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404</v>
      </c>
      <c r="J12" s="29" t="s">
        <v>391</v>
      </c>
      <c r="K12" s="1" t="s">
        <v>388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405</v>
      </c>
      <c r="C13" s="27" t="s">
        <v>360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406</v>
      </c>
      <c r="J13" s="29" t="s">
        <v>387</v>
      </c>
      <c r="K13" s="1" t="s">
        <v>388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407</v>
      </c>
      <c r="C14" s="99" t="s">
        <v>464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406</v>
      </c>
      <c r="J14" s="29" t="s">
        <v>391</v>
      </c>
      <c r="K14" s="1" t="s">
        <v>388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408</v>
      </c>
      <c r="C15" s="27" t="s">
        <v>358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406</v>
      </c>
      <c r="J15" s="29" t="s">
        <v>399</v>
      </c>
      <c r="K15" s="1" t="s">
        <v>388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409</v>
      </c>
      <c r="C16" s="99" t="s">
        <v>465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386</v>
      </c>
      <c r="J16" s="29" t="s">
        <v>399</v>
      </c>
      <c r="K16" s="1" t="s">
        <v>388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410</v>
      </c>
      <c r="C17" s="99" t="s">
        <v>464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411</v>
      </c>
      <c r="J17" s="29" t="s">
        <v>387</v>
      </c>
      <c r="K17" s="1" t="s">
        <v>388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412</v>
      </c>
      <c r="C18" s="27" t="s">
        <v>246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413</v>
      </c>
      <c r="J18" s="29" t="s">
        <v>387</v>
      </c>
      <c r="K18" s="1" t="s">
        <v>388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414</v>
      </c>
      <c r="C19" s="99" t="s">
        <v>466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386</v>
      </c>
      <c r="J19" s="29" t="s">
        <v>387</v>
      </c>
      <c r="K19" s="1" t="s">
        <v>388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415</v>
      </c>
      <c r="C20" s="99" t="s">
        <v>467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404</v>
      </c>
      <c r="J20" s="29" t="s">
        <v>391</v>
      </c>
      <c r="K20" s="1" t="s">
        <v>388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416</v>
      </c>
      <c r="C21" s="99" t="s">
        <v>468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404</v>
      </c>
      <c r="J21" s="29" t="s">
        <v>399</v>
      </c>
      <c r="K21" s="1" t="s">
        <v>388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417</v>
      </c>
      <c r="C22" s="27" t="s">
        <v>246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418</v>
      </c>
      <c r="J22" s="29" t="s">
        <v>399</v>
      </c>
      <c r="K22" s="1" t="s">
        <v>388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419</v>
      </c>
      <c r="C23" s="99" t="s">
        <v>467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420</v>
      </c>
      <c r="J23" s="29" t="s">
        <v>399</v>
      </c>
      <c r="K23" s="1" t="s">
        <v>388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421</v>
      </c>
      <c r="C24" s="99" t="s">
        <v>464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411</v>
      </c>
      <c r="J24" s="29" t="s">
        <v>387</v>
      </c>
      <c r="K24" s="1" t="s">
        <v>388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422</v>
      </c>
      <c r="C25" s="99" t="s">
        <v>464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423</v>
      </c>
      <c r="J25" s="29" t="s">
        <v>387</v>
      </c>
      <c r="K25" s="1" t="s">
        <v>388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424</v>
      </c>
      <c r="C26" s="99" t="s">
        <v>464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425</v>
      </c>
      <c r="J26" s="29" t="s">
        <v>399</v>
      </c>
      <c r="K26" s="1" t="s">
        <v>388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426</v>
      </c>
      <c r="C27" s="99" t="s">
        <v>464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406</v>
      </c>
      <c r="J27" s="29" t="s">
        <v>387</v>
      </c>
      <c r="K27" s="1" t="s">
        <v>388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306</v>
      </c>
      <c r="C28" s="99" t="s">
        <v>464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427</v>
      </c>
      <c r="J28" s="29" t="s">
        <v>387</v>
      </c>
      <c r="K28" s="1" t="s">
        <v>388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428</v>
      </c>
      <c r="C29" s="100" t="s">
        <v>469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429</v>
      </c>
      <c r="J29" s="33" t="s">
        <v>391</v>
      </c>
      <c r="K29" s="1" t="s">
        <v>388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310</v>
      </c>
      <c r="C30" s="101" t="s">
        <v>470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401</v>
      </c>
      <c r="J30" s="1" t="s">
        <v>387</v>
      </c>
      <c r="K30" s="1" t="s">
        <v>388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430</v>
      </c>
      <c r="C31" s="101" t="s">
        <v>472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431</v>
      </c>
      <c r="J31" s="1" t="s">
        <v>391</v>
      </c>
      <c r="K31" s="1" t="s">
        <v>388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432</v>
      </c>
      <c r="C32" s="101" t="s">
        <v>471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433</v>
      </c>
      <c r="J32" s="1" t="s">
        <v>391</v>
      </c>
      <c r="K32" s="1" t="s">
        <v>388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434</v>
      </c>
      <c r="C33" s="102" t="s">
        <v>471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423</v>
      </c>
      <c r="J33" s="1" t="s">
        <v>387</v>
      </c>
      <c r="K33" s="1" t="s">
        <v>388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435</v>
      </c>
      <c r="C34" s="101" t="s">
        <v>464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436</v>
      </c>
      <c r="J34" s="1" t="s">
        <v>387</v>
      </c>
      <c r="K34" s="1" t="s">
        <v>388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437</v>
      </c>
      <c r="C35" s="101" t="s">
        <v>463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390</v>
      </c>
      <c r="J35" s="1" t="s">
        <v>387</v>
      </c>
      <c r="K35" s="1" t="s">
        <v>388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438</v>
      </c>
      <c r="C36" s="101" t="s">
        <v>470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439</v>
      </c>
      <c r="J36" s="1" t="s">
        <v>387</v>
      </c>
      <c r="K36" s="1" t="s">
        <v>388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440</v>
      </c>
      <c r="C37" s="101" t="s">
        <v>464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439</v>
      </c>
      <c r="J37" s="1" t="s">
        <v>387</v>
      </c>
      <c r="K37" s="1" t="s">
        <v>388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441</v>
      </c>
      <c r="C38" s="101" t="s">
        <v>464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411</v>
      </c>
      <c r="J38" s="1" t="s">
        <v>387</v>
      </c>
      <c r="K38" s="1" t="s">
        <v>388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442</v>
      </c>
      <c r="C39" s="101" t="s">
        <v>464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396</v>
      </c>
      <c r="J39" s="1" t="s">
        <v>387</v>
      </c>
      <c r="K39" s="1" t="s">
        <v>388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335</v>
      </c>
      <c r="C40" s="101" t="s">
        <v>470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401</v>
      </c>
      <c r="J40" s="1" t="s">
        <v>387</v>
      </c>
      <c r="K40" s="1" t="s">
        <v>388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443</v>
      </c>
      <c r="C41" s="102" t="s">
        <v>473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439</v>
      </c>
      <c r="J41" s="1" t="s">
        <v>387</v>
      </c>
      <c r="K41" s="1" t="s">
        <v>388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444</v>
      </c>
      <c r="C42" s="101" t="s">
        <v>470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433</v>
      </c>
      <c r="J42" s="1" t="s">
        <v>387</v>
      </c>
      <c r="K42" s="1" t="s">
        <v>388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445</v>
      </c>
      <c r="C43" s="101" t="s">
        <v>464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446</v>
      </c>
      <c r="J43" s="1" t="s">
        <v>391</v>
      </c>
      <c r="K43" s="1" t="s">
        <v>388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447</v>
      </c>
      <c r="C44" s="101" t="s">
        <v>474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448</v>
      </c>
      <c r="J44" s="1" t="s">
        <v>399</v>
      </c>
      <c r="K44" s="1" t="s">
        <v>388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449</v>
      </c>
      <c r="C45" s="101" t="s">
        <v>470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396</v>
      </c>
      <c r="J45" s="1" t="s">
        <v>387</v>
      </c>
      <c r="K45" s="1" t="s">
        <v>388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450</v>
      </c>
      <c r="C46" s="101" t="s">
        <v>473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386</v>
      </c>
      <c r="J46" s="1" t="s">
        <v>387</v>
      </c>
      <c r="K46" s="1" t="s">
        <v>388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451</v>
      </c>
      <c r="C47" s="101" t="s">
        <v>464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411</v>
      </c>
      <c r="J47" s="1" t="s">
        <v>391</v>
      </c>
      <c r="K47" s="1" t="s">
        <v>388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452</v>
      </c>
      <c r="C48" s="101" t="s">
        <v>471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404</v>
      </c>
      <c r="J48" s="1" t="s">
        <v>387</v>
      </c>
      <c r="K48" s="1" t="s">
        <v>388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322</v>
      </c>
      <c r="C49" s="1" t="s">
        <v>324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418</v>
      </c>
      <c r="J49" s="1" t="s">
        <v>391</v>
      </c>
      <c r="K49" s="1" t="s">
        <v>388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453</v>
      </c>
      <c r="C50" s="101" t="s">
        <v>474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454</v>
      </c>
      <c r="J50" s="1" t="s">
        <v>399</v>
      </c>
      <c r="K50" s="1" t="s">
        <v>388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455</v>
      </c>
      <c r="C51" s="101" t="s">
        <v>470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418</v>
      </c>
      <c r="J51" s="1" t="s">
        <v>399</v>
      </c>
      <c r="K51" s="1" t="s">
        <v>388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456</v>
      </c>
      <c r="C52" s="101" t="s">
        <v>470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406</v>
      </c>
      <c r="J52" s="1" t="s">
        <v>387</v>
      </c>
      <c r="K52" s="1" t="s">
        <v>388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457</v>
      </c>
      <c r="C53" s="101" t="s">
        <v>469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418</v>
      </c>
      <c r="J53" s="1" t="s">
        <v>399</v>
      </c>
      <c r="K53" s="1" t="s">
        <v>388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458</v>
      </c>
      <c r="C54" s="101" t="s">
        <v>469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459</v>
      </c>
      <c r="J54" s="1" t="s">
        <v>399</v>
      </c>
      <c r="K54" s="1" t="s">
        <v>388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460</v>
      </c>
      <c r="C55" s="101" t="s">
        <v>470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418</v>
      </c>
      <c r="J55" s="1" t="s">
        <v>399</v>
      </c>
      <c r="K55" s="1" t="s">
        <v>388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461</v>
      </c>
      <c r="C56" s="101" t="s">
        <v>474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418</v>
      </c>
      <c r="J56" s="1" t="s">
        <v>391</v>
      </c>
      <c r="K56" s="1" t="s">
        <v>388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462</v>
      </c>
      <c r="C57" s="101" t="s">
        <v>474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418</v>
      </c>
      <c r="J57" s="1" t="s">
        <v>391</v>
      </c>
      <c r="K57" s="1" t="s">
        <v>388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3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요약</vt:lpstr>
      <vt:lpstr>업데이트운영</vt:lpstr>
      <vt:lpstr>4주일별계획</vt:lpstr>
      <vt:lpstr>13주주별계획</vt:lpstr>
      <vt:lpstr>지출계획_취합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2026-09-18T11:24:24Z</dcterms:modified>
</cp:coreProperties>
</file>