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dran\G_Drive_Goldorak\Goldorak-2017\1-DOC\9-strategie\"/>
    </mc:Choice>
  </mc:AlternateContent>
  <xr:revisionPtr revIDLastSave="0" documentId="10_ncr:8100000_{4BF6FDC7-CEA3-42AF-B634-6256A4DFEFA3}" xr6:coauthVersionLast="33" xr6:coauthVersionMax="33" xr10:uidLastSave="{00000000-0000-0000-0000-000000000000}"/>
  <bookViews>
    <workbookView xWindow="120" yWindow="120" windowWidth="28515" windowHeight="12585" tabRatio="735" activeTab="1" xr2:uid="{00000000-000D-0000-FFFF-FFFF00000000}"/>
  </bookViews>
  <sheets>
    <sheet name="bras" sheetId="2" r:id="rId1"/>
    <sheet name="pince" sheetId="5" r:id="rId2"/>
    <sheet name="colonnes" sheetId="7" r:id="rId3"/>
    <sheet name="bascule" sheetId="10" r:id="rId4"/>
    <sheet name="pos._bras_G" sheetId="3" r:id="rId5"/>
    <sheet name="pos._bras_R" sheetId="4" r:id="rId6"/>
    <sheet name="pos._pince" sheetId="8" r:id="rId7"/>
    <sheet name="pos._colonnes" sheetId="9" r:id="rId8"/>
    <sheet name="pos._bascule" sheetId="11" r:id="rId9"/>
  </sheets>
  <calcPr calcId="162913"/>
</workbook>
</file>

<file path=xl/calcChain.xml><?xml version="1.0" encoding="utf-8"?>
<calcChain xmlns="http://schemas.openxmlformats.org/spreadsheetml/2006/main">
  <c r="F14" i="5" l="1"/>
  <c r="J47" i="2" l="1"/>
  <c r="B44" i="2"/>
  <c r="B36" i="2"/>
  <c r="B2" i="11" l="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C1" i="11"/>
  <c r="B1" i="11"/>
  <c r="G14" i="10"/>
  <c r="F12" i="10"/>
  <c r="F15" i="10" s="1"/>
  <c r="C13" i="10"/>
  <c r="B13" i="10"/>
  <c r="C14" i="10" s="1"/>
  <c r="C12" i="10"/>
  <c r="E6" i="10"/>
  <c r="D6" i="10"/>
  <c r="E5" i="10"/>
  <c r="D5" i="10"/>
  <c r="C2" i="9"/>
  <c r="D2" i="9"/>
  <c r="E2" i="9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E1" i="9"/>
  <c r="D1" i="9"/>
  <c r="C1" i="9"/>
  <c r="B2" i="9"/>
  <c r="B3" i="9"/>
  <c r="B4" i="9"/>
  <c r="B5" i="9"/>
  <c r="B6" i="9"/>
  <c r="B7" i="9"/>
  <c r="B8" i="9"/>
  <c r="B9" i="9"/>
  <c r="B1" i="9"/>
  <c r="C1" i="8"/>
  <c r="B1" i="8"/>
  <c r="G12" i="10" l="1"/>
  <c r="G15" i="10" s="1"/>
  <c r="D7" i="10"/>
  <c r="E12" i="10"/>
  <c r="E13" i="10" s="1"/>
  <c r="E14" i="10" s="1"/>
  <c r="E7" i="10"/>
  <c r="B14" i="10"/>
  <c r="D12" i="10"/>
  <c r="D13" i="10" s="1"/>
  <c r="D14" i="10" s="1"/>
  <c r="K15" i="7"/>
  <c r="J15" i="7"/>
  <c r="C14" i="7"/>
  <c r="J13" i="7"/>
  <c r="H13" i="7"/>
  <c r="H14" i="7" s="1"/>
  <c r="C13" i="7"/>
  <c r="E10" i="7"/>
  <c r="F10" i="7"/>
  <c r="D10" i="7"/>
  <c r="G5" i="7"/>
  <c r="K13" i="7" s="1"/>
  <c r="G4" i="7"/>
  <c r="G10" i="7" s="1"/>
  <c r="E4" i="7"/>
  <c r="E6" i="7" s="1"/>
  <c r="E5" i="7"/>
  <c r="I13" i="7" s="1"/>
  <c r="I14" i="7" s="1"/>
  <c r="B14" i="7"/>
  <c r="C15" i="7" s="1"/>
  <c r="G7" i="7"/>
  <c r="F7" i="7"/>
  <c r="D7" i="7"/>
  <c r="G6" i="7"/>
  <c r="F6" i="7"/>
  <c r="D6" i="7"/>
  <c r="C19" i="5"/>
  <c r="C13" i="5"/>
  <c r="C12" i="5"/>
  <c r="D5" i="5"/>
  <c r="D7" i="5" s="1"/>
  <c r="E5" i="5"/>
  <c r="D6" i="5"/>
  <c r="E6" i="5"/>
  <c r="F20" i="5"/>
  <c r="B19" i="5"/>
  <c r="B20" i="5" s="1"/>
  <c r="B13" i="5"/>
  <c r="E7" i="5"/>
  <c r="C14" i="5" l="1"/>
  <c r="C20" i="5"/>
  <c r="B15" i="10"/>
  <c r="C15" i="10"/>
  <c r="D15" i="10" s="1"/>
  <c r="E15" i="10"/>
  <c r="E7" i="7"/>
  <c r="E8" i="7" s="1"/>
  <c r="D8" i="7"/>
  <c r="F8" i="7"/>
  <c r="G8" i="7"/>
  <c r="B15" i="7"/>
  <c r="B14" i="5"/>
  <c r="C15" i="5" s="1"/>
  <c r="F1" i="4"/>
  <c r="E1" i="4"/>
  <c r="D1" i="4"/>
  <c r="C1" i="4"/>
  <c r="B1" i="4"/>
  <c r="F1" i="3"/>
  <c r="E1" i="3"/>
  <c r="D1" i="3"/>
  <c r="C1" i="3"/>
  <c r="B1" i="3"/>
  <c r="E8" i="2"/>
  <c r="F8" i="2"/>
  <c r="G8" i="2"/>
  <c r="H8" i="2"/>
  <c r="I8" i="2"/>
  <c r="J8" i="2"/>
  <c r="K8" i="2"/>
  <c r="L8" i="2"/>
  <c r="M8" i="2"/>
  <c r="D8" i="2"/>
  <c r="B20" i="2"/>
  <c r="B27" i="2"/>
  <c r="B15" i="5" l="1"/>
  <c r="R23" i="2"/>
  <c r="R24" i="2"/>
  <c r="R21" i="2"/>
  <c r="Q21" i="2"/>
  <c r="Q22" i="2"/>
  <c r="Q23" i="2"/>
  <c r="Q24" i="2"/>
  <c r="O21" i="2"/>
  <c r="O23" i="2"/>
  <c r="O24" i="2"/>
  <c r="N23" i="2"/>
  <c r="N24" i="2"/>
  <c r="N21" i="2"/>
  <c r="N20" i="2"/>
  <c r="Q20" i="2"/>
  <c r="R20" i="2"/>
  <c r="P20" i="2"/>
  <c r="O20" i="2"/>
  <c r="P24" i="2"/>
  <c r="P21" i="2"/>
  <c r="P23" i="2"/>
  <c r="R33" i="2"/>
  <c r="R32" i="2"/>
  <c r="N29" i="2"/>
  <c r="N30" i="2"/>
  <c r="N32" i="2"/>
  <c r="R29" i="2"/>
  <c r="R28" i="2"/>
  <c r="C44" i="2"/>
  <c r="H44" i="2" s="1"/>
  <c r="M44" i="2" s="1"/>
  <c r="C22" i="2"/>
  <c r="B21" i="2"/>
  <c r="C37" i="2"/>
  <c r="B14" i="2"/>
  <c r="N33" i="2"/>
  <c r="O33" i="2"/>
  <c r="P33" i="2"/>
  <c r="Q33" i="2"/>
  <c r="O32" i="2"/>
  <c r="P32" i="2"/>
  <c r="Q32" i="2"/>
  <c r="O30" i="2"/>
  <c r="P30" i="2"/>
  <c r="Q30" i="2"/>
  <c r="R30" i="2"/>
  <c r="N31" i="2"/>
  <c r="O31" i="2"/>
  <c r="P31" i="2"/>
  <c r="Q31" i="2"/>
  <c r="R31" i="2"/>
  <c r="O29" i="2"/>
  <c r="P29" i="2"/>
  <c r="Q29" i="2"/>
  <c r="O28" i="2"/>
  <c r="P28" i="2"/>
  <c r="Q28" i="2"/>
  <c r="N28" i="2"/>
  <c r="C36" i="2"/>
  <c r="C27" i="2"/>
  <c r="D27" i="2" s="1"/>
  <c r="C15" i="2"/>
  <c r="R15" i="2"/>
  <c r="P15" i="2"/>
  <c r="P22" i="2" s="1"/>
  <c r="O15" i="2"/>
  <c r="O22" i="2" s="1"/>
  <c r="N15" i="2"/>
  <c r="D6" i="2"/>
  <c r="I6" i="2" s="1"/>
  <c r="E6" i="2"/>
  <c r="J6" i="2" s="1"/>
  <c r="F6" i="2"/>
  <c r="K6" i="2" s="1"/>
  <c r="G6" i="2"/>
  <c r="L6" i="2" s="1"/>
  <c r="H6" i="2"/>
  <c r="M6" i="2" s="1"/>
  <c r="D7" i="2"/>
  <c r="I7" i="2" s="1"/>
  <c r="E7" i="2"/>
  <c r="J7" i="2" s="1"/>
  <c r="F7" i="2"/>
  <c r="K7" i="2" s="1"/>
  <c r="G7" i="2"/>
  <c r="L7" i="2" s="1"/>
  <c r="H7" i="2"/>
  <c r="M7" i="2" s="1"/>
  <c r="I10" i="2"/>
  <c r="J10" i="2"/>
  <c r="K10" i="2"/>
  <c r="L10" i="2"/>
  <c r="M10" i="2"/>
  <c r="C16" i="5" l="1"/>
  <c r="B14" i="8"/>
  <c r="C8" i="8"/>
  <c r="B10" i="8"/>
  <c r="B8" i="8"/>
  <c r="C15" i="8"/>
  <c r="C16" i="8"/>
  <c r="C10" i="8"/>
  <c r="B16" i="8"/>
  <c r="C14" i="8"/>
  <c r="B9" i="8"/>
  <c r="I27" i="2"/>
  <c r="B22" i="4" s="1"/>
  <c r="B22" i="3"/>
  <c r="B16" i="5"/>
  <c r="B15" i="8" s="1"/>
  <c r="C13" i="2"/>
  <c r="C45" i="2"/>
  <c r="B15" i="2"/>
  <c r="E44" i="2"/>
  <c r="J44" i="2" s="1"/>
  <c r="D44" i="2"/>
  <c r="I44" i="2" s="1"/>
  <c r="F44" i="2"/>
  <c r="G44" i="2"/>
  <c r="L44" i="2" s="1"/>
  <c r="C20" i="2"/>
  <c r="B22" i="2"/>
  <c r="C23" i="2" s="1"/>
  <c r="C28" i="2"/>
  <c r="B28" i="2"/>
  <c r="B37" i="2"/>
  <c r="H15" i="2"/>
  <c r="H27" i="2"/>
  <c r="G27" i="2"/>
  <c r="F27" i="2"/>
  <c r="E27" i="2"/>
  <c r="D15" i="2"/>
  <c r="F15" i="2"/>
  <c r="G15" i="2"/>
  <c r="E15" i="2"/>
  <c r="B17" i="8" l="1"/>
  <c r="C9" i="8"/>
  <c r="C11" i="8"/>
  <c r="B11" i="8"/>
  <c r="C17" i="8"/>
  <c r="M15" i="2"/>
  <c r="F4" i="4" s="1"/>
  <c r="F4" i="3"/>
  <c r="L15" i="2"/>
  <c r="E4" i="4" s="1"/>
  <c r="E4" i="3"/>
  <c r="K15" i="2"/>
  <c r="D4" i="4" s="1"/>
  <c r="D4" i="3"/>
  <c r="I15" i="2"/>
  <c r="B4" i="4" s="1"/>
  <c r="B4" i="3"/>
  <c r="J15" i="2"/>
  <c r="C4" i="4" s="1"/>
  <c r="C4" i="3"/>
  <c r="J27" i="2"/>
  <c r="C22" i="4" s="1"/>
  <c r="C22" i="3"/>
  <c r="K27" i="2"/>
  <c r="D22" i="4" s="1"/>
  <c r="D22" i="3"/>
  <c r="L27" i="2"/>
  <c r="E22" i="4" s="1"/>
  <c r="E22" i="3"/>
  <c r="M27" i="2"/>
  <c r="F22" i="4" s="1"/>
  <c r="F22" i="3"/>
  <c r="D19" i="5"/>
  <c r="B45" i="2"/>
  <c r="C46" i="2" s="1"/>
  <c r="B29" i="2"/>
  <c r="C30" i="2" s="1"/>
  <c r="C29" i="2"/>
  <c r="C14" i="2"/>
  <c r="C16" i="2"/>
  <c r="B16" i="2"/>
  <c r="B23" i="2"/>
  <c r="C24" i="2" s="1"/>
  <c r="C21" i="2"/>
  <c r="B30" i="2"/>
  <c r="B38" i="2"/>
  <c r="C38" i="2"/>
  <c r="B46" i="2" l="1"/>
  <c r="D20" i="5"/>
  <c r="B13" i="8" s="1"/>
  <c r="B12" i="8"/>
  <c r="B31" i="2"/>
  <c r="C31" i="2"/>
  <c r="B24" i="2"/>
  <c r="B17" i="2"/>
  <c r="C17" i="2"/>
  <c r="C47" i="2"/>
  <c r="B47" i="2"/>
  <c r="B39" i="2"/>
  <c r="C39" i="2"/>
  <c r="D36" i="2" l="1"/>
  <c r="F36" i="2"/>
  <c r="D28" i="2"/>
  <c r="B32" i="2"/>
  <c r="C32" i="2"/>
  <c r="F28" i="2"/>
  <c r="H36" i="2"/>
  <c r="E36" i="2"/>
  <c r="E28" i="2"/>
  <c r="H28" i="2"/>
  <c r="G36" i="2"/>
  <c r="G28" i="2"/>
  <c r="B40" i="2"/>
  <c r="C40" i="2"/>
  <c r="L36" i="2" l="1"/>
  <c r="E32" i="4" s="1"/>
  <c r="E32" i="3"/>
  <c r="D29" i="2"/>
  <c r="I28" i="2"/>
  <c r="B23" i="4" s="1"/>
  <c r="B23" i="3"/>
  <c r="K36" i="2"/>
  <c r="D32" i="4" s="1"/>
  <c r="D32" i="3"/>
  <c r="I36" i="2"/>
  <c r="B32" i="4" s="1"/>
  <c r="B32" i="3"/>
  <c r="H29" i="2"/>
  <c r="M28" i="2"/>
  <c r="F23" i="4" s="1"/>
  <c r="F23" i="3"/>
  <c r="J36" i="2"/>
  <c r="C32" i="4" s="1"/>
  <c r="C32" i="3"/>
  <c r="G29" i="2"/>
  <c r="L28" i="2"/>
  <c r="E23" i="4" s="1"/>
  <c r="E23" i="3"/>
  <c r="E29" i="2"/>
  <c r="J28" i="2"/>
  <c r="C23" i="4" s="1"/>
  <c r="C23" i="3"/>
  <c r="M36" i="2"/>
  <c r="F32" i="4" s="1"/>
  <c r="F32" i="3"/>
  <c r="F29" i="2"/>
  <c r="K28" i="2"/>
  <c r="D23" i="4" s="1"/>
  <c r="D23" i="3"/>
  <c r="E51" i="3"/>
  <c r="B42" i="3"/>
  <c r="D49" i="4"/>
  <c r="E7" i="3"/>
  <c r="D42" i="4"/>
  <c r="B33" i="2"/>
  <c r="C33" i="2"/>
  <c r="B41" i="2"/>
  <c r="C41" i="2"/>
  <c r="F48" i="4" l="1"/>
  <c r="C17" i="3"/>
  <c r="C10" i="4"/>
  <c r="C20" i="3"/>
  <c r="E49" i="4"/>
  <c r="F39" i="3"/>
  <c r="C38" i="4"/>
  <c r="D38" i="4"/>
  <c r="C47" i="3"/>
  <c r="F59" i="4"/>
  <c r="F30" i="2"/>
  <c r="K29" i="2"/>
  <c r="D24" i="4" s="1"/>
  <c r="D24" i="3"/>
  <c r="G30" i="2"/>
  <c r="L29" i="2"/>
  <c r="E24" i="4" s="1"/>
  <c r="E24" i="3"/>
  <c r="E31" i="3"/>
  <c r="B20" i="3"/>
  <c r="D60" i="4"/>
  <c r="E60" i="3"/>
  <c r="H30" i="2"/>
  <c r="M29" i="2"/>
  <c r="F24" i="4" s="1"/>
  <c r="F24" i="3"/>
  <c r="E41" i="3"/>
  <c r="D57" i="3"/>
  <c r="F52" i="3"/>
  <c r="F64" i="3"/>
  <c r="D62" i="4"/>
  <c r="C19" i="4"/>
  <c r="F60" i="4"/>
  <c r="B59" i="4"/>
  <c r="F61" i="3"/>
  <c r="C42" i="3"/>
  <c r="F8" i="4"/>
  <c r="D41" i="3"/>
  <c r="C30" i="3"/>
  <c r="C9" i="3"/>
  <c r="E20" i="4"/>
  <c r="E62" i="3"/>
  <c r="F63" i="4"/>
  <c r="B38" i="4"/>
  <c r="E31" i="4"/>
  <c r="D31" i="3"/>
  <c r="F47" i="4"/>
  <c r="D30" i="4"/>
  <c r="B9" i="3"/>
  <c r="E57" i="3"/>
  <c r="C57" i="3"/>
  <c r="C46" i="4"/>
  <c r="B62" i="4"/>
  <c r="C30" i="4"/>
  <c r="C42" i="4"/>
  <c r="F63" i="3"/>
  <c r="B30" i="3"/>
  <c r="E17" i="4"/>
  <c r="B47" i="4"/>
  <c r="B57" i="4"/>
  <c r="E39" i="3"/>
  <c r="C60" i="3"/>
  <c r="E64" i="4"/>
  <c r="B17" i="4"/>
  <c r="D29" i="4"/>
  <c r="D31" i="4"/>
  <c r="B50" i="4"/>
  <c r="B29" i="3"/>
  <c r="F20" i="3"/>
  <c r="F18" i="4"/>
  <c r="C47" i="4"/>
  <c r="E47" i="4"/>
  <c r="E51" i="4"/>
  <c r="C10" i="3"/>
  <c r="E59" i="4"/>
  <c r="E19" i="3"/>
  <c r="D39" i="4"/>
  <c r="D48" i="3"/>
  <c r="D59" i="3"/>
  <c r="D38" i="3"/>
  <c r="E60" i="4"/>
  <c r="F40" i="4"/>
  <c r="E10" i="4"/>
  <c r="D19" i="4"/>
  <c r="C58" i="3"/>
  <c r="E63" i="4"/>
  <c r="B30" i="4"/>
  <c r="F29" i="3"/>
  <c r="D57" i="4"/>
  <c r="C56" i="3"/>
  <c r="B58" i="3"/>
  <c r="D8" i="3"/>
  <c r="C7" i="3"/>
  <c r="F46" i="3"/>
  <c r="D21" i="3"/>
  <c r="E39" i="4"/>
  <c r="D52" i="3"/>
  <c r="F7" i="4"/>
  <c r="E18" i="3"/>
  <c r="F17" i="4"/>
  <c r="E50" i="4"/>
  <c r="D56" i="4"/>
  <c r="D48" i="4"/>
  <c r="B17" i="3"/>
  <c r="B21" i="3"/>
  <c r="C59" i="4"/>
  <c r="F48" i="3"/>
  <c r="C31" i="4"/>
  <c r="E61" i="3"/>
  <c r="C48" i="3"/>
  <c r="C59" i="3"/>
  <c r="E42" i="4"/>
  <c r="F46" i="4"/>
  <c r="C18" i="4"/>
  <c r="E49" i="3"/>
  <c r="C7" i="4"/>
  <c r="D9" i="3"/>
  <c r="B49" i="4"/>
  <c r="E52" i="3"/>
  <c r="F21" i="4"/>
  <c r="C60" i="4"/>
  <c r="C21" i="3"/>
  <c r="F42" i="4"/>
  <c r="B59" i="3"/>
  <c r="E63" i="3"/>
  <c r="F61" i="4"/>
  <c r="D7" i="3"/>
  <c r="C11" i="3"/>
  <c r="E61" i="4"/>
  <c r="B46" i="4"/>
  <c r="E30" i="4"/>
  <c r="E21" i="3"/>
  <c r="F49" i="4"/>
  <c r="E57" i="4"/>
  <c r="E56" i="4"/>
  <c r="F8" i="3"/>
  <c r="F49" i="3"/>
  <c r="C61" i="4"/>
  <c r="D61" i="3"/>
  <c r="E19" i="4"/>
  <c r="D18" i="4"/>
  <c r="E38" i="4"/>
  <c r="D61" i="4"/>
  <c r="C64" i="4"/>
  <c r="F57" i="4"/>
  <c r="E10" i="3"/>
  <c r="E11" i="4"/>
  <c r="D21" i="4"/>
  <c r="D60" i="3"/>
  <c r="F64" i="4"/>
  <c r="C19" i="3"/>
  <c r="C56" i="4"/>
  <c r="B60" i="3"/>
  <c r="F19" i="4"/>
  <c r="C38" i="3"/>
  <c r="B31" i="4"/>
  <c r="F47" i="3"/>
  <c r="F11" i="3"/>
  <c r="F31" i="4"/>
  <c r="C52" i="4"/>
  <c r="F9" i="4"/>
  <c r="B38" i="3"/>
  <c r="F56" i="4"/>
  <c r="D11" i="4"/>
  <c r="C52" i="3"/>
  <c r="D10" i="4"/>
  <c r="E48" i="3"/>
  <c r="B21" i="4"/>
  <c r="B11" i="4"/>
  <c r="F31" i="3"/>
  <c r="C20" i="4"/>
  <c r="E17" i="3"/>
  <c r="D50" i="3"/>
  <c r="D52" i="4"/>
  <c r="F41" i="4"/>
  <c r="B39" i="4"/>
  <c r="B48" i="3"/>
  <c r="F11" i="4"/>
  <c r="D56" i="3"/>
  <c r="E48" i="4"/>
  <c r="B50" i="3"/>
  <c r="C41" i="3"/>
  <c r="C40" i="3"/>
  <c r="B60" i="4"/>
  <c r="F56" i="3"/>
  <c r="B8" i="4"/>
  <c r="F57" i="3"/>
  <c r="E8" i="3"/>
  <c r="F51" i="3"/>
  <c r="E42" i="3"/>
  <c r="B63" i="3"/>
  <c r="F21" i="3"/>
  <c r="C62" i="3"/>
  <c r="E9" i="3"/>
  <c r="B56" i="4"/>
  <c r="F58" i="3"/>
  <c r="B64" i="3"/>
  <c r="E18" i="4"/>
  <c r="B40" i="3"/>
  <c r="C21" i="4"/>
  <c r="B62" i="3"/>
  <c r="E58" i="3"/>
  <c r="E40" i="4"/>
  <c r="D51" i="4"/>
  <c r="F39" i="4"/>
  <c r="B40" i="4"/>
  <c r="B18" i="3"/>
  <c r="C8" i="4"/>
  <c r="B61" i="4"/>
  <c r="F38" i="3"/>
  <c r="C58" i="4"/>
  <c r="F29" i="4"/>
  <c r="F52" i="4"/>
  <c r="D40" i="4"/>
  <c r="C31" i="3"/>
  <c r="B19" i="4"/>
  <c r="D58" i="3"/>
  <c r="B56" i="3"/>
  <c r="B51" i="4"/>
  <c r="D40" i="3"/>
  <c r="F40" i="3"/>
  <c r="B58" i="4"/>
  <c r="E20" i="3"/>
  <c r="F41" i="3"/>
  <c r="B41" i="4"/>
  <c r="E56" i="3"/>
  <c r="E9" i="4"/>
  <c r="B18" i="4"/>
  <c r="E30" i="2"/>
  <c r="J29" i="2"/>
  <c r="C24" i="4" s="1"/>
  <c r="C24" i="3"/>
  <c r="F50" i="4"/>
  <c r="B41" i="3"/>
  <c r="D20" i="3"/>
  <c r="C51" i="4"/>
  <c r="D9" i="4"/>
  <c r="E38" i="3"/>
  <c r="B31" i="3"/>
  <c r="E30" i="3"/>
  <c r="D18" i="3"/>
  <c r="D11" i="3"/>
  <c r="F51" i="4"/>
  <c r="C61" i="3"/>
  <c r="E52" i="4"/>
  <c r="E29" i="4"/>
  <c r="F10" i="3"/>
  <c r="E59" i="3"/>
  <c r="F30" i="3"/>
  <c r="D10" i="3"/>
  <c r="D30" i="3"/>
  <c r="B63" i="4"/>
  <c r="F62" i="4"/>
  <c r="B42" i="4"/>
  <c r="B7" i="3"/>
  <c r="D8" i="4"/>
  <c r="E50" i="3"/>
  <c r="D62" i="3"/>
  <c r="F20" i="4"/>
  <c r="D30" i="2"/>
  <c r="I29" i="2"/>
  <c r="B24" i="4" s="1"/>
  <c r="B24" i="3"/>
  <c r="D63" i="4"/>
  <c r="E62" i="4"/>
  <c r="B57" i="3"/>
  <c r="F9" i="3"/>
  <c r="F38" i="4"/>
  <c r="E46" i="4"/>
  <c r="D19" i="3"/>
  <c r="E7" i="4"/>
  <c r="B20" i="4"/>
  <c r="B19" i="3"/>
  <c r="C29" i="4"/>
  <c r="B52" i="4"/>
  <c r="E29" i="3"/>
  <c r="D64" i="4"/>
  <c r="E41" i="4"/>
  <c r="D46" i="3"/>
  <c r="D46" i="4"/>
  <c r="E11" i="3"/>
  <c r="C50" i="3"/>
  <c r="C57" i="4"/>
  <c r="C49" i="4"/>
  <c r="B64" i="4"/>
  <c r="D51" i="3"/>
  <c r="C63" i="4"/>
  <c r="C40" i="4"/>
  <c r="C62" i="4"/>
  <c r="C51" i="3"/>
  <c r="E64" i="3"/>
  <c r="C48" i="4"/>
  <c r="F7" i="3"/>
  <c r="D29" i="3"/>
  <c r="E8" i="4"/>
  <c r="B61" i="3"/>
  <c r="C41" i="4"/>
  <c r="F59" i="3"/>
  <c r="D39" i="3"/>
  <c r="D41" i="4"/>
  <c r="C50" i="4"/>
  <c r="E21" i="4"/>
  <c r="D58" i="4"/>
  <c r="C49" i="3"/>
  <c r="C9" i="4"/>
  <c r="C39" i="3"/>
  <c r="D42" i="3"/>
  <c r="B51" i="3"/>
  <c r="F50" i="3"/>
  <c r="D20" i="4"/>
  <c r="C17" i="4"/>
  <c r="F62" i="3"/>
  <c r="E47" i="3"/>
  <c r="C39" i="4"/>
  <c r="C46" i="3"/>
  <c r="D47" i="4"/>
  <c r="B8" i="3"/>
  <c r="C8" i="3"/>
  <c r="F60" i="3"/>
  <c r="C11" i="4"/>
  <c r="C63" i="3"/>
  <c r="C29" i="3"/>
  <c r="D17" i="4"/>
  <c r="B39" i="3"/>
  <c r="C64" i="3"/>
  <c r="D50" i="4"/>
  <c r="C18" i="3"/>
  <c r="D49" i="3"/>
  <c r="F18" i="3"/>
  <c r="B9" i="4"/>
  <c r="B11" i="3"/>
  <c r="B10" i="4"/>
  <c r="F19" i="3"/>
  <c r="F42" i="3"/>
  <c r="D7" i="4"/>
  <c r="B52" i="3"/>
  <c r="B49" i="3"/>
  <c r="D59" i="4"/>
  <c r="F10" i="4"/>
  <c r="D63" i="3"/>
  <c r="F58" i="4"/>
  <c r="B47" i="3"/>
  <c r="F17" i="3"/>
  <c r="B10" i="3"/>
  <c r="E43" i="3"/>
  <c r="B48" i="4"/>
  <c r="B46" i="3"/>
  <c r="E40" i="3"/>
  <c r="F30" i="4"/>
  <c r="D17" i="3"/>
  <c r="E46" i="3"/>
  <c r="D47" i="3"/>
  <c r="D64" i="3"/>
  <c r="E58" i="4"/>
  <c r="G37" i="2"/>
  <c r="H45" i="2"/>
  <c r="F43" i="3" s="1"/>
  <c r="F37" i="2"/>
  <c r="D37" i="2"/>
  <c r="H37" i="2"/>
  <c r="D45" i="2"/>
  <c r="B53" i="3" s="1"/>
  <c r="E37" i="2"/>
  <c r="E45" i="2"/>
  <c r="G45" i="2"/>
  <c r="F45" i="2"/>
  <c r="G16" i="2"/>
  <c r="E14" i="2"/>
  <c r="E16" i="2"/>
  <c r="D16" i="2"/>
  <c r="F14" i="2"/>
  <c r="F16" i="2"/>
  <c r="D14" i="2"/>
  <c r="H16" i="2"/>
  <c r="G14" i="2"/>
  <c r="H14" i="2"/>
  <c r="C43" i="3" l="1"/>
  <c r="J45" i="2"/>
  <c r="D43" i="3"/>
  <c r="B43" i="3"/>
  <c r="G38" i="2"/>
  <c r="L37" i="2"/>
  <c r="E33" i="4" s="1"/>
  <c r="E33" i="3"/>
  <c r="J16" i="2"/>
  <c r="C5" i="4" s="1"/>
  <c r="C5" i="3"/>
  <c r="H38" i="2"/>
  <c r="M37" i="2"/>
  <c r="F33" i="4" s="1"/>
  <c r="F33" i="3"/>
  <c r="L30" i="2"/>
  <c r="E25" i="4" s="1"/>
  <c r="E25" i="3"/>
  <c r="G31" i="2"/>
  <c r="L14" i="2"/>
  <c r="E3" i="4" s="1"/>
  <c r="E3" i="3"/>
  <c r="M14" i="2"/>
  <c r="F3" i="4" s="1"/>
  <c r="F3" i="3"/>
  <c r="J14" i="2"/>
  <c r="C3" i="4" s="1"/>
  <c r="C3" i="3"/>
  <c r="D38" i="2"/>
  <c r="I37" i="2"/>
  <c r="B33" i="4" s="1"/>
  <c r="B33" i="3"/>
  <c r="L16" i="2"/>
  <c r="E5" i="4" s="1"/>
  <c r="E5" i="3"/>
  <c r="M16" i="2"/>
  <c r="F5" i="4" s="1"/>
  <c r="F5" i="3"/>
  <c r="F46" i="2"/>
  <c r="D44" i="3" s="1"/>
  <c r="D43" i="4"/>
  <c r="K30" i="2"/>
  <c r="D25" i="4" s="1"/>
  <c r="D25" i="3"/>
  <c r="F31" i="2"/>
  <c r="I14" i="2"/>
  <c r="B3" i="4" s="1"/>
  <c r="B3" i="3"/>
  <c r="G46" i="2"/>
  <c r="E44" i="3" s="1"/>
  <c r="L45" i="2"/>
  <c r="E43" i="4" s="1"/>
  <c r="J30" i="2"/>
  <c r="C25" i="4" s="1"/>
  <c r="C25" i="3"/>
  <c r="E31" i="2"/>
  <c r="F38" i="2"/>
  <c r="K37" i="2"/>
  <c r="D33" i="4" s="1"/>
  <c r="D33" i="3"/>
  <c r="K16" i="2"/>
  <c r="D5" i="4" s="1"/>
  <c r="D5" i="3"/>
  <c r="E46" i="2"/>
  <c r="C44" i="3" s="1"/>
  <c r="C43" i="4"/>
  <c r="H46" i="2"/>
  <c r="F44" i="3" s="1"/>
  <c r="M45" i="2"/>
  <c r="F43" i="4" s="1"/>
  <c r="E38" i="2"/>
  <c r="J37" i="2"/>
  <c r="C33" i="4" s="1"/>
  <c r="C33" i="3"/>
  <c r="D31" i="2"/>
  <c r="I30" i="2"/>
  <c r="B25" i="4" s="1"/>
  <c r="B25" i="3"/>
  <c r="M30" i="2"/>
  <c r="F25" i="4" s="1"/>
  <c r="F25" i="3"/>
  <c r="H31" i="2"/>
  <c r="K14" i="2"/>
  <c r="D3" i="4" s="1"/>
  <c r="D3" i="3"/>
  <c r="I16" i="2"/>
  <c r="B5" i="4" s="1"/>
  <c r="B5" i="3"/>
  <c r="D46" i="2"/>
  <c r="I45" i="2"/>
  <c r="B43" i="4" s="1"/>
  <c r="G17" i="2"/>
  <c r="D13" i="2"/>
  <c r="F17" i="2"/>
  <c r="H13" i="2"/>
  <c r="F13" i="2"/>
  <c r="D17" i="2"/>
  <c r="G13" i="2"/>
  <c r="E17" i="2"/>
  <c r="H17" i="2"/>
  <c r="E13" i="2"/>
  <c r="B44" i="3" l="1"/>
  <c r="I46" i="2"/>
  <c r="E47" i="2"/>
  <c r="J46" i="2"/>
  <c r="C44" i="4" s="1"/>
  <c r="M13" i="2"/>
  <c r="F2" i="4" s="1"/>
  <c r="F2" i="3"/>
  <c r="G47" i="2"/>
  <c r="L46" i="2"/>
  <c r="E44" i="4" s="1"/>
  <c r="I17" i="2"/>
  <c r="B6" i="4" s="1"/>
  <c r="B6" i="3"/>
  <c r="F22" i="2"/>
  <c r="K17" i="2"/>
  <c r="D6" i="4" s="1"/>
  <c r="D6" i="3"/>
  <c r="H32" i="2"/>
  <c r="M31" i="2"/>
  <c r="F26" i="4" s="1"/>
  <c r="F26" i="3"/>
  <c r="H39" i="2"/>
  <c r="M38" i="2"/>
  <c r="F34" i="4" s="1"/>
  <c r="F34" i="3"/>
  <c r="J13" i="2"/>
  <c r="C2" i="4" s="1"/>
  <c r="C2" i="3"/>
  <c r="I13" i="2"/>
  <c r="B2" i="4" s="1"/>
  <c r="B2" i="3"/>
  <c r="H22" i="2"/>
  <c r="M17" i="2"/>
  <c r="F6" i="4" s="1"/>
  <c r="F6" i="3"/>
  <c r="G22" i="2"/>
  <c r="L17" i="2"/>
  <c r="E6" i="4" s="1"/>
  <c r="E6" i="3"/>
  <c r="F39" i="2"/>
  <c r="K38" i="2"/>
  <c r="D34" i="4" s="1"/>
  <c r="D34" i="3"/>
  <c r="F32" i="2"/>
  <c r="K31" i="2"/>
  <c r="D26" i="4" s="1"/>
  <c r="D26" i="3"/>
  <c r="E22" i="2"/>
  <c r="E21" i="2" s="1"/>
  <c r="J17" i="2"/>
  <c r="C6" i="4" s="1"/>
  <c r="C6" i="3"/>
  <c r="H47" i="2"/>
  <c r="M46" i="2"/>
  <c r="F44" i="4" s="1"/>
  <c r="E32" i="2"/>
  <c r="J31" i="2"/>
  <c r="C26" i="4" s="1"/>
  <c r="C26" i="3"/>
  <c r="E39" i="2"/>
  <c r="J38" i="2"/>
  <c r="C34" i="4" s="1"/>
  <c r="C34" i="3"/>
  <c r="L13" i="2"/>
  <c r="E2" i="4" s="1"/>
  <c r="E2" i="3"/>
  <c r="D47" i="2"/>
  <c r="B44" i="4"/>
  <c r="G32" i="2"/>
  <c r="L31" i="2"/>
  <c r="E26" i="4" s="1"/>
  <c r="E26" i="3"/>
  <c r="D39" i="2"/>
  <c r="I38" i="2"/>
  <c r="B34" i="4" s="1"/>
  <c r="B34" i="3"/>
  <c r="K13" i="2"/>
  <c r="D2" i="4" s="1"/>
  <c r="D2" i="3"/>
  <c r="D32" i="2"/>
  <c r="I31" i="2"/>
  <c r="B26" i="4" s="1"/>
  <c r="B26" i="3"/>
  <c r="F47" i="2"/>
  <c r="D44" i="4"/>
  <c r="G39" i="2"/>
  <c r="L38" i="2"/>
  <c r="E34" i="4" s="1"/>
  <c r="E34" i="3"/>
  <c r="D22" i="2"/>
  <c r="E23" i="2"/>
  <c r="F21" i="2"/>
  <c r="F23" i="2"/>
  <c r="H23" i="2"/>
  <c r="H21" i="2"/>
  <c r="G21" i="2"/>
  <c r="G23" i="2"/>
  <c r="I47" i="2" l="1"/>
  <c r="B45" i="4" s="1"/>
  <c r="B45" i="3"/>
  <c r="M47" i="2"/>
  <c r="F45" i="4" s="1"/>
  <c r="F45" i="3"/>
  <c r="L47" i="2"/>
  <c r="E45" i="4" s="1"/>
  <c r="E45" i="3"/>
  <c r="D45" i="4"/>
  <c r="D45" i="3"/>
  <c r="C45" i="4"/>
  <c r="C45" i="3"/>
  <c r="G20" i="2"/>
  <c r="L21" i="2"/>
  <c r="E13" i="4" s="1"/>
  <c r="E13" i="3"/>
  <c r="J32" i="2"/>
  <c r="C27" i="4" s="1"/>
  <c r="C27" i="3"/>
  <c r="E33" i="2"/>
  <c r="F33" i="2"/>
  <c r="K32" i="2"/>
  <c r="D27" i="4" s="1"/>
  <c r="D27" i="3"/>
  <c r="H40" i="2"/>
  <c r="M39" i="2"/>
  <c r="F35" i="4" s="1"/>
  <c r="F35" i="3"/>
  <c r="G40" i="2"/>
  <c r="L39" i="2"/>
  <c r="E35" i="4" s="1"/>
  <c r="E35" i="3"/>
  <c r="M22" i="2"/>
  <c r="F14" i="4" s="1"/>
  <c r="F14" i="3"/>
  <c r="B7" i="4"/>
  <c r="B29" i="4"/>
  <c r="F53" i="3"/>
  <c r="B54" i="4"/>
  <c r="E53" i="3"/>
  <c r="B54" i="3"/>
  <c r="D54" i="3"/>
  <c r="F55" i="3"/>
  <c r="D53" i="4"/>
  <c r="C54" i="3"/>
  <c r="C53" i="3"/>
  <c r="C55" i="4"/>
  <c r="F54" i="4"/>
  <c r="B55" i="4"/>
  <c r="F54" i="3"/>
  <c r="C54" i="4"/>
  <c r="D55" i="4"/>
  <c r="D55" i="3"/>
  <c r="E55" i="4"/>
  <c r="E53" i="4"/>
  <c r="C53" i="4"/>
  <c r="E54" i="3"/>
  <c r="C55" i="3"/>
  <c r="F55" i="4"/>
  <c r="D53" i="3"/>
  <c r="B53" i="4"/>
  <c r="F53" i="4"/>
  <c r="E55" i="3"/>
  <c r="D54" i="4"/>
  <c r="E54" i="4"/>
  <c r="B55" i="3"/>
  <c r="H24" i="2"/>
  <c r="M23" i="2"/>
  <c r="F15" i="4" s="1"/>
  <c r="F15" i="3"/>
  <c r="D40" i="2"/>
  <c r="I39" i="2"/>
  <c r="B35" i="4" s="1"/>
  <c r="B35" i="3"/>
  <c r="F40" i="2"/>
  <c r="K39" i="2"/>
  <c r="D35" i="4" s="1"/>
  <c r="D35" i="3"/>
  <c r="M32" i="2"/>
  <c r="F27" i="4" s="1"/>
  <c r="F27" i="3"/>
  <c r="H33" i="2"/>
  <c r="F24" i="2"/>
  <c r="K23" i="2"/>
  <c r="D15" i="4" s="1"/>
  <c r="D15" i="3"/>
  <c r="F20" i="2"/>
  <c r="K21" i="2"/>
  <c r="D13" i="4" s="1"/>
  <c r="D13" i="3"/>
  <c r="E20" i="2"/>
  <c r="J21" i="2"/>
  <c r="C13" i="4" s="1"/>
  <c r="C13" i="3"/>
  <c r="E24" i="2"/>
  <c r="J23" i="2"/>
  <c r="C15" i="4" s="1"/>
  <c r="C15" i="3"/>
  <c r="E40" i="2"/>
  <c r="J39" i="2"/>
  <c r="C35" i="4" s="1"/>
  <c r="C35" i="3"/>
  <c r="J22" i="2"/>
  <c r="C14" i="4" s="1"/>
  <c r="C14" i="3"/>
  <c r="H20" i="2"/>
  <c r="M21" i="2"/>
  <c r="F13" i="4" s="1"/>
  <c r="F13" i="3"/>
  <c r="G24" i="2"/>
  <c r="L23" i="2"/>
  <c r="E15" i="4" s="1"/>
  <c r="E15" i="3"/>
  <c r="I22" i="2"/>
  <c r="B14" i="4" s="1"/>
  <c r="B14" i="3"/>
  <c r="I32" i="2"/>
  <c r="B27" i="4" s="1"/>
  <c r="B27" i="3"/>
  <c r="D33" i="2"/>
  <c r="G33" i="2"/>
  <c r="L32" i="2"/>
  <c r="E27" i="4" s="1"/>
  <c r="E27" i="3"/>
  <c r="L22" i="2"/>
  <c r="E14" i="4" s="1"/>
  <c r="E14" i="3"/>
  <c r="K22" i="2"/>
  <c r="D14" i="4" s="1"/>
  <c r="D14" i="3"/>
  <c r="D23" i="2"/>
  <c r="D21" i="2"/>
  <c r="D12" i="5"/>
  <c r="E12" i="5"/>
  <c r="E19" i="5"/>
  <c r="D13" i="7"/>
  <c r="D14" i="7" s="1"/>
  <c r="D15" i="7" s="1"/>
  <c r="G13" i="7"/>
  <c r="G14" i="7" s="1"/>
  <c r="G15" i="7" s="1"/>
  <c r="E13" i="7"/>
  <c r="E14" i="7" s="1"/>
  <c r="E15" i="7" s="1"/>
  <c r="F13" i="7"/>
  <c r="F14" i="7" s="1"/>
  <c r="F15" i="7" s="1"/>
  <c r="M20" i="2" l="1"/>
  <c r="F12" i="4" s="1"/>
  <c r="F12" i="3"/>
  <c r="J24" i="2"/>
  <c r="C16" i="4" s="1"/>
  <c r="C16" i="3"/>
  <c r="K24" i="2"/>
  <c r="D16" i="4" s="1"/>
  <c r="D16" i="3"/>
  <c r="K33" i="2"/>
  <c r="D28" i="4" s="1"/>
  <c r="D28" i="3"/>
  <c r="M33" i="2"/>
  <c r="F28" i="4" s="1"/>
  <c r="F28" i="3"/>
  <c r="D41" i="2"/>
  <c r="I40" i="2"/>
  <c r="B36" i="4" s="1"/>
  <c r="B36" i="3"/>
  <c r="J33" i="2"/>
  <c r="C28" i="4" s="1"/>
  <c r="C28" i="3"/>
  <c r="J20" i="2"/>
  <c r="C12" i="4" s="1"/>
  <c r="C12" i="3"/>
  <c r="G41" i="2"/>
  <c r="L40" i="2"/>
  <c r="E36" i="4" s="1"/>
  <c r="E36" i="3"/>
  <c r="L33" i="2"/>
  <c r="E28" i="4" s="1"/>
  <c r="E28" i="3"/>
  <c r="L24" i="2"/>
  <c r="E16" i="4" s="1"/>
  <c r="E16" i="3"/>
  <c r="E41" i="2"/>
  <c r="J40" i="2"/>
  <c r="C36" i="4" s="1"/>
  <c r="C36" i="3"/>
  <c r="M24" i="2"/>
  <c r="F16" i="4" s="1"/>
  <c r="F16" i="3"/>
  <c r="D20" i="2"/>
  <c r="I21" i="2"/>
  <c r="B13" i="4" s="1"/>
  <c r="B13" i="3"/>
  <c r="I33" i="2"/>
  <c r="B28" i="4" s="1"/>
  <c r="B28" i="3"/>
  <c r="K20" i="2"/>
  <c r="D12" i="4" s="1"/>
  <c r="D12" i="3"/>
  <c r="H41" i="2"/>
  <c r="M40" i="2"/>
  <c r="F36" i="4" s="1"/>
  <c r="F36" i="3"/>
  <c r="D24" i="2"/>
  <c r="I23" i="2"/>
  <c r="B15" i="4" s="1"/>
  <c r="B15" i="3"/>
  <c r="F41" i="2"/>
  <c r="K40" i="2"/>
  <c r="D36" i="4" s="1"/>
  <c r="D36" i="3"/>
  <c r="L20" i="2"/>
  <c r="E12" i="4" s="1"/>
  <c r="E12" i="3"/>
  <c r="E20" i="5"/>
  <c r="C13" i="8" s="1"/>
  <c r="C12" i="8"/>
  <c r="E13" i="5"/>
  <c r="C2" i="8"/>
  <c r="D13" i="5"/>
  <c r="B2" i="8"/>
  <c r="I24" i="2" l="1"/>
  <c r="B16" i="4" s="1"/>
  <c r="B16" i="3"/>
  <c r="M41" i="2"/>
  <c r="F37" i="4" s="1"/>
  <c r="F37" i="3"/>
  <c r="I20" i="2"/>
  <c r="B12" i="4" s="1"/>
  <c r="B12" i="3"/>
  <c r="K41" i="2"/>
  <c r="D37" i="4" s="1"/>
  <c r="D37" i="3"/>
  <c r="I41" i="2"/>
  <c r="B37" i="4" s="1"/>
  <c r="B37" i="3"/>
  <c r="L41" i="2"/>
  <c r="E37" i="4" s="1"/>
  <c r="E37" i="3"/>
  <c r="J41" i="2"/>
  <c r="C37" i="4" s="1"/>
  <c r="C37" i="3"/>
  <c r="E14" i="5"/>
  <c r="C3" i="8"/>
  <c r="D14" i="5"/>
  <c r="B3" i="8"/>
  <c r="D15" i="5" l="1"/>
  <c r="B4" i="8"/>
  <c r="E15" i="5"/>
  <c r="C4" i="8"/>
  <c r="D16" i="5" l="1"/>
  <c r="B5" i="8"/>
  <c r="E16" i="5"/>
  <c r="C5" i="8"/>
  <c r="C6" i="8" l="1"/>
  <c r="C7" i="8"/>
  <c r="B6" i="8"/>
  <c r="B7" i="8"/>
</calcChain>
</file>

<file path=xl/sharedStrings.xml><?xml version="1.0" encoding="utf-8"?>
<sst xmlns="http://schemas.openxmlformats.org/spreadsheetml/2006/main" count="140" uniqueCount="72">
  <si>
    <t>left</t>
  </si>
  <si>
    <t>right</t>
  </si>
  <si>
    <t>pince</t>
  </si>
  <si>
    <t>limites</t>
  </si>
  <si>
    <t>slider</t>
  </si>
  <si>
    <t>rotation</t>
  </si>
  <si>
    <t>shoulder</t>
  </si>
  <si>
    <t>elbow</t>
  </si>
  <si>
    <t>head</t>
  </si>
  <si>
    <t>min (mesuré)</t>
  </si>
  <si>
    <t>max (mesuré)</t>
  </si>
  <si>
    <t>min (calculé)</t>
  </si>
  <si>
    <t>max (calculé)</t>
  </si>
  <si>
    <t>prise ventouse</t>
  </si>
  <si>
    <t>garage</t>
  </si>
  <si>
    <t>valeur offset:</t>
  </si>
  <si>
    <t>num position</t>
  </si>
  <si>
    <t>standby ventouse</t>
  </si>
  <si>
    <t>approche stby vent.</t>
  </si>
  <si>
    <t>compression ventouse</t>
  </si>
  <si>
    <t>decroche aimant</t>
  </si>
  <si>
    <t>pre-lift</t>
  </si>
  <si>
    <t>depose tapis 1</t>
  </si>
  <si>
    <t>rotation bras pre-depose</t>
  </si>
  <si>
    <t>degagement bras post-dep</t>
  </si>
  <si>
    <t>recule-bras + depose</t>
  </si>
  <si>
    <t>avance-bras</t>
  </si>
  <si>
    <t>pre-garage</t>
  </si>
  <si>
    <t>depose tapis 2</t>
  </si>
  <si>
    <t>rotation ext tete</t>
  </si>
  <si>
    <t>rotation int tete</t>
  </si>
  <si>
    <t>position de ref</t>
  </si>
  <si>
    <t>Delta</t>
  </si>
  <si>
    <t>calculé</t>
  </si>
  <si>
    <t>declenchement interrupteur</t>
  </si>
  <si>
    <t>pré-positionnement</t>
  </si>
  <si>
    <t>appui</t>
  </si>
  <si>
    <t>balayage</t>
  </si>
  <si>
    <t>préé-garage</t>
  </si>
  <si>
    <t>delta_p/r_dep2:</t>
  </si>
  <si>
    <t>position "safe"</t>
  </si>
  <si>
    <t>leveur</t>
  </si>
  <si>
    <t>mors</t>
  </si>
  <si>
    <t>prise cube</t>
  </si>
  <si>
    <t>approche prise</t>
  </si>
  <si>
    <t>garage (safe bras)</t>
  </si>
  <si>
    <t>montee cube</t>
  </si>
  <si>
    <t>depose cube</t>
  </si>
  <si>
    <t>descente pince</t>
  </si>
  <si>
    <t>butee tapis</t>
  </si>
  <si>
    <t>approche butee</t>
  </si>
  <si>
    <t>position butee</t>
  </si>
  <si>
    <t>Position</t>
  </si>
  <si>
    <t>gache
gauche</t>
  </si>
  <si>
    <t>gache
droite</t>
  </si>
  <si>
    <t>porte
gauche</t>
  </si>
  <si>
    <t>porte
droite</t>
  </si>
  <si>
    <t>ouvert</t>
  </si>
  <si>
    <t>porte</t>
  </si>
  <si>
    <t>fermeture</t>
  </si>
  <si>
    <t>chute piles</t>
  </si>
  <si>
    <t>ouverture portes</t>
  </si>
  <si>
    <t>bascule</t>
  </si>
  <si>
    <t>fourche</t>
  </si>
  <si>
    <t>gache</t>
  </si>
  <si>
    <t>tassage (gache rentree)</t>
  </si>
  <si>
    <t>verticale, bascule avec gache</t>
  </si>
  <si>
    <t>verticale, retrait gache</t>
  </si>
  <si>
    <t>basse, gache rentree</t>
  </si>
  <si>
    <t>prise cube droit</t>
  </si>
  <si>
    <t>prise cube diagonal</t>
  </si>
  <si>
    <t>garage (bas, gache sortie)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</si>
</sst>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3" xfId="0" applyFill="1" applyBorder="1" applyAlignment="1">
      <alignment horizontal="center" wrapText="1"/>
    </xf>
    <xf numFmtId="0" fontId="0" fillId="6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A2A4-1925-4A19-8BFF-BB2B4A28F83C}">
  <dimension ref="A1:U48"/>
  <sheetViews>
    <sheetView topLeftCell="A23" workbookViewId="0">
      <selection activeCell="R48" sqref="R48"/>
    </sheetView>
  </sheetViews>
  <sheetFormatPr baseColWidth="10" defaultRowHeight="14.25" x14ac:dyDescent="0.45"/>
  <cols>
    <col min="1" max="1" width="25.59765625" style="16" customWidth="1"/>
    <col min="2" max="2" width="10.6640625" style="6"/>
    <col min="3" max="3" width="12.86328125" style="3" customWidth="1"/>
    <col min="4" max="4" width="7" style="3" customWidth="1"/>
    <col min="5" max="8" width="7" style="4" customWidth="1"/>
    <col min="9" max="9" width="7" style="3" customWidth="1"/>
    <col min="10" max="12" width="7" style="4" customWidth="1"/>
    <col min="13" max="13" width="7" style="5" customWidth="1"/>
    <col min="14" max="14" width="7" style="3" customWidth="1"/>
    <col min="15" max="18" width="7" style="4" customWidth="1"/>
    <col min="19" max="19" width="10.6640625" style="2"/>
    <col min="20" max="20" width="16.06640625" style="2" customWidth="1"/>
    <col min="21" max="16384" width="10.6640625" style="2"/>
  </cols>
  <sheetData>
    <row r="1" spans="1:18" x14ac:dyDescent="0.45">
      <c r="B1" s="6" t="s">
        <v>15</v>
      </c>
      <c r="I1" s="3">
        <v>1024</v>
      </c>
      <c r="J1" s="4">
        <v>4096</v>
      </c>
      <c r="K1" s="4">
        <v>4096</v>
      </c>
      <c r="L1" s="4">
        <v>1024</v>
      </c>
      <c r="M1" s="5">
        <v>1024</v>
      </c>
    </row>
    <row r="2" spans="1:18" x14ac:dyDescent="0.45">
      <c r="D2" s="31" t="s">
        <v>0</v>
      </c>
      <c r="E2" s="32"/>
      <c r="F2" s="32"/>
      <c r="G2" s="32"/>
      <c r="H2" s="32"/>
      <c r="I2" s="33" t="s">
        <v>1</v>
      </c>
      <c r="J2" s="34"/>
      <c r="K2" s="34"/>
      <c r="L2" s="34"/>
      <c r="M2" s="35"/>
      <c r="N2" s="36" t="s">
        <v>32</v>
      </c>
      <c r="O2" s="37"/>
      <c r="P2" s="37"/>
      <c r="Q2" s="37"/>
      <c r="R2" s="37"/>
    </row>
    <row r="3" spans="1:18" s="7" customFormat="1" x14ac:dyDescent="0.45">
      <c r="A3" s="1" t="s">
        <v>3</v>
      </c>
      <c r="B3" s="8"/>
      <c r="C3" s="9"/>
      <c r="D3" s="11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3" t="s">
        <v>4</v>
      </c>
      <c r="J3" s="14" t="s">
        <v>5</v>
      </c>
      <c r="K3" s="14" t="s">
        <v>6</v>
      </c>
      <c r="L3" s="14" t="s">
        <v>7</v>
      </c>
      <c r="M3" s="15" t="s">
        <v>8</v>
      </c>
      <c r="N3" s="19" t="s">
        <v>4</v>
      </c>
      <c r="O3" s="20" t="s">
        <v>5</v>
      </c>
      <c r="P3" s="20" t="s">
        <v>6</v>
      </c>
      <c r="Q3" s="20" t="s">
        <v>7</v>
      </c>
      <c r="R3" s="20" t="s">
        <v>8</v>
      </c>
    </row>
    <row r="4" spans="1:18" x14ac:dyDescent="0.45">
      <c r="A4" s="16" t="s">
        <v>9</v>
      </c>
      <c r="D4" s="3">
        <v>780</v>
      </c>
      <c r="E4" s="4">
        <v>1000</v>
      </c>
      <c r="F4" s="4">
        <v>700</v>
      </c>
      <c r="G4" s="4">
        <v>280</v>
      </c>
      <c r="H4" s="4">
        <v>760</v>
      </c>
      <c r="I4" s="3">
        <v>244</v>
      </c>
      <c r="J4" s="4">
        <v>3096</v>
      </c>
      <c r="K4" s="4">
        <v>3396</v>
      </c>
      <c r="L4" s="4">
        <v>750</v>
      </c>
      <c r="M4" s="5">
        <v>1010</v>
      </c>
    </row>
    <row r="5" spans="1:18" x14ac:dyDescent="0.45">
      <c r="A5" s="16" t="s">
        <v>10</v>
      </c>
      <c r="D5" s="3">
        <v>490</v>
      </c>
      <c r="E5" s="4">
        <v>2800</v>
      </c>
      <c r="F5" s="4">
        <v>2300</v>
      </c>
      <c r="G5" s="4">
        <v>920</v>
      </c>
      <c r="H5" s="4">
        <v>10</v>
      </c>
      <c r="I5" s="3">
        <v>534</v>
      </c>
      <c r="J5" s="4">
        <v>1248</v>
      </c>
      <c r="K5" s="4">
        <v>1796</v>
      </c>
      <c r="L5" s="4">
        <v>110</v>
      </c>
      <c r="M5" s="5">
        <v>274</v>
      </c>
    </row>
    <row r="6" spans="1:18" x14ac:dyDescent="0.45">
      <c r="A6" s="16" t="s">
        <v>11</v>
      </c>
      <c r="D6" s="3">
        <f>D4</f>
        <v>780</v>
      </c>
      <c r="E6" s="4">
        <f t="shared" ref="E6:H6" si="0">E4</f>
        <v>1000</v>
      </c>
      <c r="F6" s="4">
        <f t="shared" si="0"/>
        <v>700</v>
      </c>
      <c r="G6" s="4">
        <f t="shared" si="0"/>
        <v>280</v>
      </c>
      <c r="H6" s="4">
        <f t="shared" si="0"/>
        <v>760</v>
      </c>
      <c r="I6" s="3">
        <f>$I$1-D6</f>
        <v>244</v>
      </c>
      <c r="J6" s="4">
        <f>$J$1-E6</f>
        <v>3096</v>
      </c>
      <c r="K6" s="4">
        <f>$K$1-F6</f>
        <v>3396</v>
      </c>
      <c r="L6" s="4">
        <f>$L$1-G6</f>
        <v>744</v>
      </c>
      <c r="M6" s="5">
        <f>$M$1-H6</f>
        <v>264</v>
      </c>
    </row>
    <row r="7" spans="1:18" s="7" customFormat="1" x14ac:dyDescent="0.45">
      <c r="A7" s="17" t="s">
        <v>12</v>
      </c>
      <c r="B7" s="8"/>
      <c r="C7" s="9"/>
      <c r="D7" s="9">
        <f>D5</f>
        <v>490</v>
      </c>
      <c r="E7" s="7">
        <f>E5</f>
        <v>2800</v>
      </c>
      <c r="F7" s="7">
        <f>F5</f>
        <v>2300</v>
      </c>
      <c r="G7" s="7">
        <f>G5</f>
        <v>920</v>
      </c>
      <c r="H7" s="7">
        <f>H5</f>
        <v>10</v>
      </c>
      <c r="I7" s="9">
        <f>$I$1-D7</f>
        <v>534</v>
      </c>
      <c r="J7" s="7">
        <f>$J$1-E7</f>
        <v>1296</v>
      </c>
      <c r="K7" s="7">
        <f>$K$1-F7</f>
        <v>1796</v>
      </c>
      <c r="L7" s="7">
        <f>$L$1-G7</f>
        <v>104</v>
      </c>
      <c r="M7" s="10">
        <f>$M$1-H7</f>
        <v>1014</v>
      </c>
      <c r="N7" s="9"/>
    </row>
    <row r="8" spans="1:18" s="4" customFormat="1" x14ac:dyDescent="0.45">
      <c r="A8" s="28" t="s">
        <v>40</v>
      </c>
      <c r="B8" s="6"/>
      <c r="C8" s="3"/>
      <c r="D8" s="3">
        <f>AVERAGE(D6:D7)</f>
        <v>635</v>
      </c>
      <c r="E8" s="3">
        <f t="shared" ref="E8:M8" si="1">AVERAGE(E6:E7)</f>
        <v>1900</v>
      </c>
      <c r="F8" s="3">
        <f t="shared" si="1"/>
        <v>1500</v>
      </c>
      <c r="G8" s="3">
        <f t="shared" si="1"/>
        <v>600</v>
      </c>
      <c r="H8" s="3">
        <f t="shared" si="1"/>
        <v>385</v>
      </c>
      <c r="I8" s="3">
        <f t="shared" si="1"/>
        <v>389</v>
      </c>
      <c r="J8" s="3">
        <f t="shared" si="1"/>
        <v>2196</v>
      </c>
      <c r="K8" s="3">
        <f t="shared" si="1"/>
        <v>2596</v>
      </c>
      <c r="L8" s="3">
        <f t="shared" si="1"/>
        <v>424</v>
      </c>
      <c r="M8" s="3">
        <f t="shared" si="1"/>
        <v>639</v>
      </c>
      <c r="N8" s="3"/>
    </row>
    <row r="9" spans="1:18" x14ac:dyDescent="0.45">
      <c r="B9" s="6" t="s">
        <v>16</v>
      </c>
      <c r="C9" s="3" t="s">
        <v>31</v>
      </c>
    </row>
    <row r="10" spans="1:18" x14ac:dyDescent="0.45">
      <c r="A10" s="16" t="s">
        <v>14</v>
      </c>
      <c r="B10" s="6">
        <v>0</v>
      </c>
      <c r="D10" s="21">
        <v>780</v>
      </c>
      <c r="E10" s="22">
        <v>2100</v>
      </c>
      <c r="F10" s="22">
        <v>1320</v>
      </c>
      <c r="G10" s="22">
        <v>760</v>
      </c>
      <c r="H10" s="22">
        <v>355</v>
      </c>
      <c r="I10" s="3">
        <f>$I$1-D10</f>
        <v>244</v>
      </c>
      <c r="J10" s="4">
        <f>$J$1-E10</f>
        <v>1996</v>
      </c>
      <c r="K10" s="4">
        <f>$K$1-F10</f>
        <v>2776</v>
      </c>
      <c r="L10" s="4">
        <f>$L$1-G10</f>
        <v>264</v>
      </c>
      <c r="M10" s="5">
        <f>$M$1-H10</f>
        <v>669</v>
      </c>
    </row>
    <row r="12" spans="1:18" x14ac:dyDescent="0.45">
      <c r="A12" s="18" t="s">
        <v>69</v>
      </c>
    </row>
    <row r="13" spans="1:18" x14ac:dyDescent="0.45">
      <c r="A13" s="16" t="s">
        <v>18</v>
      </c>
      <c r="B13" s="6">
        <v>1</v>
      </c>
      <c r="C13" s="3">
        <f>B14</f>
        <v>2</v>
      </c>
      <c r="D13" s="3">
        <f>VLOOKUP($C13,$B:$H,3,FALSE)+N13</f>
        <v>760</v>
      </c>
      <c r="E13" s="4">
        <f>VLOOKUP($C13,$B:$H,4,FALSE)+O13</f>
        <v>1980</v>
      </c>
      <c r="F13" s="4">
        <f>VLOOKUP($C13,$B:$H,5,FALSE)+P13</f>
        <v>1890</v>
      </c>
      <c r="G13" s="4">
        <f>VLOOKUP($C13,$B:$H,6,FALSE)+Q13</f>
        <v>857</v>
      </c>
      <c r="H13" s="5">
        <f>VLOOKUP($C13,$B:$H,7,FALSE)+R13</f>
        <v>640</v>
      </c>
      <c r="I13" s="3">
        <f t="shared" ref="I13:I14" si="2">$I$1-D13</f>
        <v>264</v>
      </c>
      <c r="J13" s="4">
        <f t="shared" ref="J13:J14" si="3">$J$1-E13</f>
        <v>2116</v>
      </c>
      <c r="K13" s="4">
        <f t="shared" ref="K13:K14" si="4">$K$1-F13</f>
        <v>2206</v>
      </c>
      <c r="L13" s="4">
        <f t="shared" ref="L13:L14" si="5">$L$1-G13</f>
        <v>167</v>
      </c>
      <c r="M13" s="5">
        <f t="shared" ref="M13:M14" si="6">$M$1-H13</f>
        <v>384</v>
      </c>
      <c r="N13" s="24"/>
      <c r="O13" s="23">
        <v>100</v>
      </c>
      <c r="P13" s="23">
        <v>-80</v>
      </c>
      <c r="Q13" s="23"/>
      <c r="R13" s="23">
        <v>20</v>
      </c>
    </row>
    <row r="14" spans="1:18" x14ac:dyDescent="0.45">
      <c r="A14" s="16" t="s">
        <v>17</v>
      </c>
      <c r="B14" s="6">
        <f>B13+1</f>
        <v>2</v>
      </c>
      <c r="C14" s="3">
        <f>B15</f>
        <v>3</v>
      </c>
      <c r="D14" s="3">
        <f>VLOOKUP($C14,$B:$H,3,FALSE)+N14</f>
        <v>760</v>
      </c>
      <c r="E14" s="4">
        <f>VLOOKUP($C14,$B:$H,4,FALSE)+O14</f>
        <v>1880</v>
      </c>
      <c r="F14" s="4">
        <f>VLOOKUP($C14,$B:$H,5,FALSE)+P14</f>
        <v>1970</v>
      </c>
      <c r="G14" s="4">
        <f>VLOOKUP($C14,$B:$H,6,FALSE)+Q14</f>
        <v>857</v>
      </c>
      <c r="H14" s="5">
        <f>VLOOKUP($C14,$B:$H,7,FALSE)+R14</f>
        <v>620</v>
      </c>
      <c r="I14" s="3">
        <f t="shared" si="2"/>
        <v>264</v>
      </c>
      <c r="J14" s="4">
        <f t="shared" si="3"/>
        <v>2216</v>
      </c>
      <c r="K14" s="4">
        <f t="shared" si="4"/>
        <v>2126</v>
      </c>
      <c r="L14" s="4">
        <f t="shared" si="5"/>
        <v>167</v>
      </c>
      <c r="M14" s="5">
        <f t="shared" si="6"/>
        <v>404</v>
      </c>
      <c r="P14" s="4">
        <v>-60</v>
      </c>
    </row>
    <row r="15" spans="1:18" x14ac:dyDescent="0.45">
      <c r="A15" s="16" t="s">
        <v>13</v>
      </c>
      <c r="B15" s="6">
        <f t="shared" ref="B15:B17" si="7">B14+1</f>
        <v>3</v>
      </c>
      <c r="C15" s="3">
        <f>B10</f>
        <v>0</v>
      </c>
      <c r="D15" s="3">
        <f>VLOOKUP($C15,$B:$H,3,FALSE)+N15</f>
        <v>760</v>
      </c>
      <c r="E15" s="4">
        <f>VLOOKUP($C15,$B:$H,4,FALSE)+O15</f>
        <v>1880</v>
      </c>
      <c r="F15" s="4">
        <f>VLOOKUP($C15,$B:$H,5,FALSE)+P15</f>
        <v>2030</v>
      </c>
      <c r="G15" s="4">
        <f>VLOOKUP($C15,$B:$H,6,FALSE)+Q15</f>
        <v>857</v>
      </c>
      <c r="H15" s="5">
        <f>VLOOKUP($C15,$B:$H,7,FALSE)+R15</f>
        <v>620</v>
      </c>
      <c r="I15" s="3">
        <f t="shared" ref="I15:I47" si="8">$I$1-D15</f>
        <v>264</v>
      </c>
      <c r="J15" s="4">
        <f t="shared" ref="J15:J47" si="9">$J$1-E15</f>
        <v>2216</v>
      </c>
      <c r="K15" s="4">
        <f t="shared" ref="K15:K41" si="10">$K$1-F15</f>
        <v>2066</v>
      </c>
      <c r="L15" s="4">
        <f t="shared" ref="L15:L47" si="11">$L$1-G15</f>
        <v>167</v>
      </c>
      <c r="M15" s="5">
        <f t="shared" ref="M15:M47" si="12">$M$1-H15</f>
        <v>404</v>
      </c>
      <c r="N15" s="3">
        <f>760-780</f>
        <v>-20</v>
      </c>
      <c r="O15" s="4">
        <f>1880-2100</f>
        <v>-220</v>
      </c>
      <c r="P15" s="4">
        <f>2030-1320</f>
        <v>710</v>
      </c>
      <c r="Q15" s="4">
        <v>97</v>
      </c>
      <c r="R15" s="4">
        <f>620-355</f>
        <v>265</v>
      </c>
    </row>
    <row r="16" spans="1:18" x14ac:dyDescent="0.45">
      <c r="A16" s="16" t="s">
        <v>19</v>
      </c>
      <c r="B16" s="6">
        <f t="shared" si="7"/>
        <v>4</v>
      </c>
      <c r="C16" s="3">
        <f>B15</f>
        <v>3</v>
      </c>
      <c r="D16" s="3">
        <f>VLOOKUP($C16,$B:$H,3,FALSE)+N16</f>
        <v>760</v>
      </c>
      <c r="E16" s="4">
        <f>VLOOKUP($C16,$B:$H,4,FALSE)+O16</f>
        <v>1880</v>
      </c>
      <c r="F16" s="4">
        <f>VLOOKUP($C16,$B:$H,5,FALSE)+P16</f>
        <v>2060</v>
      </c>
      <c r="G16" s="4">
        <f>VLOOKUP($C16,$B:$H,6,FALSE)+Q16</f>
        <v>857</v>
      </c>
      <c r="H16" s="5">
        <f>VLOOKUP($C16,$B:$H,7,FALSE)+R16</f>
        <v>620</v>
      </c>
      <c r="I16" s="3">
        <f t="shared" si="8"/>
        <v>264</v>
      </c>
      <c r="J16" s="4">
        <f t="shared" si="9"/>
        <v>2216</v>
      </c>
      <c r="K16" s="4">
        <f t="shared" si="10"/>
        <v>2036</v>
      </c>
      <c r="L16" s="4">
        <f t="shared" si="11"/>
        <v>167</v>
      </c>
      <c r="M16" s="5">
        <f t="shared" si="12"/>
        <v>404</v>
      </c>
      <c r="P16" s="4">
        <v>30</v>
      </c>
    </row>
    <row r="17" spans="1:21" x14ac:dyDescent="0.45">
      <c r="A17" s="16" t="s">
        <v>20</v>
      </c>
      <c r="B17" s="6">
        <f t="shared" si="7"/>
        <v>5</v>
      </c>
      <c r="C17" s="3">
        <f>B16</f>
        <v>4</v>
      </c>
      <c r="D17" s="3">
        <f>VLOOKUP($C17,$B:$H,3,FALSE)+N17</f>
        <v>760</v>
      </c>
      <c r="E17" s="4">
        <f>VLOOKUP($C17,$B:$H,4,FALSE)+O17</f>
        <v>1910</v>
      </c>
      <c r="F17" s="4">
        <f>VLOOKUP($C17,$B:$H,5,FALSE)+P17</f>
        <v>1920</v>
      </c>
      <c r="G17" s="4">
        <f>VLOOKUP($C17,$B:$H,6,FALSE)+Q17</f>
        <v>857</v>
      </c>
      <c r="H17" s="5">
        <f>VLOOKUP($C17,$B:$H,7,FALSE)+R17</f>
        <v>620</v>
      </c>
      <c r="I17" s="3">
        <f t="shared" si="8"/>
        <v>264</v>
      </c>
      <c r="J17" s="4">
        <f t="shared" si="9"/>
        <v>2186</v>
      </c>
      <c r="K17" s="4">
        <f t="shared" si="10"/>
        <v>2176</v>
      </c>
      <c r="L17" s="4">
        <f t="shared" si="11"/>
        <v>167</v>
      </c>
      <c r="M17" s="5">
        <f t="shared" si="12"/>
        <v>404</v>
      </c>
      <c r="O17" s="4">
        <v>30</v>
      </c>
      <c r="P17" s="4">
        <v>-140</v>
      </c>
    </row>
    <row r="18" spans="1:21" x14ac:dyDescent="0.45">
      <c r="H18" s="5"/>
    </row>
    <row r="19" spans="1:21" x14ac:dyDescent="0.45">
      <c r="A19" s="18" t="s">
        <v>70</v>
      </c>
    </row>
    <row r="20" spans="1:21" x14ac:dyDescent="0.45">
      <c r="A20" s="16" t="s">
        <v>18</v>
      </c>
      <c r="B20" s="6">
        <f>B13+10</f>
        <v>11</v>
      </c>
      <c r="C20" s="3">
        <f>B21</f>
        <v>12</v>
      </c>
      <c r="D20" s="3">
        <f>VLOOKUP($C20,$B:$H,3,FALSE)+N20</f>
        <v>720</v>
      </c>
      <c r="E20" s="4">
        <f>VLOOKUP($C20,$B:$H,4,FALSE)+O20</f>
        <v>1980</v>
      </c>
      <c r="F20" s="4">
        <f>VLOOKUP($C20,$B:$H,5,FALSE)+P20</f>
        <v>1890</v>
      </c>
      <c r="G20" s="4">
        <f>VLOOKUP($C20,$B:$H,6,FALSE)+Q20</f>
        <v>857</v>
      </c>
      <c r="H20" s="5">
        <f>VLOOKUP($C20,$B:$H,7,FALSE)+R20</f>
        <v>435</v>
      </c>
      <c r="I20" s="3">
        <f t="shared" si="8"/>
        <v>304</v>
      </c>
      <c r="J20" s="4">
        <f t="shared" si="9"/>
        <v>2116</v>
      </c>
      <c r="K20" s="4">
        <f t="shared" si="10"/>
        <v>2206</v>
      </c>
      <c r="L20" s="4">
        <f t="shared" si="11"/>
        <v>167</v>
      </c>
      <c r="M20" s="5">
        <f t="shared" si="12"/>
        <v>589</v>
      </c>
      <c r="N20" s="24">
        <f>N13</f>
        <v>0</v>
      </c>
      <c r="O20" s="23">
        <f>O13</f>
        <v>100</v>
      </c>
      <c r="P20" s="23">
        <f>P13</f>
        <v>-80</v>
      </c>
      <c r="Q20" s="23">
        <f>Q13</f>
        <v>0</v>
      </c>
      <c r="R20" s="25">
        <f>-R13</f>
        <v>-20</v>
      </c>
      <c r="S20" s="2" t="s">
        <v>33</v>
      </c>
    </row>
    <row r="21" spans="1:21" x14ac:dyDescent="0.45">
      <c r="A21" s="16" t="s">
        <v>17</v>
      </c>
      <c r="B21" s="6">
        <f>B20+1</f>
        <v>12</v>
      </c>
      <c r="C21" s="3">
        <f>B22</f>
        <v>13</v>
      </c>
      <c r="D21" s="3">
        <f>VLOOKUP($C21,$B:$H,3,FALSE)+N21</f>
        <v>720</v>
      </c>
      <c r="E21" s="4">
        <f>VLOOKUP($C21,$B:$H,4,FALSE)+O21</f>
        <v>1880</v>
      </c>
      <c r="F21" s="4">
        <f>VLOOKUP($C21,$B:$H,5,FALSE)+P21</f>
        <v>1970</v>
      </c>
      <c r="G21" s="4">
        <f>VLOOKUP($C21,$B:$H,6,FALSE)+Q21</f>
        <v>857</v>
      </c>
      <c r="H21" s="5">
        <f>VLOOKUP($C21,$B:$H,7,FALSE)+R21</f>
        <v>455</v>
      </c>
      <c r="I21" s="3">
        <f t="shared" si="8"/>
        <v>304</v>
      </c>
      <c r="J21" s="4">
        <f t="shared" si="9"/>
        <v>2216</v>
      </c>
      <c r="K21" s="4">
        <f t="shared" si="10"/>
        <v>2126</v>
      </c>
      <c r="L21" s="4">
        <f t="shared" si="11"/>
        <v>167</v>
      </c>
      <c r="M21" s="5">
        <f t="shared" si="12"/>
        <v>569</v>
      </c>
      <c r="N21" s="24">
        <f>N14</f>
        <v>0</v>
      </c>
      <c r="O21" s="23">
        <f t="shared" ref="O21:O24" si="13">O14</f>
        <v>0</v>
      </c>
      <c r="P21" s="23">
        <f>P14</f>
        <v>-60</v>
      </c>
      <c r="Q21" s="23">
        <f t="shared" ref="Q21:R24" si="14">Q14</f>
        <v>0</v>
      </c>
      <c r="R21" s="23">
        <f t="shared" si="14"/>
        <v>0</v>
      </c>
      <c r="S21" s="2" t="s">
        <v>33</v>
      </c>
    </row>
    <row r="22" spans="1:21" x14ac:dyDescent="0.45">
      <c r="A22" s="16" t="s">
        <v>13</v>
      </c>
      <c r="B22" s="6">
        <f t="shared" ref="B22:B24" si="15">B21+1</f>
        <v>13</v>
      </c>
      <c r="C22" s="3">
        <f>B10</f>
        <v>0</v>
      </c>
      <c r="D22" s="3">
        <f>VLOOKUP($C22,$B:$H,3,FALSE)+N22</f>
        <v>720</v>
      </c>
      <c r="E22" s="4">
        <f>VLOOKUP($C22,$B:$H,4,FALSE)+O22</f>
        <v>1880</v>
      </c>
      <c r="F22" s="4">
        <f>VLOOKUP($C22,$B:$H,5,FALSE)+P22</f>
        <v>2030</v>
      </c>
      <c r="G22" s="4">
        <f>VLOOKUP($C22,$B:$H,6,FALSE)+Q22</f>
        <v>857</v>
      </c>
      <c r="H22" s="5">
        <f>VLOOKUP($C22,$B:$H,7,FALSE)+R22</f>
        <v>455</v>
      </c>
      <c r="I22" s="3">
        <f t="shared" si="8"/>
        <v>304</v>
      </c>
      <c r="J22" s="4">
        <f t="shared" si="9"/>
        <v>2216</v>
      </c>
      <c r="K22" s="4">
        <f t="shared" si="10"/>
        <v>2066</v>
      </c>
      <c r="L22" s="4">
        <f t="shared" si="11"/>
        <v>167</v>
      </c>
      <c r="M22" s="5">
        <f t="shared" si="12"/>
        <v>569</v>
      </c>
      <c r="N22" s="26">
        <v>-60</v>
      </c>
      <c r="O22" s="23">
        <f t="shared" si="13"/>
        <v>-220</v>
      </c>
      <c r="P22" s="23">
        <f>P15</f>
        <v>710</v>
      </c>
      <c r="Q22" s="23">
        <f t="shared" si="14"/>
        <v>97</v>
      </c>
      <c r="R22" s="25">
        <v>100</v>
      </c>
      <c r="S22" s="2" t="s">
        <v>33</v>
      </c>
    </row>
    <row r="23" spans="1:21" x14ac:dyDescent="0.45">
      <c r="A23" s="16" t="s">
        <v>19</v>
      </c>
      <c r="B23" s="6">
        <f t="shared" si="15"/>
        <v>14</v>
      </c>
      <c r="C23" s="3">
        <f>B22</f>
        <v>13</v>
      </c>
      <c r="D23" s="3">
        <f>VLOOKUP($C23,$B:$H,3,FALSE)+N23</f>
        <v>720</v>
      </c>
      <c r="E23" s="4">
        <f>VLOOKUP($C23,$B:$H,4,FALSE)+O23</f>
        <v>1880</v>
      </c>
      <c r="F23" s="4">
        <f>VLOOKUP($C23,$B:$H,5,FALSE)+P23</f>
        <v>2060</v>
      </c>
      <c r="G23" s="4">
        <f>VLOOKUP($C23,$B:$H,6,FALSE)+Q23</f>
        <v>857</v>
      </c>
      <c r="H23" s="5">
        <f>VLOOKUP($C23,$B:$H,7,FALSE)+R23</f>
        <v>455</v>
      </c>
      <c r="I23" s="3">
        <f t="shared" si="8"/>
        <v>304</v>
      </c>
      <c r="J23" s="4">
        <f t="shared" si="9"/>
        <v>2216</v>
      </c>
      <c r="K23" s="4">
        <f t="shared" si="10"/>
        <v>2036</v>
      </c>
      <c r="L23" s="4">
        <f t="shared" si="11"/>
        <v>167</v>
      </c>
      <c r="M23" s="5">
        <f t="shared" si="12"/>
        <v>569</v>
      </c>
      <c r="N23" s="24">
        <f t="shared" ref="N23:N24" si="16">N16</f>
        <v>0</v>
      </c>
      <c r="O23" s="23">
        <f t="shared" si="13"/>
        <v>0</v>
      </c>
      <c r="P23" s="23">
        <f>P16</f>
        <v>30</v>
      </c>
      <c r="Q23" s="23">
        <f t="shared" si="14"/>
        <v>0</v>
      </c>
      <c r="R23" s="23">
        <f t="shared" ref="R23" si="17">R16</f>
        <v>0</v>
      </c>
      <c r="S23" s="2" t="s">
        <v>33</v>
      </c>
    </row>
    <row r="24" spans="1:21" x14ac:dyDescent="0.45">
      <c r="A24" s="16" t="s">
        <v>20</v>
      </c>
      <c r="B24" s="6">
        <f t="shared" si="15"/>
        <v>15</v>
      </c>
      <c r="C24" s="3">
        <f>B23</f>
        <v>14</v>
      </c>
      <c r="D24" s="3">
        <f>VLOOKUP($C24,$B:$H,3,FALSE)+N24</f>
        <v>720</v>
      </c>
      <c r="E24" s="4">
        <f>VLOOKUP($C24,$B:$H,4,FALSE)+O24</f>
        <v>1910</v>
      </c>
      <c r="F24" s="4">
        <f>VLOOKUP($C24,$B:$H,5,FALSE)+P24</f>
        <v>1920</v>
      </c>
      <c r="G24" s="4">
        <f>VLOOKUP($C24,$B:$H,6,FALSE)+Q24</f>
        <v>857</v>
      </c>
      <c r="H24" s="5">
        <f>VLOOKUP($C24,$B:$H,7,FALSE)+R24</f>
        <v>455</v>
      </c>
      <c r="I24" s="3">
        <f t="shared" si="8"/>
        <v>304</v>
      </c>
      <c r="J24" s="4">
        <f t="shared" si="9"/>
        <v>2186</v>
      </c>
      <c r="K24" s="4">
        <f t="shared" si="10"/>
        <v>2176</v>
      </c>
      <c r="L24" s="4">
        <f t="shared" si="11"/>
        <v>167</v>
      </c>
      <c r="M24" s="5">
        <f t="shared" si="12"/>
        <v>569</v>
      </c>
      <c r="N24" s="24">
        <f t="shared" si="16"/>
        <v>0</v>
      </c>
      <c r="O24" s="23">
        <f t="shared" si="13"/>
        <v>30</v>
      </c>
      <c r="P24" s="23">
        <f>P17</f>
        <v>-140</v>
      </c>
      <c r="Q24" s="23">
        <f t="shared" si="14"/>
        <v>0</v>
      </c>
      <c r="R24" s="23">
        <f t="shared" ref="R24" si="18">R17</f>
        <v>0</v>
      </c>
      <c r="S24" s="2" t="s">
        <v>33</v>
      </c>
    </row>
    <row r="25" spans="1:21" x14ac:dyDescent="0.45">
      <c r="H25" s="5"/>
    </row>
    <row r="26" spans="1:21" x14ac:dyDescent="0.45">
      <c r="A26" s="18" t="s">
        <v>22</v>
      </c>
      <c r="H26" s="5"/>
    </row>
    <row r="27" spans="1:21" x14ac:dyDescent="0.45">
      <c r="A27" s="16" t="s">
        <v>21</v>
      </c>
      <c r="B27" s="6">
        <f>B13+20</f>
        <v>21</v>
      </c>
      <c r="C27" s="3">
        <f>B10</f>
        <v>0</v>
      </c>
      <c r="D27" s="3">
        <f t="shared" ref="D27:D33" si="19">VLOOKUP($C27,$B:$H,3,FALSE)+N27</f>
        <v>560</v>
      </c>
      <c r="E27" s="4">
        <f t="shared" ref="E27:E33" si="20">VLOOKUP($C27,$B:$H,4,FALSE)+O27</f>
        <v>2100</v>
      </c>
      <c r="F27" s="4">
        <f t="shared" ref="F27:F33" si="21">VLOOKUP($C27,$B:$H,5,FALSE)+P27</f>
        <v>990</v>
      </c>
      <c r="G27" s="4">
        <f t="shared" ref="G27:G33" si="22">VLOOKUP($C27,$B:$H,6,FALSE)+Q27</f>
        <v>840</v>
      </c>
      <c r="H27" s="5">
        <f t="shared" ref="H27:H33" si="23">VLOOKUP($C27,$B:$H,7,FALSE)+R27</f>
        <v>355</v>
      </c>
      <c r="I27" s="3">
        <f t="shared" si="8"/>
        <v>464</v>
      </c>
      <c r="J27" s="4">
        <f t="shared" si="9"/>
        <v>1996</v>
      </c>
      <c r="K27" s="4">
        <f t="shared" si="10"/>
        <v>3106</v>
      </c>
      <c r="L27" s="4">
        <f t="shared" si="11"/>
        <v>184</v>
      </c>
      <c r="M27" s="5">
        <f t="shared" si="12"/>
        <v>669</v>
      </c>
      <c r="N27" s="3">
        <v>-220</v>
      </c>
      <c r="P27" s="4">
        <v>-330</v>
      </c>
      <c r="Q27" s="4">
        <v>80</v>
      </c>
    </row>
    <row r="28" spans="1:21" x14ac:dyDescent="0.45">
      <c r="A28" s="16" t="s">
        <v>29</v>
      </c>
      <c r="B28" s="6">
        <f>B27+1</f>
        <v>22</v>
      </c>
      <c r="C28" s="3">
        <f>B27</f>
        <v>21</v>
      </c>
      <c r="D28" s="3">
        <f t="shared" si="19"/>
        <v>560</v>
      </c>
      <c r="E28" s="4">
        <f t="shared" si="20"/>
        <v>1800</v>
      </c>
      <c r="F28" s="4">
        <f t="shared" si="21"/>
        <v>990</v>
      </c>
      <c r="G28" s="4">
        <f t="shared" si="22"/>
        <v>770</v>
      </c>
      <c r="H28" s="5">
        <f t="shared" si="23"/>
        <v>100</v>
      </c>
      <c r="I28" s="3">
        <f t="shared" si="8"/>
        <v>464</v>
      </c>
      <c r="J28" s="4">
        <f t="shared" si="9"/>
        <v>2296</v>
      </c>
      <c r="K28" s="4">
        <f t="shared" si="10"/>
        <v>3106</v>
      </c>
      <c r="L28" s="4">
        <f t="shared" si="11"/>
        <v>254</v>
      </c>
      <c r="M28" s="5">
        <f t="shared" si="12"/>
        <v>924</v>
      </c>
      <c r="N28" s="3">
        <f>N36</f>
        <v>0</v>
      </c>
      <c r="O28" s="4">
        <f t="shared" ref="O28:Q29" si="24">O36</f>
        <v>-300</v>
      </c>
      <c r="P28" s="4">
        <f t="shared" si="24"/>
        <v>0</v>
      </c>
      <c r="Q28" s="4">
        <f t="shared" si="24"/>
        <v>-70</v>
      </c>
      <c r="R28" s="4">
        <f>-R36</f>
        <v>-255</v>
      </c>
      <c r="S28" s="2" t="s">
        <v>33</v>
      </c>
    </row>
    <row r="29" spans="1:21" x14ac:dyDescent="0.45">
      <c r="A29" s="16" t="s">
        <v>23</v>
      </c>
      <c r="B29" s="6">
        <f t="shared" ref="B29:B33" si="25">B28+1</f>
        <v>23</v>
      </c>
      <c r="C29" s="3">
        <f>B28</f>
        <v>22</v>
      </c>
      <c r="D29" s="3">
        <f t="shared" si="19"/>
        <v>740</v>
      </c>
      <c r="E29" s="4">
        <f t="shared" si="20"/>
        <v>1000</v>
      </c>
      <c r="F29" s="4">
        <f t="shared" si="21"/>
        <v>1020</v>
      </c>
      <c r="G29" s="4">
        <f t="shared" si="22"/>
        <v>760</v>
      </c>
      <c r="H29" s="5">
        <f t="shared" si="23"/>
        <v>50</v>
      </c>
      <c r="I29" s="3">
        <f t="shared" si="8"/>
        <v>284</v>
      </c>
      <c r="J29" s="4">
        <f t="shared" si="9"/>
        <v>3096</v>
      </c>
      <c r="K29" s="4">
        <f t="shared" si="10"/>
        <v>3076</v>
      </c>
      <c r="L29" s="4">
        <f t="shared" si="11"/>
        <v>264</v>
      </c>
      <c r="M29" s="5">
        <f t="shared" si="12"/>
        <v>974</v>
      </c>
      <c r="N29" s="27">
        <f>N37+U29</f>
        <v>180</v>
      </c>
      <c r="O29" s="4">
        <f t="shared" si="24"/>
        <v>-800</v>
      </c>
      <c r="P29" s="4">
        <f t="shared" si="24"/>
        <v>30</v>
      </c>
      <c r="Q29" s="4">
        <f t="shared" si="24"/>
        <v>-10</v>
      </c>
      <c r="R29" s="4">
        <f>-R37</f>
        <v>-50</v>
      </c>
      <c r="S29" s="2" t="s">
        <v>33</v>
      </c>
      <c r="T29" s="2" t="s">
        <v>39</v>
      </c>
      <c r="U29" s="2">
        <v>110</v>
      </c>
    </row>
    <row r="30" spans="1:21" x14ac:dyDescent="0.45">
      <c r="A30" s="16" t="s">
        <v>25</v>
      </c>
      <c r="B30" s="6">
        <f t="shared" si="25"/>
        <v>24</v>
      </c>
      <c r="C30" s="3">
        <f t="shared" ref="C30:C33" si="26">B29</f>
        <v>23</v>
      </c>
      <c r="D30" s="3">
        <f t="shared" si="19"/>
        <v>780</v>
      </c>
      <c r="E30" s="4">
        <f t="shared" si="20"/>
        <v>1000</v>
      </c>
      <c r="F30" s="4">
        <f t="shared" si="21"/>
        <v>1020</v>
      </c>
      <c r="G30" s="4">
        <f t="shared" si="22"/>
        <v>810</v>
      </c>
      <c r="H30" s="5">
        <f t="shared" si="23"/>
        <v>50</v>
      </c>
      <c r="I30" s="3">
        <f t="shared" si="8"/>
        <v>244</v>
      </c>
      <c r="J30" s="4">
        <f t="shared" si="9"/>
        <v>3096</v>
      </c>
      <c r="K30" s="4">
        <f t="shared" si="10"/>
        <v>3076</v>
      </c>
      <c r="L30" s="4">
        <f t="shared" si="11"/>
        <v>214</v>
      </c>
      <c r="M30" s="5">
        <f t="shared" si="12"/>
        <v>974</v>
      </c>
      <c r="N30" s="3">
        <f>N38</f>
        <v>40</v>
      </c>
      <c r="O30" s="4">
        <f t="shared" ref="O30:R30" si="27">O38</f>
        <v>0</v>
      </c>
      <c r="P30" s="4">
        <f t="shared" si="27"/>
        <v>0</v>
      </c>
      <c r="Q30" s="4">
        <f t="shared" si="27"/>
        <v>50</v>
      </c>
      <c r="R30" s="4">
        <f t="shared" si="27"/>
        <v>0</v>
      </c>
      <c r="S30" s="2" t="s">
        <v>33</v>
      </c>
    </row>
    <row r="31" spans="1:21" x14ac:dyDescent="0.45">
      <c r="A31" s="16" t="s">
        <v>24</v>
      </c>
      <c r="B31" s="6">
        <f t="shared" si="25"/>
        <v>25</v>
      </c>
      <c r="C31" s="3">
        <f t="shared" si="26"/>
        <v>24</v>
      </c>
      <c r="D31" s="3">
        <f t="shared" si="19"/>
        <v>780</v>
      </c>
      <c r="E31" s="4">
        <f t="shared" si="20"/>
        <v>1000</v>
      </c>
      <c r="F31" s="4">
        <f t="shared" si="21"/>
        <v>920</v>
      </c>
      <c r="G31" s="4">
        <f t="shared" si="22"/>
        <v>810</v>
      </c>
      <c r="H31" s="5">
        <f t="shared" si="23"/>
        <v>50</v>
      </c>
      <c r="I31" s="3">
        <f t="shared" si="8"/>
        <v>244</v>
      </c>
      <c r="J31" s="4">
        <f t="shared" si="9"/>
        <v>3096</v>
      </c>
      <c r="K31" s="4">
        <f t="shared" si="10"/>
        <v>3176</v>
      </c>
      <c r="L31" s="4">
        <f t="shared" si="11"/>
        <v>214</v>
      </c>
      <c r="M31" s="5">
        <f t="shared" si="12"/>
        <v>974</v>
      </c>
      <c r="N31" s="3">
        <f t="shared" ref="N31:R33" si="28">N39</f>
        <v>0</v>
      </c>
      <c r="O31" s="4">
        <f t="shared" si="28"/>
        <v>0</v>
      </c>
      <c r="P31" s="4">
        <f t="shared" si="28"/>
        <v>-100</v>
      </c>
      <c r="Q31" s="4">
        <f t="shared" si="28"/>
        <v>0</v>
      </c>
      <c r="R31" s="4">
        <f t="shared" si="28"/>
        <v>0</v>
      </c>
      <c r="S31" s="2" t="s">
        <v>33</v>
      </c>
    </row>
    <row r="32" spans="1:21" x14ac:dyDescent="0.45">
      <c r="A32" s="16" t="s">
        <v>26</v>
      </c>
      <c r="B32" s="6">
        <f t="shared" si="25"/>
        <v>26</v>
      </c>
      <c r="C32" s="3">
        <f t="shared" si="26"/>
        <v>25</v>
      </c>
      <c r="D32" s="3">
        <f t="shared" si="19"/>
        <v>560</v>
      </c>
      <c r="E32" s="4">
        <f t="shared" si="20"/>
        <v>1000</v>
      </c>
      <c r="F32" s="4">
        <f t="shared" si="21"/>
        <v>920</v>
      </c>
      <c r="G32" s="4">
        <f t="shared" si="22"/>
        <v>810</v>
      </c>
      <c r="H32" s="5">
        <f t="shared" si="23"/>
        <v>210</v>
      </c>
      <c r="I32" s="3">
        <f t="shared" si="8"/>
        <v>464</v>
      </c>
      <c r="J32" s="4">
        <f t="shared" si="9"/>
        <v>3096</v>
      </c>
      <c r="K32" s="4">
        <f t="shared" si="10"/>
        <v>3176</v>
      </c>
      <c r="L32" s="4">
        <f t="shared" si="11"/>
        <v>214</v>
      </c>
      <c r="M32" s="5">
        <f t="shared" si="12"/>
        <v>814</v>
      </c>
      <c r="N32" s="27">
        <f>N40-U29</f>
        <v>-220</v>
      </c>
      <c r="O32" s="4">
        <f t="shared" si="28"/>
        <v>0</v>
      </c>
      <c r="P32" s="4">
        <f t="shared" si="28"/>
        <v>0</v>
      </c>
      <c r="Q32" s="4">
        <f t="shared" si="28"/>
        <v>0</v>
      </c>
      <c r="R32" s="23">
        <f>-R40</f>
        <v>160</v>
      </c>
      <c r="S32" s="2" t="s">
        <v>33</v>
      </c>
    </row>
    <row r="33" spans="1:19" x14ac:dyDescent="0.45">
      <c r="A33" s="16" t="s">
        <v>27</v>
      </c>
      <c r="B33" s="6">
        <f t="shared" si="25"/>
        <v>27</v>
      </c>
      <c r="C33" s="3">
        <f t="shared" si="26"/>
        <v>26</v>
      </c>
      <c r="D33" s="3">
        <f t="shared" si="19"/>
        <v>560</v>
      </c>
      <c r="E33" s="4">
        <f t="shared" si="20"/>
        <v>1900</v>
      </c>
      <c r="F33" s="4">
        <f t="shared" si="21"/>
        <v>920</v>
      </c>
      <c r="G33" s="4">
        <f t="shared" si="22"/>
        <v>810</v>
      </c>
      <c r="H33" s="5">
        <f t="shared" si="23"/>
        <v>280</v>
      </c>
      <c r="I33" s="3">
        <f t="shared" si="8"/>
        <v>464</v>
      </c>
      <c r="J33" s="4">
        <f t="shared" si="9"/>
        <v>2196</v>
      </c>
      <c r="K33" s="4">
        <f t="shared" si="10"/>
        <v>3176</v>
      </c>
      <c r="L33" s="4">
        <f t="shared" si="11"/>
        <v>214</v>
      </c>
      <c r="M33" s="5">
        <f t="shared" si="12"/>
        <v>744</v>
      </c>
      <c r="N33" s="3">
        <f>N41</f>
        <v>0</v>
      </c>
      <c r="O33" s="4">
        <f t="shared" si="28"/>
        <v>900</v>
      </c>
      <c r="P33" s="4">
        <f t="shared" si="28"/>
        <v>0</v>
      </c>
      <c r="Q33" s="4">
        <f t="shared" si="28"/>
        <v>0</v>
      </c>
      <c r="R33" s="23">
        <f>-R41</f>
        <v>70</v>
      </c>
      <c r="S33" s="2" t="s">
        <v>33</v>
      </c>
    </row>
    <row r="34" spans="1:19" x14ac:dyDescent="0.45">
      <c r="H34" s="5"/>
    </row>
    <row r="35" spans="1:19" x14ac:dyDescent="0.45">
      <c r="A35" s="18" t="s">
        <v>28</v>
      </c>
      <c r="H35" s="5"/>
    </row>
    <row r="36" spans="1:19" x14ac:dyDescent="0.45">
      <c r="A36" s="16" t="s">
        <v>30</v>
      </c>
      <c r="B36" s="6">
        <f>B27+10</f>
        <v>31</v>
      </c>
      <c r="C36" s="3">
        <f>B27</f>
        <v>21</v>
      </c>
      <c r="D36" s="3">
        <f t="shared" ref="D36:D41" si="29">VLOOKUP($C36,$B:$H,3,FALSE)+N36</f>
        <v>560</v>
      </c>
      <c r="E36" s="4">
        <f t="shared" ref="E36:E41" si="30">VLOOKUP($C36,$B:$H,4,FALSE)+O36</f>
        <v>1800</v>
      </c>
      <c r="F36" s="4">
        <f t="shared" ref="F36:F41" si="31">VLOOKUP($C36,$B:$H,5,FALSE)+P36</f>
        <v>990</v>
      </c>
      <c r="G36" s="4">
        <f t="shared" ref="G36:G41" si="32">VLOOKUP($C36,$B:$H,6,FALSE)+Q36</f>
        <v>770</v>
      </c>
      <c r="H36" s="5">
        <f t="shared" ref="H36:H41" si="33">VLOOKUP($C36,$B:$H,7,FALSE)+R36</f>
        <v>610</v>
      </c>
      <c r="I36" s="3">
        <f t="shared" si="8"/>
        <v>464</v>
      </c>
      <c r="J36" s="4">
        <f t="shared" si="9"/>
        <v>2296</v>
      </c>
      <c r="K36" s="4">
        <f t="shared" si="10"/>
        <v>3106</v>
      </c>
      <c r="L36" s="4">
        <f t="shared" si="11"/>
        <v>254</v>
      </c>
      <c r="M36" s="5">
        <f t="shared" si="12"/>
        <v>414</v>
      </c>
      <c r="O36" s="4">
        <v>-300</v>
      </c>
      <c r="Q36" s="4">
        <v>-70</v>
      </c>
      <c r="R36" s="4">
        <v>255</v>
      </c>
    </row>
    <row r="37" spans="1:19" x14ac:dyDescent="0.45">
      <c r="A37" s="16" t="s">
        <v>23</v>
      </c>
      <c r="B37" s="6">
        <f>B36+1</f>
        <v>32</v>
      </c>
      <c r="C37" s="3">
        <f>B36</f>
        <v>31</v>
      </c>
      <c r="D37" s="3">
        <f t="shared" si="29"/>
        <v>630</v>
      </c>
      <c r="E37" s="4">
        <f t="shared" si="30"/>
        <v>1000</v>
      </c>
      <c r="F37" s="4">
        <f t="shared" si="31"/>
        <v>1020</v>
      </c>
      <c r="G37" s="4">
        <f t="shared" si="32"/>
        <v>760</v>
      </c>
      <c r="H37" s="5">
        <f t="shared" si="33"/>
        <v>660</v>
      </c>
      <c r="I37" s="3">
        <f t="shared" si="8"/>
        <v>394</v>
      </c>
      <c r="J37" s="4">
        <f t="shared" si="9"/>
        <v>3096</v>
      </c>
      <c r="K37" s="4">
        <f t="shared" si="10"/>
        <v>3076</v>
      </c>
      <c r="L37" s="4">
        <f t="shared" si="11"/>
        <v>264</v>
      </c>
      <c r="M37" s="5">
        <f t="shared" si="12"/>
        <v>364</v>
      </c>
      <c r="N37" s="3">
        <v>70</v>
      </c>
      <c r="O37" s="4">
        <v>-800</v>
      </c>
      <c r="P37" s="4">
        <v>30</v>
      </c>
      <c r="Q37" s="4">
        <v>-10</v>
      </c>
      <c r="R37" s="4">
        <v>50</v>
      </c>
    </row>
    <row r="38" spans="1:19" x14ac:dyDescent="0.45">
      <c r="A38" s="16" t="s">
        <v>25</v>
      </c>
      <c r="B38" s="6">
        <f t="shared" ref="B38:B41" si="34">B37+1</f>
        <v>33</v>
      </c>
      <c r="C38" s="3">
        <f t="shared" ref="C38:C40" si="35">B37</f>
        <v>32</v>
      </c>
      <c r="D38" s="3">
        <f t="shared" si="29"/>
        <v>670</v>
      </c>
      <c r="E38" s="4">
        <f t="shared" si="30"/>
        <v>1000</v>
      </c>
      <c r="F38" s="4">
        <f t="shared" si="31"/>
        <v>1020</v>
      </c>
      <c r="G38" s="4">
        <f t="shared" si="32"/>
        <v>810</v>
      </c>
      <c r="H38" s="5">
        <f t="shared" si="33"/>
        <v>660</v>
      </c>
      <c r="I38" s="3">
        <f t="shared" si="8"/>
        <v>354</v>
      </c>
      <c r="J38" s="4">
        <f t="shared" si="9"/>
        <v>3096</v>
      </c>
      <c r="K38" s="4">
        <f t="shared" si="10"/>
        <v>3076</v>
      </c>
      <c r="L38" s="4">
        <f t="shared" si="11"/>
        <v>214</v>
      </c>
      <c r="M38" s="5">
        <f t="shared" si="12"/>
        <v>364</v>
      </c>
      <c r="N38" s="3">
        <v>40</v>
      </c>
      <c r="Q38" s="4">
        <v>50</v>
      </c>
    </row>
    <row r="39" spans="1:19" x14ac:dyDescent="0.45">
      <c r="A39" s="16" t="s">
        <v>24</v>
      </c>
      <c r="B39" s="6">
        <f t="shared" si="34"/>
        <v>34</v>
      </c>
      <c r="C39" s="3">
        <f t="shared" si="35"/>
        <v>33</v>
      </c>
      <c r="D39" s="3">
        <f t="shared" si="29"/>
        <v>670</v>
      </c>
      <c r="E39" s="4">
        <f t="shared" si="30"/>
        <v>1000</v>
      </c>
      <c r="F39" s="4">
        <f t="shared" si="31"/>
        <v>920</v>
      </c>
      <c r="G39" s="4">
        <f t="shared" si="32"/>
        <v>810</v>
      </c>
      <c r="H39" s="5">
        <f t="shared" si="33"/>
        <v>660</v>
      </c>
      <c r="I39" s="3">
        <f t="shared" si="8"/>
        <v>354</v>
      </c>
      <c r="J39" s="4">
        <f t="shared" si="9"/>
        <v>3096</v>
      </c>
      <c r="K39" s="4">
        <f t="shared" si="10"/>
        <v>3176</v>
      </c>
      <c r="L39" s="4">
        <f t="shared" si="11"/>
        <v>214</v>
      </c>
      <c r="M39" s="5">
        <f t="shared" si="12"/>
        <v>364</v>
      </c>
      <c r="P39" s="4">
        <v>-100</v>
      </c>
    </row>
    <row r="40" spans="1:19" x14ac:dyDescent="0.45">
      <c r="A40" s="16" t="s">
        <v>26</v>
      </c>
      <c r="B40" s="6">
        <f t="shared" si="34"/>
        <v>35</v>
      </c>
      <c r="C40" s="3">
        <f t="shared" si="35"/>
        <v>34</v>
      </c>
      <c r="D40" s="3">
        <f t="shared" si="29"/>
        <v>560</v>
      </c>
      <c r="E40" s="4">
        <f t="shared" si="30"/>
        <v>1000</v>
      </c>
      <c r="F40" s="4">
        <f t="shared" si="31"/>
        <v>920</v>
      </c>
      <c r="G40" s="4">
        <f t="shared" si="32"/>
        <v>810</v>
      </c>
      <c r="H40" s="5">
        <f t="shared" si="33"/>
        <v>500</v>
      </c>
      <c r="I40" s="3">
        <f t="shared" si="8"/>
        <v>464</v>
      </c>
      <c r="J40" s="4">
        <f t="shared" si="9"/>
        <v>3096</v>
      </c>
      <c r="K40" s="4">
        <f t="shared" si="10"/>
        <v>3176</v>
      </c>
      <c r="L40" s="4">
        <f t="shared" si="11"/>
        <v>214</v>
      </c>
      <c r="M40" s="5">
        <f t="shared" si="12"/>
        <v>524</v>
      </c>
      <c r="N40" s="3">
        <v>-110</v>
      </c>
      <c r="R40" s="4">
        <v>-160</v>
      </c>
    </row>
    <row r="41" spans="1:19" x14ac:dyDescent="0.45">
      <c r="A41" s="16" t="s">
        <v>27</v>
      </c>
      <c r="B41" s="6">
        <f t="shared" si="34"/>
        <v>36</v>
      </c>
      <c r="C41" s="3">
        <f>B40</f>
        <v>35</v>
      </c>
      <c r="D41" s="3">
        <f t="shared" si="29"/>
        <v>560</v>
      </c>
      <c r="E41" s="4">
        <f t="shared" si="30"/>
        <v>1900</v>
      </c>
      <c r="F41" s="4">
        <f t="shared" si="31"/>
        <v>920</v>
      </c>
      <c r="G41" s="4">
        <f t="shared" si="32"/>
        <v>810</v>
      </c>
      <c r="H41" s="5">
        <f t="shared" si="33"/>
        <v>430</v>
      </c>
      <c r="I41" s="3">
        <f t="shared" si="8"/>
        <v>464</v>
      </c>
      <c r="J41" s="4">
        <f t="shared" si="9"/>
        <v>2196</v>
      </c>
      <c r="K41" s="4">
        <f t="shared" si="10"/>
        <v>3176</v>
      </c>
      <c r="L41" s="4">
        <f t="shared" si="11"/>
        <v>214</v>
      </c>
      <c r="M41" s="5">
        <f t="shared" si="12"/>
        <v>594</v>
      </c>
      <c r="O41" s="4">
        <v>900</v>
      </c>
      <c r="R41" s="4">
        <v>-70</v>
      </c>
    </row>
    <row r="43" spans="1:19" x14ac:dyDescent="0.45">
      <c r="A43" s="18" t="s">
        <v>34</v>
      </c>
      <c r="H43" s="5"/>
    </row>
    <row r="44" spans="1:19" x14ac:dyDescent="0.45">
      <c r="A44" s="16" t="s">
        <v>35</v>
      </c>
      <c r="B44" s="6">
        <f>B36+10</f>
        <v>41</v>
      </c>
      <c r="C44" s="3">
        <f>B35</f>
        <v>0</v>
      </c>
      <c r="D44" s="3">
        <f>VLOOKUP($C44,$B:$H,3,FALSE)+N44</f>
        <v>500</v>
      </c>
      <c r="E44" s="4">
        <f>VLOOKUP($C44,$B:$H,4,FALSE)+O44</f>
        <v>2400</v>
      </c>
      <c r="F44" s="4">
        <f>VLOOKUP($C44,$B:$H,5,FALSE)+P44</f>
        <v>1790</v>
      </c>
      <c r="G44" s="4">
        <f>VLOOKUP($C44,$B:$H,6,FALSE)+Q44</f>
        <v>920</v>
      </c>
      <c r="H44" s="5">
        <f>VLOOKUP($C44,$B:$H,7,FALSE)+R44</f>
        <v>355</v>
      </c>
      <c r="I44" s="3">
        <f t="shared" si="8"/>
        <v>524</v>
      </c>
      <c r="J44" s="4">
        <f t="shared" si="9"/>
        <v>1696</v>
      </c>
      <c r="K44" s="30">
        <v>2282</v>
      </c>
      <c r="L44" s="4">
        <f t="shared" si="11"/>
        <v>104</v>
      </c>
      <c r="M44" s="5">
        <f t="shared" si="12"/>
        <v>669</v>
      </c>
      <c r="N44" s="24">
        <v>-280</v>
      </c>
      <c r="O44" s="23">
        <v>300</v>
      </c>
      <c r="P44" s="23">
        <v>470</v>
      </c>
      <c r="Q44" s="23">
        <v>160</v>
      </c>
      <c r="R44" s="23"/>
    </row>
    <row r="45" spans="1:19" x14ac:dyDescent="0.45">
      <c r="A45" s="16" t="s">
        <v>36</v>
      </c>
      <c r="B45" s="6">
        <f>B44+1</f>
        <v>42</v>
      </c>
      <c r="C45" s="3">
        <f>B44</f>
        <v>41</v>
      </c>
      <c r="D45" s="3">
        <f>VLOOKUP($C45,$B:$H,3,FALSE)+N45</f>
        <v>500</v>
      </c>
      <c r="E45" s="4">
        <f>VLOOKUP($C45,$B:$H,4,FALSE)+O45</f>
        <v>2585</v>
      </c>
      <c r="F45" s="4">
        <f>VLOOKUP($C45,$B:$H,5,FALSE)+P45</f>
        <v>1790</v>
      </c>
      <c r="G45" s="4">
        <f>VLOOKUP($C45,$B:$H,6,FALSE)+Q45</f>
        <v>920</v>
      </c>
      <c r="H45" s="5">
        <f>VLOOKUP($C45,$B:$H,7,FALSE)+R45</f>
        <v>355</v>
      </c>
      <c r="I45" s="3">
        <f t="shared" si="8"/>
        <v>524</v>
      </c>
      <c r="J45" s="4">
        <f t="shared" si="9"/>
        <v>1511</v>
      </c>
      <c r="K45" s="30">
        <v>2282</v>
      </c>
      <c r="L45" s="4">
        <f t="shared" si="11"/>
        <v>104</v>
      </c>
      <c r="M45" s="5">
        <f t="shared" si="12"/>
        <v>669</v>
      </c>
      <c r="N45" s="24"/>
      <c r="O45" s="23">
        <v>185</v>
      </c>
      <c r="P45" s="23"/>
      <c r="Q45" s="23"/>
      <c r="R45" s="23"/>
    </row>
    <row r="46" spans="1:19" x14ac:dyDescent="0.45">
      <c r="A46" s="16" t="s">
        <v>37</v>
      </c>
      <c r="B46" s="6">
        <f t="shared" ref="B46:B47" si="36">B45+1</f>
        <v>43</v>
      </c>
      <c r="C46" s="3">
        <f t="shared" ref="C46:C47" si="37">B45</f>
        <v>42</v>
      </c>
      <c r="D46" s="3">
        <f>VLOOKUP($C46,$B:$H,3,FALSE)+N46</f>
        <v>675</v>
      </c>
      <c r="E46" s="4">
        <f>VLOOKUP($C46,$B:$H,4,FALSE)+O46</f>
        <v>2585</v>
      </c>
      <c r="F46" s="4">
        <f>VLOOKUP($C46,$B:$H,5,FALSE)+P46</f>
        <v>1790</v>
      </c>
      <c r="G46" s="4">
        <f>VLOOKUP($C46,$B:$H,6,FALSE)+Q46</f>
        <v>920</v>
      </c>
      <c r="H46" s="5">
        <f>VLOOKUP($C46,$B:$H,7,FALSE)+R46</f>
        <v>355</v>
      </c>
      <c r="I46" s="3">
        <f t="shared" si="8"/>
        <v>349</v>
      </c>
      <c r="J46" s="4">
        <f t="shared" si="9"/>
        <v>1511</v>
      </c>
      <c r="K46" s="30">
        <v>2282</v>
      </c>
      <c r="L46" s="4">
        <f t="shared" si="11"/>
        <v>104</v>
      </c>
      <c r="M46" s="5">
        <f t="shared" si="12"/>
        <v>669</v>
      </c>
      <c r="N46" s="24">
        <v>175</v>
      </c>
      <c r="O46" s="23"/>
      <c r="P46" s="23"/>
      <c r="Q46" s="23"/>
      <c r="R46" s="23"/>
    </row>
    <row r="47" spans="1:19" x14ac:dyDescent="0.45">
      <c r="A47" s="16" t="s">
        <v>38</v>
      </c>
      <c r="B47" s="6">
        <f t="shared" si="36"/>
        <v>44</v>
      </c>
      <c r="C47" s="3">
        <f t="shared" si="37"/>
        <v>43</v>
      </c>
      <c r="D47" s="3">
        <f>VLOOKUP($C47,$B:$H,3,FALSE)+N47</f>
        <v>675</v>
      </c>
      <c r="E47" s="4">
        <f>VLOOKUP($C47,$B:$H,4,FALSE)+O47</f>
        <v>2395</v>
      </c>
      <c r="F47" s="4">
        <f>VLOOKUP($C47,$B:$H,5,FALSE)+P47</f>
        <v>1790</v>
      </c>
      <c r="G47" s="4">
        <f>VLOOKUP($C47,$B:$H,6,FALSE)+Q47</f>
        <v>920</v>
      </c>
      <c r="H47" s="5">
        <f>VLOOKUP($C47,$B:$H,7,FALSE)+R47</f>
        <v>355</v>
      </c>
      <c r="I47" s="3">
        <f t="shared" si="8"/>
        <v>349</v>
      </c>
      <c r="J47" s="4">
        <f t="shared" si="9"/>
        <v>1701</v>
      </c>
      <c r="K47" s="30">
        <v>2282</v>
      </c>
      <c r="L47" s="4">
        <f t="shared" si="11"/>
        <v>104</v>
      </c>
      <c r="M47" s="5">
        <f t="shared" si="12"/>
        <v>669</v>
      </c>
      <c r="N47" s="24"/>
      <c r="O47" s="23">
        <v>-190</v>
      </c>
      <c r="P47" s="23"/>
      <c r="Q47" s="23"/>
      <c r="R47" s="23"/>
    </row>
    <row r="48" spans="1:19" x14ac:dyDescent="0.45">
      <c r="N48" s="24"/>
      <c r="O48" s="23"/>
      <c r="P48" s="23"/>
      <c r="Q48" s="23"/>
      <c r="R48" s="23"/>
    </row>
  </sheetData>
  <mergeCells count="3">
    <mergeCell ref="D2:H2"/>
    <mergeCell ref="I2:M2"/>
    <mergeCell ref="N2:R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728B-C7D2-4622-9C10-5733F29444B7}">
  <dimension ref="A1:G21"/>
  <sheetViews>
    <sheetView tabSelected="1" workbookViewId="0">
      <selection activeCell="H17" sqref="H17"/>
    </sheetView>
  </sheetViews>
  <sheetFormatPr baseColWidth="10" defaultRowHeight="14.25" x14ac:dyDescent="0.45"/>
  <cols>
    <col min="1" max="1" width="25.59765625" style="16" customWidth="1"/>
    <col min="2" max="2" width="10.6640625" style="6"/>
    <col min="3" max="3" width="12.86328125" style="3" customWidth="1"/>
    <col min="4" max="4" width="7" style="3" customWidth="1"/>
    <col min="5" max="5" width="7" style="4" customWidth="1"/>
    <col min="6" max="6" width="7" style="3" customWidth="1"/>
    <col min="7" max="7" width="7" style="4" customWidth="1"/>
    <col min="8" max="8" width="10.6640625" style="2"/>
    <col min="9" max="9" width="16.06640625" style="2" customWidth="1"/>
    <col min="10" max="16384" width="10.6640625" style="2"/>
  </cols>
  <sheetData>
    <row r="1" spans="1:7" x14ac:dyDescent="0.45">
      <c r="D1" s="31" t="s">
        <v>2</v>
      </c>
      <c r="E1" s="32"/>
      <c r="F1" s="36" t="s">
        <v>32</v>
      </c>
      <c r="G1" s="37"/>
    </row>
    <row r="2" spans="1:7" s="7" customFormat="1" x14ac:dyDescent="0.45">
      <c r="A2" s="1" t="s">
        <v>3</v>
      </c>
      <c r="B2" s="8"/>
      <c r="C2" s="9"/>
      <c r="D2" s="11" t="s">
        <v>41</v>
      </c>
      <c r="E2" s="12" t="s">
        <v>42</v>
      </c>
      <c r="F2" s="19" t="s">
        <v>41</v>
      </c>
      <c r="G2" s="20" t="s">
        <v>42</v>
      </c>
    </row>
    <row r="3" spans="1:7" x14ac:dyDescent="0.45">
      <c r="A3" s="16" t="s">
        <v>9</v>
      </c>
      <c r="D3" s="3">
        <v>94</v>
      </c>
      <c r="E3" s="4">
        <v>40000</v>
      </c>
    </row>
    <row r="4" spans="1:7" x14ac:dyDescent="0.45">
      <c r="A4" s="16" t="s">
        <v>10</v>
      </c>
      <c r="D4" s="3">
        <v>860</v>
      </c>
      <c r="E4" s="4">
        <v>33500</v>
      </c>
    </row>
    <row r="5" spans="1:7" x14ac:dyDescent="0.45">
      <c r="A5" s="16" t="s">
        <v>11</v>
      </c>
      <c r="D5" s="3">
        <f>D3</f>
        <v>94</v>
      </c>
      <c r="E5" s="4">
        <f t="shared" ref="E5" si="0">E3</f>
        <v>40000</v>
      </c>
    </row>
    <row r="6" spans="1:7" s="7" customFormat="1" x14ac:dyDescent="0.45">
      <c r="A6" s="17" t="s">
        <v>12</v>
      </c>
      <c r="B6" s="8"/>
      <c r="C6" s="9"/>
      <c r="D6" s="9">
        <f>D4</f>
        <v>860</v>
      </c>
      <c r="E6" s="7">
        <f>E4</f>
        <v>33500</v>
      </c>
      <c r="F6" s="9"/>
    </row>
    <row r="7" spans="1:7" s="4" customFormat="1" x14ac:dyDescent="0.45">
      <c r="A7" s="28" t="s">
        <v>40</v>
      </c>
      <c r="B7" s="6"/>
      <c r="C7" s="3"/>
      <c r="D7" s="3">
        <f>AVERAGE(D5:D6)</f>
        <v>477</v>
      </c>
      <c r="E7" s="3">
        <f>AVERAGE(E5:E6)</f>
        <v>36750</v>
      </c>
      <c r="F7" s="3"/>
    </row>
    <row r="8" spans="1:7" x14ac:dyDescent="0.45">
      <c r="B8" s="6" t="s">
        <v>16</v>
      </c>
      <c r="C8" s="3" t="s">
        <v>31</v>
      </c>
    </row>
    <row r="9" spans="1:7" x14ac:dyDescent="0.45">
      <c r="A9" s="16" t="s">
        <v>45</v>
      </c>
      <c r="B9" s="6">
        <v>0</v>
      </c>
      <c r="D9" s="21">
        <v>115</v>
      </c>
      <c r="E9" s="22">
        <v>33700</v>
      </c>
    </row>
    <row r="11" spans="1:7" x14ac:dyDescent="0.45">
      <c r="A11" s="18" t="s">
        <v>43</v>
      </c>
    </row>
    <row r="12" spans="1:7" x14ac:dyDescent="0.45">
      <c r="A12" s="16" t="s">
        <v>44</v>
      </c>
      <c r="B12" s="6">
        <v>1</v>
      </c>
      <c r="C12" s="3">
        <f>B9</f>
        <v>0</v>
      </c>
      <c r="D12" s="3">
        <f>VLOOKUP($C12,$B:$E,3,FALSE)+F12</f>
        <v>115</v>
      </c>
      <c r="E12" s="4">
        <f>VLOOKUP($C12,$B:$E,4,FALSE)+G12</f>
        <v>33500</v>
      </c>
      <c r="F12" s="24"/>
      <c r="G12" s="23">
        <v>-200</v>
      </c>
    </row>
    <row r="13" spans="1:7" x14ac:dyDescent="0.45">
      <c r="A13" s="16" t="s">
        <v>43</v>
      </c>
      <c r="B13" s="6">
        <f>B12+1</f>
        <v>2</v>
      </c>
      <c r="C13" s="3">
        <f>B12</f>
        <v>1</v>
      </c>
      <c r="D13" s="3">
        <f>VLOOKUP($C13,$B:$E,3,FALSE)+F13</f>
        <v>115</v>
      </c>
      <c r="E13" s="4">
        <f>VLOOKUP($C13,$B:$E,4,FALSE)+G13</f>
        <v>37200</v>
      </c>
      <c r="G13" s="4">
        <v>3700</v>
      </c>
    </row>
    <row r="14" spans="1:7" x14ac:dyDescent="0.45">
      <c r="A14" s="16" t="s">
        <v>46</v>
      </c>
      <c r="B14" s="6">
        <f t="shared" ref="B14:B16" si="1">B13+1</f>
        <v>3</v>
      </c>
      <c r="C14" s="3">
        <f>B13</f>
        <v>2</v>
      </c>
      <c r="D14" s="3">
        <f>VLOOKUP($C14,$B:$E,3,FALSE)+F14</f>
        <v>860</v>
      </c>
      <c r="E14" s="4">
        <f>VLOOKUP($C14,$B:$E,4,FALSE)+G14</f>
        <v>37400</v>
      </c>
      <c r="F14" s="3">
        <f>860-115</f>
        <v>745</v>
      </c>
      <c r="G14" s="4">
        <v>200</v>
      </c>
    </row>
    <row r="15" spans="1:7" x14ac:dyDescent="0.45">
      <c r="A15" s="16" t="s">
        <v>47</v>
      </c>
      <c r="B15" s="6">
        <f t="shared" si="1"/>
        <v>4</v>
      </c>
      <c r="C15" s="3">
        <f>B14</f>
        <v>3</v>
      </c>
      <c r="D15" s="3">
        <f>VLOOKUP($C15,$B:$E,3,FALSE)+F15</f>
        <v>860</v>
      </c>
      <c r="E15" s="4">
        <f>VLOOKUP($C15,$B:$E,4,FALSE)+G15</f>
        <v>36000</v>
      </c>
      <c r="G15" s="4">
        <v>-1400</v>
      </c>
    </row>
    <row r="16" spans="1:7" x14ac:dyDescent="0.45">
      <c r="A16" s="16" t="s">
        <v>48</v>
      </c>
      <c r="B16" s="6">
        <f t="shared" si="1"/>
        <v>5</v>
      </c>
      <c r="C16" s="3">
        <f>B15</f>
        <v>4</v>
      </c>
      <c r="D16" s="3">
        <f>VLOOKUP($C16,$B:$E,3,FALSE)+F16</f>
        <v>115</v>
      </c>
      <c r="E16" s="4">
        <f>VLOOKUP($C16,$B:$E,4,FALSE)+G16</f>
        <v>36000</v>
      </c>
      <c r="F16" s="3">
        <v>-745</v>
      </c>
    </row>
    <row r="18" spans="1:7" x14ac:dyDescent="0.45">
      <c r="A18" s="18" t="s">
        <v>49</v>
      </c>
    </row>
    <row r="19" spans="1:7" x14ac:dyDescent="0.45">
      <c r="A19" s="16" t="s">
        <v>50</v>
      </c>
      <c r="B19" s="6">
        <f>B12+10</f>
        <v>11</v>
      </c>
      <c r="C19" s="3">
        <f>B9</f>
        <v>0</v>
      </c>
      <c r="D19" s="3">
        <f>VLOOKUP($C19,$B:$E,3,FALSE)+F19</f>
        <v>810</v>
      </c>
      <c r="E19" s="4">
        <f>VLOOKUP($C19,$B:$E,4,FALSE)+G19</f>
        <v>33700</v>
      </c>
      <c r="F19" s="24">
        <v>695</v>
      </c>
      <c r="G19" s="23"/>
    </row>
    <row r="20" spans="1:7" x14ac:dyDescent="0.45">
      <c r="A20" s="16" t="s">
        <v>51</v>
      </c>
      <c r="B20" s="6">
        <f>B19+1</f>
        <v>12</v>
      </c>
      <c r="C20" s="3">
        <f>B19</f>
        <v>11</v>
      </c>
      <c r="D20" s="3">
        <f>VLOOKUP($C20,$B:$E,3,FALSE)+F20</f>
        <v>810</v>
      </c>
      <c r="E20" s="4">
        <f>VLOOKUP($C20,$B:$E,4,FALSE)+G20</f>
        <v>34330</v>
      </c>
      <c r="F20" s="24">
        <f>F13</f>
        <v>0</v>
      </c>
      <c r="G20" s="23">
        <v>630</v>
      </c>
    </row>
    <row r="21" spans="1:7" x14ac:dyDescent="0.45">
      <c r="F21" s="24"/>
      <c r="G21" s="23"/>
    </row>
  </sheetData>
  <mergeCells count="2">
    <mergeCell ref="D1:E1"/>
    <mergeCell ref="F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737D-2CB8-4970-9440-59EAC303F527}">
  <dimension ref="A1:K16"/>
  <sheetViews>
    <sheetView workbookViewId="0">
      <selection activeCell="D8" sqref="D8"/>
    </sheetView>
  </sheetViews>
  <sheetFormatPr baseColWidth="10" defaultRowHeight="14.25" x14ac:dyDescent="0.45"/>
  <cols>
    <col min="1" max="1" width="25.59765625" style="16" customWidth="1"/>
    <col min="2" max="2" width="10.6640625" style="6"/>
    <col min="3" max="3" width="12.86328125" style="3" customWidth="1"/>
    <col min="4" max="4" width="11.3984375" style="3" bestFit="1" customWidth="1"/>
    <col min="5" max="7" width="7" style="4" customWidth="1"/>
    <col min="8" max="8" width="7" style="3" customWidth="1"/>
    <col min="9" max="11" width="7" style="4" customWidth="1"/>
    <col min="12" max="12" width="16.06640625" style="2" customWidth="1"/>
    <col min="13" max="16384" width="10.6640625" style="2"/>
  </cols>
  <sheetData>
    <row r="1" spans="1:11" x14ac:dyDescent="0.45">
      <c r="B1" s="6" t="s">
        <v>15</v>
      </c>
    </row>
    <row r="2" spans="1:11" x14ac:dyDescent="0.45">
      <c r="D2" s="31" t="s">
        <v>52</v>
      </c>
      <c r="E2" s="32"/>
      <c r="F2" s="32"/>
      <c r="G2" s="32"/>
      <c r="H2" s="36" t="s">
        <v>32</v>
      </c>
      <c r="I2" s="37"/>
      <c r="J2" s="37"/>
      <c r="K2" s="37"/>
    </row>
    <row r="3" spans="1:11" s="7" customFormat="1" ht="28.5" x14ac:dyDescent="0.45">
      <c r="A3" s="1" t="s">
        <v>3</v>
      </c>
      <c r="B3" s="8"/>
      <c r="C3" s="9"/>
      <c r="D3" s="29" t="s">
        <v>53</v>
      </c>
      <c r="E3" s="29" t="s">
        <v>54</v>
      </c>
      <c r="F3" s="29" t="s">
        <v>55</v>
      </c>
      <c r="G3" s="29" t="s">
        <v>56</v>
      </c>
      <c r="H3" s="19" t="s">
        <v>4</v>
      </c>
      <c r="I3" s="20" t="s">
        <v>5</v>
      </c>
      <c r="J3" s="20" t="s">
        <v>6</v>
      </c>
      <c r="K3" s="20" t="s">
        <v>7</v>
      </c>
    </row>
    <row r="4" spans="1:11" x14ac:dyDescent="0.45">
      <c r="A4" s="16" t="s">
        <v>9</v>
      </c>
      <c r="D4" s="3">
        <v>21000</v>
      </c>
      <c r="E4" s="4">
        <f>D4</f>
        <v>21000</v>
      </c>
      <c r="F4" s="4">
        <v>46500</v>
      </c>
      <c r="G4" s="4">
        <f>F4+3000</f>
        <v>49500</v>
      </c>
    </row>
    <row r="5" spans="1:11" x14ac:dyDescent="0.45">
      <c r="A5" s="16" t="s">
        <v>10</v>
      </c>
      <c r="D5" s="3">
        <v>49000</v>
      </c>
      <c r="E5" s="4">
        <f>D5</f>
        <v>49000</v>
      </c>
      <c r="F5" s="4">
        <v>22000</v>
      </c>
      <c r="G5" s="4">
        <f>F5+3000</f>
        <v>25000</v>
      </c>
    </row>
    <row r="6" spans="1:11" x14ac:dyDescent="0.45">
      <c r="A6" s="16" t="s">
        <v>11</v>
      </c>
      <c r="D6" s="3">
        <f>D4</f>
        <v>21000</v>
      </c>
      <c r="E6" s="4">
        <f t="shared" ref="E6:G6" si="0">E4</f>
        <v>21000</v>
      </c>
      <c r="F6" s="4">
        <f t="shared" si="0"/>
        <v>46500</v>
      </c>
      <c r="G6" s="4">
        <f t="shared" si="0"/>
        <v>49500</v>
      </c>
    </row>
    <row r="7" spans="1:11" s="7" customFormat="1" x14ac:dyDescent="0.45">
      <c r="A7" s="17" t="s">
        <v>12</v>
      </c>
      <c r="B7" s="8"/>
      <c r="C7" s="9"/>
      <c r="D7" s="9">
        <f>D5</f>
        <v>49000</v>
      </c>
      <c r="E7" s="7">
        <f>E5</f>
        <v>49000</v>
      </c>
      <c r="F7" s="7">
        <f>F5</f>
        <v>22000</v>
      </c>
      <c r="G7" s="7">
        <f>G5</f>
        <v>25000</v>
      </c>
      <c r="H7" s="9"/>
    </row>
    <row r="8" spans="1:11" s="4" customFormat="1" x14ac:dyDescent="0.45">
      <c r="A8" s="28" t="s">
        <v>40</v>
      </c>
      <c r="B8" s="6"/>
      <c r="C8" s="3"/>
      <c r="D8" s="3">
        <f>AVERAGE(D6:D7)</f>
        <v>35000</v>
      </c>
      <c r="E8" s="3">
        <f t="shared" ref="E8:G8" si="1">AVERAGE(E6:E7)</f>
        <v>35000</v>
      </c>
      <c r="F8" s="3">
        <f t="shared" si="1"/>
        <v>34250</v>
      </c>
      <c r="G8" s="3">
        <f t="shared" si="1"/>
        <v>37250</v>
      </c>
      <c r="H8" s="3"/>
    </row>
    <row r="9" spans="1:11" x14ac:dyDescent="0.45">
      <c r="B9" s="6" t="s">
        <v>16</v>
      </c>
      <c r="C9" s="3" t="s">
        <v>31</v>
      </c>
    </row>
    <row r="10" spans="1:11" x14ac:dyDescent="0.45">
      <c r="A10" s="16" t="s">
        <v>57</v>
      </c>
      <c r="B10" s="6">
        <v>0</v>
      </c>
      <c r="D10" s="21">
        <f>D4</f>
        <v>21000</v>
      </c>
      <c r="E10" s="21">
        <f t="shared" ref="E10:G10" si="2">E4</f>
        <v>21000</v>
      </c>
      <c r="F10" s="21">
        <f t="shared" si="2"/>
        <v>46500</v>
      </c>
      <c r="G10" s="21">
        <f t="shared" si="2"/>
        <v>49500</v>
      </c>
    </row>
    <row r="12" spans="1:11" x14ac:dyDescent="0.45">
      <c r="A12" s="18" t="s">
        <v>58</v>
      </c>
    </row>
    <row r="13" spans="1:11" x14ac:dyDescent="0.45">
      <c r="A13" s="16" t="s">
        <v>59</v>
      </c>
      <c r="B13" s="6">
        <v>1</v>
      </c>
      <c r="C13" s="3">
        <f>B10</f>
        <v>0</v>
      </c>
      <c r="D13" s="3">
        <f>VLOOKUP($C13,$B:$G,3,FALSE)+H13</f>
        <v>49000</v>
      </c>
      <c r="E13" s="4">
        <f>VLOOKUP($C13,$B:$G,4,FALSE)+I13</f>
        <v>49000</v>
      </c>
      <c r="F13" s="4">
        <f>VLOOKUP($C13,$B:$G,5,FALSE)+J13</f>
        <v>22000</v>
      </c>
      <c r="G13" s="4">
        <f>VLOOKUP($C13,$B:$G,6,FALSE)+K13</f>
        <v>25000</v>
      </c>
      <c r="H13" s="24">
        <f>D5-D4</f>
        <v>28000</v>
      </c>
      <c r="I13" s="24">
        <f t="shared" ref="I13:K13" si="3">E5-E4</f>
        <v>28000</v>
      </c>
      <c r="J13" s="24">
        <f>F5-F4</f>
        <v>-24500</v>
      </c>
      <c r="K13" s="24">
        <f t="shared" si="3"/>
        <v>-24500</v>
      </c>
    </row>
    <row r="14" spans="1:11" x14ac:dyDescent="0.45">
      <c r="A14" s="16" t="s">
        <v>60</v>
      </c>
      <c r="B14" s="6">
        <f>B13+1</f>
        <v>2</v>
      </c>
      <c r="C14" s="3">
        <f>B13</f>
        <v>1</v>
      </c>
      <c r="D14" s="3">
        <f>VLOOKUP($C14,$B:$G,3,FALSE)+H14</f>
        <v>21000</v>
      </c>
      <c r="E14" s="4">
        <f>VLOOKUP($C14,$B:$G,4,FALSE)+I14</f>
        <v>21000</v>
      </c>
      <c r="F14" s="4">
        <f>VLOOKUP($C14,$B:$G,5,FALSE)+J14</f>
        <v>22000</v>
      </c>
      <c r="G14" s="4">
        <f>VLOOKUP($C14,$B:$G,6,FALSE)+K14</f>
        <v>25000</v>
      </c>
      <c r="H14" s="3">
        <f>-H13</f>
        <v>-28000</v>
      </c>
      <c r="I14" s="3">
        <f>-I13</f>
        <v>-28000</v>
      </c>
    </row>
    <row r="15" spans="1:11" x14ac:dyDescent="0.45">
      <c r="A15" s="16" t="s">
        <v>61</v>
      </c>
      <c r="B15" s="6">
        <f t="shared" ref="B15" si="4">B14+1</f>
        <v>3</v>
      </c>
      <c r="C15" s="3">
        <f>B14</f>
        <v>2</v>
      </c>
      <c r="D15" s="3">
        <f>VLOOKUP($C15,$B:$G,3,FALSE)+H15</f>
        <v>21000</v>
      </c>
      <c r="E15" s="4">
        <f>VLOOKUP($C15,$B:$G,4,FALSE)+I15</f>
        <v>21000</v>
      </c>
      <c r="F15" s="4">
        <f>VLOOKUP($C15,$B:$G,5,FALSE)+J15</f>
        <v>46500</v>
      </c>
      <c r="G15" s="4">
        <f>VLOOKUP($C15,$B:$G,6,FALSE)+K15</f>
        <v>49500</v>
      </c>
      <c r="J15" s="4">
        <f>-J13</f>
        <v>24500</v>
      </c>
      <c r="K15" s="4">
        <f>-K13</f>
        <v>24500</v>
      </c>
    </row>
    <row r="16" spans="1:11" x14ac:dyDescent="0.45">
      <c r="H16" s="24"/>
      <c r="I16" s="23"/>
      <c r="J16" s="23"/>
      <c r="K16" s="23"/>
    </row>
  </sheetData>
  <mergeCells count="2">
    <mergeCell ref="D2:G2"/>
    <mergeCell ref="H2:K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7FB0-8807-4645-B271-777C8178EA26}">
  <dimension ref="A1:G16"/>
  <sheetViews>
    <sheetView workbookViewId="0">
      <selection activeCell="B19" sqref="B19"/>
    </sheetView>
  </sheetViews>
  <sheetFormatPr baseColWidth="10" defaultRowHeight="14.25" x14ac:dyDescent="0.45"/>
  <cols>
    <col min="1" max="1" width="25.59765625" style="16" customWidth="1"/>
    <col min="2" max="2" width="10.6640625" style="6"/>
    <col min="3" max="3" width="12.86328125" style="3" customWidth="1"/>
    <col min="4" max="4" width="7" style="3" customWidth="1"/>
    <col min="5" max="5" width="7" style="4" customWidth="1"/>
    <col min="6" max="6" width="7" style="3" customWidth="1"/>
    <col min="7" max="7" width="7" style="4" customWidth="1"/>
    <col min="8" max="8" width="10.6640625" style="2"/>
    <col min="9" max="9" width="16.06640625" style="2" customWidth="1"/>
    <col min="10" max="16384" width="10.6640625" style="2"/>
  </cols>
  <sheetData>
    <row r="1" spans="1:7" x14ac:dyDescent="0.45">
      <c r="D1" s="31" t="s">
        <v>62</v>
      </c>
      <c r="E1" s="32"/>
      <c r="F1" s="36" t="s">
        <v>32</v>
      </c>
      <c r="G1" s="37"/>
    </row>
    <row r="2" spans="1:7" s="7" customFormat="1" x14ac:dyDescent="0.45">
      <c r="A2" s="1" t="s">
        <v>3</v>
      </c>
      <c r="B2" s="8"/>
      <c r="C2" s="9"/>
      <c r="D2" s="11" t="s">
        <v>63</v>
      </c>
      <c r="E2" s="12" t="s">
        <v>64</v>
      </c>
      <c r="F2" s="19" t="s">
        <v>41</v>
      </c>
      <c r="G2" s="20" t="s">
        <v>42</v>
      </c>
    </row>
    <row r="3" spans="1:7" x14ac:dyDescent="0.45">
      <c r="A3" s="16" t="s">
        <v>9</v>
      </c>
      <c r="D3" s="3">
        <v>767</v>
      </c>
      <c r="E3" s="4">
        <v>279</v>
      </c>
    </row>
    <row r="4" spans="1:7" x14ac:dyDescent="0.45">
      <c r="A4" s="16" t="s">
        <v>10</v>
      </c>
      <c r="D4" s="3">
        <v>375</v>
      </c>
      <c r="E4" s="4">
        <v>691</v>
      </c>
    </row>
    <row r="5" spans="1:7" x14ac:dyDescent="0.45">
      <c r="A5" s="16" t="s">
        <v>11</v>
      </c>
      <c r="D5" s="3">
        <f>D3</f>
        <v>767</v>
      </c>
      <c r="E5" s="4">
        <f t="shared" ref="E5" si="0">E3</f>
        <v>279</v>
      </c>
    </row>
    <row r="6" spans="1:7" s="7" customFormat="1" x14ac:dyDescent="0.45">
      <c r="A6" s="17" t="s">
        <v>12</v>
      </c>
      <c r="B6" s="8"/>
      <c r="C6" s="9"/>
      <c r="D6" s="9">
        <f>D4</f>
        <v>375</v>
      </c>
      <c r="E6" s="7">
        <f>E4</f>
        <v>691</v>
      </c>
      <c r="F6" s="9"/>
    </row>
    <row r="7" spans="1:7" s="4" customFormat="1" x14ac:dyDescent="0.45">
      <c r="A7" s="28" t="s">
        <v>40</v>
      </c>
      <c r="B7" s="6"/>
      <c r="C7" s="3"/>
      <c r="D7" s="3">
        <f>AVERAGE(D5:D6)</f>
        <v>571</v>
      </c>
      <c r="E7" s="3">
        <f>AVERAGE(E5:E6)</f>
        <v>485</v>
      </c>
      <c r="F7" s="3"/>
    </row>
    <row r="8" spans="1:7" x14ac:dyDescent="0.45">
      <c r="B8" s="6" t="s">
        <v>16</v>
      </c>
      <c r="C8" s="3" t="s">
        <v>31</v>
      </c>
    </row>
    <row r="9" spans="1:7" x14ac:dyDescent="0.45">
      <c r="A9" s="16" t="s">
        <v>71</v>
      </c>
      <c r="B9" s="6">
        <v>0</v>
      </c>
      <c r="D9" s="21">
        <v>767</v>
      </c>
      <c r="E9" s="22">
        <v>295</v>
      </c>
    </row>
    <row r="11" spans="1:7" x14ac:dyDescent="0.45">
      <c r="A11" s="18" t="s">
        <v>62</v>
      </c>
    </row>
    <row r="12" spans="1:7" x14ac:dyDescent="0.45">
      <c r="A12" s="16" t="s">
        <v>66</v>
      </c>
      <c r="B12" s="6">
        <v>1</v>
      </c>
      <c r="C12" s="3">
        <f>B9</f>
        <v>0</v>
      </c>
      <c r="D12" s="3">
        <f>VLOOKUP($C12,$B:$E,3,FALSE)+F12</f>
        <v>390</v>
      </c>
      <c r="E12" s="4">
        <f>VLOOKUP($C12,$B:$E,4,FALSE)+G12</f>
        <v>671</v>
      </c>
      <c r="F12" s="24">
        <f>390-D9</f>
        <v>-377</v>
      </c>
      <c r="G12" s="23">
        <f>-F12-1</f>
        <v>376</v>
      </c>
    </row>
    <row r="13" spans="1:7" x14ac:dyDescent="0.45">
      <c r="A13" s="16" t="s">
        <v>67</v>
      </c>
      <c r="B13" s="6">
        <f>B12+1</f>
        <v>2</v>
      </c>
      <c r="C13" s="3">
        <f>B12</f>
        <v>1</v>
      </c>
      <c r="D13" s="3">
        <f>VLOOKUP($C13,$B:$E,3,FALSE)+F13</f>
        <v>390</v>
      </c>
      <c r="E13" s="4">
        <f>VLOOKUP($C13,$B:$E,4,FALSE)+G13</f>
        <v>662</v>
      </c>
      <c r="G13" s="4">
        <v>-9</v>
      </c>
    </row>
    <row r="14" spans="1:7" x14ac:dyDescent="0.45">
      <c r="A14" s="16" t="s">
        <v>65</v>
      </c>
      <c r="B14" s="6">
        <f t="shared" ref="B14:B15" si="1">B13+1</f>
        <v>3</v>
      </c>
      <c r="C14" s="3">
        <f>B13</f>
        <v>2</v>
      </c>
      <c r="D14" s="3">
        <f>VLOOKUP($C14,$B:$E,3,FALSE)+F14</f>
        <v>375</v>
      </c>
      <c r="E14" s="4">
        <f>VLOOKUP($C14,$B:$E,4,FALSE)+G14</f>
        <v>677</v>
      </c>
      <c r="F14" s="3">
        <v>-15</v>
      </c>
      <c r="G14" s="4">
        <f>-F14</f>
        <v>15</v>
      </c>
    </row>
    <row r="15" spans="1:7" x14ac:dyDescent="0.45">
      <c r="A15" s="16" t="s">
        <v>68</v>
      </c>
      <c r="B15" s="6">
        <f t="shared" si="1"/>
        <v>4</v>
      </c>
      <c r="C15" s="3">
        <f>B14</f>
        <v>3</v>
      </c>
      <c r="D15" s="3">
        <f>VLOOKUP($C15,$B:$E,3,FALSE)+F15</f>
        <v>767</v>
      </c>
      <c r="E15" s="4">
        <f>VLOOKUP($C15,$B:$E,4,FALSE)+G15</f>
        <v>279</v>
      </c>
      <c r="F15" s="3">
        <f>-F14-F12</f>
        <v>392</v>
      </c>
      <c r="G15" s="4">
        <f>-(G14+G13+G12)-16</f>
        <v>-398</v>
      </c>
    </row>
    <row r="16" spans="1:7" x14ac:dyDescent="0.45">
      <c r="F16" s="24"/>
      <c r="G16" s="23"/>
    </row>
  </sheetData>
  <mergeCells count="2">
    <mergeCell ref="D1:E1"/>
    <mergeCell ref="F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5D83-82E4-463D-95A6-671E075067B6}">
  <dimension ref="A1:F64"/>
  <sheetViews>
    <sheetView workbookViewId="0">
      <selection activeCell="D66" sqref="D66"/>
    </sheetView>
  </sheetViews>
  <sheetFormatPr baseColWidth="10" defaultRowHeight="14.25" x14ac:dyDescent="0.45"/>
  <sheetData>
    <row r="1" spans="1:6" x14ac:dyDescent="0.45">
      <c r="A1">
        <v>0</v>
      </c>
      <c r="B1">
        <f>IFERROR(VLOOKUP($A1,bras!$B:$M,3,FALSE),bras!D$8)</f>
        <v>780</v>
      </c>
      <c r="C1">
        <f>IFERROR(VLOOKUP($A1,bras!$B:$M,4,FALSE),bras!E$8)</f>
        <v>2100</v>
      </c>
      <c r="D1">
        <f>IFERROR(VLOOKUP($A1,bras!$B:$M,5,FALSE),bras!F$8)</f>
        <v>1320</v>
      </c>
      <c r="E1">
        <f>IFERROR(VLOOKUP($A1,bras!$B:$M,6,FALSE),bras!G$8)</f>
        <v>760</v>
      </c>
      <c r="F1">
        <f>IFERROR(VLOOKUP($A1,bras!$B:$M,7,FALSE),bras!H$8)</f>
        <v>355</v>
      </c>
    </row>
    <row r="2" spans="1:6" x14ac:dyDescent="0.45">
      <c r="A2">
        <v>1</v>
      </c>
      <c r="B2">
        <f>IFERROR(VLOOKUP($A2,bras!$B:$M,3,FALSE),bras!D$8)</f>
        <v>760</v>
      </c>
      <c r="C2">
        <f>IFERROR(VLOOKUP($A2,bras!$B:$M,4,FALSE),bras!E$8)</f>
        <v>1980</v>
      </c>
      <c r="D2">
        <f>IFERROR(VLOOKUP($A2,bras!$B:$M,5,FALSE),bras!F$8)</f>
        <v>1890</v>
      </c>
      <c r="E2">
        <f>IFERROR(VLOOKUP($A2,bras!$B:$M,6,FALSE),bras!G$8)</f>
        <v>857</v>
      </c>
      <c r="F2">
        <f>IFERROR(VLOOKUP($A2,bras!$B:$M,7,FALSE),bras!H$8)</f>
        <v>640</v>
      </c>
    </row>
    <row r="3" spans="1:6" x14ac:dyDescent="0.45">
      <c r="A3">
        <v>2</v>
      </c>
      <c r="B3">
        <f>IFERROR(VLOOKUP($A3,bras!$B:$M,3,FALSE),bras!D$8)</f>
        <v>760</v>
      </c>
      <c r="C3">
        <f>IFERROR(VLOOKUP($A3,bras!$B:$M,4,FALSE),bras!E$8)</f>
        <v>1880</v>
      </c>
      <c r="D3">
        <f>IFERROR(VLOOKUP($A3,bras!$B:$M,5,FALSE),bras!F$8)</f>
        <v>1970</v>
      </c>
      <c r="E3">
        <f>IFERROR(VLOOKUP($A3,bras!$B:$M,6,FALSE),bras!G$8)</f>
        <v>857</v>
      </c>
      <c r="F3">
        <f>IFERROR(VLOOKUP($A3,bras!$B:$M,7,FALSE),bras!H$8)</f>
        <v>620</v>
      </c>
    </row>
    <row r="4" spans="1:6" x14ac:dyDescent="0.45">
      <c r="A4">
        <v>3</v>
      </c>
      <c r="B4">
        <f>IFERROR(VLOOKUP($A4,bras!$B:$M,3,FALSE),bras!D$8)</f>
        <v>760</v>
      </c>
      <c r="C4">
        <f>IFERROR(VLOOKUP($A4,bras!$B:$M,4,FALSE),bras!E$8)</f>
        <v>1880</v>
      </c>
      <c r="D4">
        <f>IFERROR(VLOOKUP($A4,bras!$B:$M,5,FALSE),bras!F$8)</f>
        <v>2030</v>
      </c>
      <c r="E4">
        <f>IFERROR(VLOOKUP($A4,bras!$B:$M,6,FALSE),bras!G$8)</f>
        <v>857</v>
      </c>
      <c r="F4">
        <f>IFERROR(VLOOKUP($A4,bras!$B:$M,7,FALSE),bras!H$8)</f>
        <v>620</v>
      </c>
    </row>
    <row r="5" spans="1:6" x14ac:dyDescent="0.45">
      <c r="A5">
        <v>4</v>
      </c>
      <c r="B5">
        <f>IFERROR(VLOOKUP($A5,bras!$B:$M,3,FALSE),bras!D$8)</f>
        <v>760</v>
      </c>
      <c r="C5">
        <f>IFERROR(VLOOKUP($A5,bras!$B:$M,4,FALSE),bras!E$8)</f>
        <v>1880</v>
      </c>
      <c r="D5">
        <f>IFERROR(VLOOKUP($A5,bras!$B:$M,5,FALSE),bras!F$8)</f>
        <v>2060</v>
      </c>
      <c r="E5">
        <f>IFERROR(VLOOKUP($A5,bras!$B:$M,6,FALSE),bras!G$8)</f>
        <v>857</v>
      </c>
      <c r="F5">
        <f>IFERROR(VLOOKUP($A5,bras!$B:$M,7,FALSE),bras!H$8)</f>
        <v>620</v>
      </c>
    </row>
    <row r="6" spans="1:6" x14ac:dyDescent="0.45">
      <c r="A6">
        <v>5</v>
      </c>
      <c r="B6">
        <f>IFERROR(VLOOKUP($A6,bras!$B:$M,3,FALSE),bras!D$8)</f>
        <v>760</v>
      </c>
      <c r="C6">
        <f>IFERROR(VLOOKUP($A6,bras!$B:$M,4,FALSE),bras!E$8)</f>
        <v>1910</v>
      </c>
      <c r="D6">
        <f>IFERROR(VLOOKUP($A6,bras!$B:$M,5,FALSE),bras!F$8)</f>
        <v>1920</v>
      </c>
      <c r="E6">
        <f>IFERROR(VLOOKUP($A6,bras!$B:$M,6,FALSE),bras!G$8)</f>
        <v>857</v>
      </c>
      <c r="F6">
        <f>IFERROR(VLOOKUP($A6,bras!$B:$M,7,FALSE),bras!H$8)</f>
        <v>620</v>
      </c>
    </row>
    <row r="7" spans="1:6" x14ac:dyDescent="0.45">
      <c r="A7">
        <v>6</v>
      </c>
      <c r="B7">
        <f>IFERROR(VLOOKUP($A7,bras!$B:$M,3,FALSE),bras!D$8)</f>
        <v>635</v>
      </c>
      <c r="C7">
        <f>IFERROR(VLOOKUP($A7,bras!$B:$M,4,FALSE),bras!E$8)</f>
        <v>1900</v>
      </c>
      <c r="D7">
        <f>IFERROR(VLOOKUP($A7,bras!$B:$M,5,FALSE),bras!F$8)</f>
        <v>1500</v>
      </c>
      <c r="E7">
        <f>IFERROR(VLOOKUP($A7,bras!$B:$M,6,FALSE),bras!G$8)</f>
        <v>600</v>
      </c>
      <c r="F7">
        <f>IFERROR(VLOOKUP($A7,bras!$B:$M,7,FALSE),bras!H$8)</f>
        <v>385</v>
      </c>
    </row>
    <row r="8" spans="1:6" x14ac:dyDescent="0.45">
      <c r="A8">
        <v>7</v>
      </c>
      <c r="B8">
        <f>IFERROR(VLOOKUP($A8,bras!$B:$M,3,FALSE),bras!D$8)</f>
        <v>635</v>
      </c>
      <c r="C8">
        <f>IFERROR(VLOOKUP($A8,bras!$B:$M,4,FALSE),bras!E$8)</f>
        <v>1900</v>
      </c>
      <c r="D8">
        <f>IFERROR(VLOOKUP($A8,bras!$B:$M,5,FALSE),bras!F$8)</f>
        <v>1500</v>
      </c>
      <c r="E8">
        <f>IFERROR(VLOOKUP($A8,bras!$B:$M,6,FALSE),bras!G$8)</f>
        <v>600</v>
      </c>
      <c r="F8">
        <f>IFERROR(VLOOKUP($A8,bras!$B:$M,7,FALSE),bras!H$8)</f>
        <v>385</v>
      </c>
    </row>
    <row r="9" spans="1:6" x14ac:dyDescent="0.45">
      <c r="A9">
        <v>8</v>
      </c>
      <c r="B9">
        <f>IFERROR(VLOOKUP($A9,bras!$B:$M,3,FALSE),bras!D$8)</f>
        <v>635</v>
      </c>
      <c r="C9">
        <f>IFERROR(VLOOKUP($A9,bras!$B:$M,4,FALSE),bras!E$8)</f>
        <v>1900</v>
      </c>
      <c r="D9">
        <f>IFERROR(VLOOKUP($A9,bras!$B:$M,5,FALSE),bras!F$8)</f>
        <v>1500</v>
      </c>
      <c r="E9">
        <f>IFERROR(VLOOKUP($A9,bras!$B:$M,6,FALSE),bras!G$8)</f>
        <v>600</v>
      </c>
      <c r="F9">
        <f>IFERROR(VLOOKUP($A9,bras!$B:$M,7,FALSE),bras!H$8)</f>
        <v>385</v>
      </c>
    </row>
    <row r="10" spans="1:6" x14ac:dyDescent="0.45">
      <c r="A10">
        <v>9</v>
      </c>
      <c r="B10">
        <f>IFERROR(VLOOKUP($A10,bras!$B:$M,3,FALSE),bras!D$8)</f>
        <v>635</v>
      </c>
      <c r="C10">
        <f>IFERROR(VLOOKUP($A10,bras!$B:$M,4,FALSE),bras!E$8)</f>
        <v>1900</v>
      </c>
      <c r="D10">
        <f>IFERROR(VLOOKUP($A10,bras!$B:$M,5,FALSE),bras!F$8)</f>
        <v>1500</v>
      </c>
      <c r="E10">
        <f>IFERROR(VLOOKUP($A10,bras!$B:$M,6,FALSE),bras!G$8)</f>
        <v>600</v>
      </c>
      <c r="F10">
        <f>IFERROR(VLOOKUP($A10,bras!$B:$M,7,FALSE),bras!H$8)</f>
        <v>385</v>
      </c>
    </row>
    <row r="11" spans="1:6" x14ac:dyDescent="0.45">
      <c r="A11">
        <v>10</v>
      </c>
      <c r="B11">
        <f>IFERROR(VLOOKUP($A11,bras!$B:$M,3,FALSE),bras!D$8)</f>
        <v>635</v>
      </c>
      <c r="C11">
        <f>IFERROR(VLOOKUP($A11,bras!$B:$M,4,FALSE),bras!E$8)</f>
        <v>1900</v>
      </c>
      <c r="D11">
        <f>IFERROR(VLOOKUP($A11,bras!$B:$M,5,FALSE),bras!F$8)</f>
        <v>1500</v>
      </c>
      <c r="E11">
        <f>IFERROR(VLOOKUP($A11,bras!$B:$M,6,FALSE),bras!G$8)</f>
        <v>600</v>
      </c>
      <c r="F11">
        <f>IFERROR(VLOOKUP($A11,bras!$B:$M,7,FALSE),bras!H$8)</f>
        <v>385</v>
      </c>
    </row>
    <row r="12" spans="1:6" x14ac:dyDescent="0.45">
      <c r="A12">
        <v>11</v>
      </c>
      <c r="B12">
        <f>IFERROR(VLOOKUP($A12,bras!$B:$M,3,FALSE),bras!D$8)</f>
        <v>720</v>
      </c>
      <c r="C12">
        <f>IFERROR(VLOOKUP($A12,bras!$B:$M,4,FALSE),bras!E$8)</f>
        <v>1980</v>
      </c>
      <c r="D12">
        <f>IFERROR(VLOOKUP($A12,bras!$B:$M,5,FALSE),bras!F$8)</f>
        <v>1890</v>
      </c>
      <c r="E12">
        <f>IFERROR(VLOOKUP($A12,bras!$B:$M,6,FALSE),bras!G$8)</f>
        <v>857</v>
      </c>
      <c r="F12">
        <f>IFERROR(VLOOKUP($A12,bras!$B:$M,7,FALSE),bras!H$8)</f>
        <v>435</v>
      </c>
    </row>
    <row r="13" spans="1:6" x14ac:dyDescent="0.45">
      <c r="A13">
        <v>12</v>
      </c>
      <c r="B13">
        <f>IFERROR(VLOOKUP($A13,bras!$B:$M,3,FALSE),bras!D$8)</f>
        <v>720</v>
      </c>
      <c r="C13">
        <f>IFERROR(VLOOKUP($A13,bras!$B:$M,4,FALSE),bras!E$8)</f>
        <v>1880</v>
      </c>
      <c r="D13">
        <f>IFERROR(VLOOKUP($A13,bras!$B:$M,5,FALSE),bras!F$8)</f>
        <v>1970</v>
      </c>
      <c r="E13">
        <f>IFERROR(VLOOKUP($A13,bras!$B:$M,6,FALSE),bras!G$8)</f>
        <v>857</v>
      </c>
      <c r="F13">
        <f>IFERROR(VLOOKUP($A13,bras!$B:$M,7,FALSE),bras!H$8)</f>
        <v>455</v>
      </c>
    </row>
    <row r="14" spans="1:6" x14ac:dyDescent="0.45">
      <c r="A14">
        <v>13</v>
      </c>
      <c r="B14">
        <f>IFERROR(VLOOKUP($A14,bras!$B:$M,3,FALSE),bras!D$8)</f>
        <v>720</v>
      </c>
      <c r="C14">
        <f>IFERROR(VLOOKUP($A14,bras!$B:$M,4,FALSE),bras!E$8)</f>
        <v>1880</v>
      </c>
      <c r="D14">
        <f>IFERROR(VLOOKUP($A14,bras!$B:$M,5,FALSE),bras!F$8)</f>
        <v>2030</v>
      </c>
      <c r="E14">
        <f>IFERROR(VLOOKUP($A14,bras!$B:$M,6,FALSE),bras!G$8)</f>
        <v>857</v>
      </c>
      <c r="F14">
        <f>IFERROR(VLOOKUP($A14,bras!$B:$M,7,FALSE),bras!H$8)</f>
        <v>455</v>
      </c>
    </row>
    <row r="15" spans="1:6" x14ac:dyDescent="0.45">
      <c r="A15">
        <v>14</v>
      </c>
      <c r="B15">
        <f>IFERROR(VLOOKUP($A15,bras!$B:$M,3,FALSE),bras!D$8)</f>
        <v>720</v>
      </c>
      <c r="C15">
        <f>IFERROR(VLOOKUP($A15,bras!$B:$M,4,FALSE),bras!E$8)</f>
        <v>1880</v>
      </c>
      <c r="D15">
        <f>IFERROR(VLOOKUP($A15,bras!$B:$M,5,FALSE),bras!F$8)</f>
        <v>2060</v>
      </c>
      <c r="E15">
        <f>IFERROR(VLOOKUP($A15,bras!$B:$M,6,FALSE),bras!G$8)</f>
        <v>857</v>
      </c>
      <c r="F15">
        <f>IFERROR(VLOOKUP($A15,bras!$B:$M,7,FALSE),bras!H$8)</f>
        <v>455</v>
      </c>
    </row>
    <row r="16" spans="1:6" x14ac:dyDescent="0.45">
      <c r="A16">
        <v>15</v>
      </c>
      <c r="B16">
        <f>IFERROR(VLOOKUP($A16,bras!$B:$M,3,FALSE),bras!D$8)</f>
        <v>720</v>
      </c>
      <c r="C16">
        <f>IFERROR(VLOOKUP($A16,bras!$B:$M,4,FALSE),bras!E$8)</f>
        <v>1910</v>
      </c>
      <c r="D16">
        <f>IFERROR(VLOOKUP($A16,bras!$B:$M,5,FALSE),bras!F$8)</f>
        <v>1920</v>
      </c>
      <c r="E16">
        <f>IFERROR(VLOOKUP($A16,bras!$B:$M,6,FALSE),bras!G$8)</f>
        <v>857</v>
      </c>
      <c r="F16">
        <f>IFERROR(VLOOKUP($A16,bras!$B:$M,7,FALSE),bras!H$8)</f>
        <v>455</v>
      </c>
    </row>
    <row r="17" spans="1:6" x14ac:dyDescent="0.45">
      <c r="A17">
        <v>16</v>
      </c>
      <c r="B17">
        <f>IFERROR(VLOOKUP($A17,bras!$B:$M,3,FALSE),bras!D$8)</f>
        <v>635</v>
      </c>
      <c r="C17">
        <f>IFERROR(VLOOKUP($A17,bras!$B:$M,4,FALSE),bras!E$8)</f>
        <v>1900</v>
      </c>
      <c r="D17">
        <f>IFERROR(VLOOKUP($A17,bras!$B:$M,5,FALSE),bras!F$8)</f>
        <v>1500</v>
      </c>
      <c r="E17">
        <f>IFERROR(VLOOKUP($A17,bras!$B:$M,6,FALSE),bras!G$8)</f>
        <v>600</v>
      </c>
      <c r="F17">
        <f>IFERROR(VLOOKUP($A17,bras!$B:$M,7,FALSE),bras!H$8)</f>
        <v>385</v>
      </c>
    </row>
    <row r="18" spans="1:6" x14ac:dyDescent="0.45">
      <c r="A18">
        <v>17</v>
      </c>
      <c r="B18">
        <f>IFERROR(VLOOKUP($A18,bras!$B:$M,3,FALSE),bras!D$8)</f>
        <v>635</v>
      </c>
      <c r="C18">
        <f>IFERROR(VLOOKUP($A18,bras!$B:$M,4,FALSE),bras!E$8)</f>
        <v>1900</v>
      </c>
      <c r="D18">
        <f>IFERROR(VLOOKUP($A18,bras!$B:$M,5,FALSE),bras!F$8)</f>
        <v>1500</v>
      </c>
      <c r="E18">
        <f>IFERROR(VLOOKUP($A18,bras!$B:$M,6,FALSE),bras!G$8)</f>
        <v>600</v>
      </c>
      <c r="F18">
        <f>IFERROR(VLOOKUP($A18,bras!$B:$M,7,FALSE),bras!H$8)</f>
        <v>385</v>
      </c>
    </row>
    <row r="19" spans="1:6" x14ac:dyDescent="0.45">
      <c r="A19">
        <v>18</v>
      </c>
      <c r="B19">
        <f>IFERROR(VLOOKUP($A19,bras!$B:$M,3,FALSE),bras!D$8)</f>
        <v>635</v>
      </c>
      <c r="C19">
        <f>IFERROR(VLOOKUP($A19,bras!$B:$M,4,FALSE),bras!E$8)</f>
        <v>1900</v>
      </c>
      <c r="D19">
        <f>IFERROR(VLOOKUP($A19,bras!$B:$M,5,FALSE),bras!F$8)</f>
        <v>1500</v>
      </c>
      <c r="E19">
        <f>IFERROR(VLOOKUP($A19,bras!$B:$M,6,FALSE),bras!G$8)</f>
        <v>600</v>
      </c>
      <c r="F19">
        <f>IFERROR(VLOOKUP($A19,bras!$B:$M,7,FALSE),bras!H$8)</f>
        <v>385</v>
      </c>
    </row>
    <row r="20" spans="1:6" x14ac:dyDescent="0.45">
      <c r="A20">
        <v>19</v>
      </c>
      <c r="B20">
        <f>IFERROR(VLOOKUP($A20,bras!$B:$M,3,FALSE),bras!D$8)</f>
        <v>635</v>
      </c>
      <c r="C20">
        <f>IFERROR(VLOOKUP($A20,bras!$B:$M,4,FALSE),bras!E$8)</f>
        <v>1900</v>
      </c>
      <c r="D20">
        <f>IFERROR(VLOOKUP($A20,bras!$B:$M,5,FALSE),bras!F$8)</f>
        <v>1500</v>
      </c>
      <c r="E20">
        <f>IFERROR(VLOOKUP($A20,bras!$B:$M,6,FALSE),bras!G$8)</f>
        <v>600</v>
      </c>
      <c r="F20">
        <f>IFERROR(VLOOKUP($A20,bras!$B:$M,7,FALSE),bras!H$8)</f>
        <v>385</v>
      </c>
    </row>
    <row r="21" spans="1:6" x14ac:dyDescent="0.45">
      <c r="A21">
        <v>20</v>
      </c>
      <c r="B21">
        <f>IFERROR(VLOOKUP($A21,bras!$B:$M,3,FALSE),bras!D$8)</f>
        <v>635</v>
      </c>
      <c r="C21">
        <f>IFERROR(VLOOKUP($A21,bras!$B:$M,4,FALSE),bras!E$8)</f>
        <v>1900</v>
      </c>
      <c r="D21">
        <f>IFERROR(VLOOKUP($A21,bras!$B:$M,5,FALSE),bras!F$8)</f>
        <v>1500</v>
      </c>
      <c r="E21">
        <f>IFERROR(VLOOKUP($A21,bras!$B:$M,6,FALSE),bras!G$8)</f>
        <v>600</v>
      </c>
      <c r="F21">
        <f>IFERROR(VLOOKUP($A21,bras!$B:$M,7,FALSE),bras!H$8)</f>
        <v>385</v>
      </c>
    </row>
    <row r="22" spans="1:6" x14ac:dyDescent="0.45">
      <c r="A22">
        <v>21</v>
      </c>
      <c r="B22">
        <f>IFERROR(VLOOKUP($A22,bras!$B:$M,3,FALSE),bras!D$8)</f>
        <v>560</v>
      </c>
      <c r="C22">
        <f>IFERROR(VLOOKUP($A22,bras!$B:$M,4,FALSE),bras!E$8)</f>
        <v>2100</v>
      </c>
      <c r="D22">
        <f>IFERROR(VLOOKUP($A22,bras!$B:$M,5,FALSE),bras!F$8)</f>
        <v>990</v>
      </c>
      <c r="E22">
        <f>IFERROR(VLOOKUP($A22,bras!$B:$M,6,FALSE),bras!G$8)</f>
        <v>840</v>
      </c>
      <c r="F22">
        <f>IFERROR(VLOOKUP($A22,bras!$B:$M,7,FALSE),bras!H$8)</f>
        <v>355</v>
      </c>
    </row>
    <row r="23" spans="1:6" x14ac:dyDescent="0.45">
      <c r="A23">
        <v>22</v>
      </c>
      <c r="B23">
        <f>IFERROR(VLOOKUP($A23,bras!$B:$M,3,FALSE),bras!D$8)</f>
        <v>560</v>
      </c>
      <c r="C23">
        <f>IFERROR(VLOOKUP($A23,bras!$B:$M,4,FALSE),bras!E$8)</f>
        <v>1800</v>
      </c>
      <c r="D23">
        <f>IFERROR(VLOOKUP($A23,bras!$B:$M,5,FALSE),bras!F$8)</f>
        <v>990</v>
      </c>
      <c r="E23">
        <f>IFERROR(VLOOKUP($A23,bras!$B:$M,6,FALSE),bras!G$8)</f>
        <v>770</v>
      </c>
      <c r="F23">
        <f>IFERROR(VLOOKUP($A23,bras!$B:$M,7,FALSE),bras!H$8)</f>
        <v>100</v>
      </c>
    </row>
    <row r="24" spans="1:6" x14ac:dyDescent="0.45">
      <c r="A24">
        <v>23</v>
      </c>
      <c r="B24">
        <f>IFERROR(VLOOKUP($A24,bras!$B:$M,3,FALSE),bras!D$8)</f>
        <v>740</v>
      </c>
      <c r="C24">
        <f>IFERROR(VLOOKUP($A24,bras!$B:$M,4,FALSE),bras!E$8)</f>
        <v>1000</v>
      </c>
      <c r="D24">
        <f>IFERROR(VLOOKUP($A24,bras!$B:$M,5,FALSE),bras!F$8)</f>
        <v>1020</v>
      </c>
      <c r="E24">
        <f>IFERROR(VLOOKUP($A24,bras!$B:$M,6,FALSE),bras!G$8)</f>
        <v>760</v>
      </c>
      <c r="F24">
        <f>IFERROR(VLOOKUP($A24,bras!$B:$M,7,FALSE),bras!H$8)</f>
        <v>50</v>
      </c>
    </row>
    <row r="25" spans="1:6" x14ac:dyDescent="0.45">
      <c r="A25">
        <v>24</v>
      </c>
      <c r="B25">
        <f>IFERROR(VLOOKUP($A25,bras!$B:$M,3,FALSE),bras!D$8)</f>
        <v>780</v>
      </c>
      <c r="C25">
        <f>IFERROR(VLOOKUP($A25,bras!$B:$M,4,FALSE),bras!E$8)</f>
        <v>1000</v>
      </c>
      <c r="D25">
        <f>IFERROR(VLOOKUP($A25,bras!$B:$M,5,FALSE),bras!F$8)</f>
        <v>1020</v>
      </c>
      <c r="E25">
        <f>IFERROR(VLOOKUP($A25,bras!$B:$M,6,FALSE),bras!G$8)</f>
        <v>810</v>
      </c>
      <c r="F25">
        <f>IFERROR(VLOOKUP($A25,bras!$B:$M,7,FALSE),bras!H$8)</f>
        <v>50</v>
      </c>
    </row>
    <row r="26" spans="1:6" x14ac:dyDescent="0.45">
      <c r="A26">
        <v>25</v>
      </c>
      <c r="B26">
        <f>IFERROR(VLOOKUP($A26,bras!$B:$M,3,FALSE),bras!D$8)</f>
        <v>780</v>
      </c>
      <c r="C26">
        <f>IFERROR(VLOOKUP($A26,bras!$B:$M,4,FALSE),bras!E$8)</f>
        <v>1000</v>
      </c>
      <c r="D26">
        <f>IFERROR(VLOOKUP($A26,bras!$B:$M,5,FALSE),bras!F$8)</f>
        <v>920</v>
      </c>
      <c r="E26">
        <f>IFERROR(VLOOKUP($A26,bras!$B:$M,6,FALSE),bras!G$8)</f>
        <v>810</v>
      </c>
      <c r="F26">
        <f>IFERROR(VLOOKUP($A26,bras!$B:$M,7,FALSE),bras!H$8)</f>
        <v>50</v>
      </c>
    </row>
    <row r="27" spans="1:6" x14ac:dyDescent="0.45">
      <c r="A27">
        <v>26</v>
      </c>
      <c r="B27">
        <f>IFERROR(VLOOKUP($A27,bras!$B:$M,3,FALSE),bras!D$8)</f>
        <v>560</v>
      </c>
      <c r="C27">
        <f>IFERROR(VLOOKUP($A27,bras!$B:$M,4,FALSE),bras!E$8)</f>
        <v>1000</v>
      </c>
      <c r="D27">
        <f>IFERROR(VLOOKUP($A27,bras!$B:$M,5,FALSE),bras!F$8)</f>
        <v>920</v>
      </c>
      <c r="E27">
        <f>IFERROR(VLOOKUP($A27,bras!$B:$M,6,FALSE),bras!G$8)</f>
        <v>810</v>
      </c>
      <c r="F27">
        <f>IFERROR(VLOOKUP($A27,bras!$B:$M,7,FALSE),bras!H$8)</f>
        <v>210</v>
      </c>
    </row>
    <row r="28" spans="1:6" x14ac:dyDescent="0.45">
      <c r="A28">
        <v>27</v>
      </c>
      <c r="B28">
        <f>IFERROR(VLOOKUP($A28,bras!$B:$M,3,FALSE),bras!D$8)</f>
        <v>560</v>
      </c>
      <c r="C28">
        <f>IFERROR(VLOOKUP($A28,bras!$B:$M,4,FALSE),bras!E$8)</f>
        <v>1900</v>
      </c>
      <c r="D28">
        <f>IFERROR(VLOOKUP($A28,bras!$B:$M,5,FALSE),bras!F$8)</f>
        <v>920</v>
      </c>
      <c r="E28">
        <f>IFERROR(VLOOKUP($A28,bras!$B:$M,6,FALSE),bras!G$8)</f>
        <v>810</v>
      </c>
      <c r="F28">
        <f>IFERROR(VLOOKUP($A28,bras!$B:$M,7,FALSE),bras!H$8)</f>
        <v>280</v>
      </c>
    </row>
    <row r="29" spans="1:6" x14ac:dyDescent="0.45">
      <c r="A29">
        <v>28</v>
      </c>
      <c r="B29">
        <f>IFERROR(VLOOKUP($A29,bras!$B:$M,3,FALSE),bras!D$8)</f>
        <v>635</v>
      </c>
      <c r="C29">
        <f>IFERROR(VLOOKUP($A29,bras!$B:$M,4,FALSE),bras!E$8)</f>
        <v>1900</v>
      </c>
      <c r="D29">
        <f>IFERROR(VLOOKUP($A29,bras!$B:$M,5,FALSE),bras!F$8)</f>
        <v>1500</v>
      </c>
      <c r="E29">
        <f>IFERROR(VLOOKUP($A29,bras!$B:$M,6,FALSE),bras!G$8)</f>
        <v>600</v>
      </c>
      <c r="F29">
        <f>IFERROR(VLOOKUP($A29,bras!$B:$M,7,FALSE),bras!H$8)</f>
        <v>385</v>
      </c>
    </row>
    <row r="30" spans="1:6" x14ac:dyDescent="0.45">
      <c r="A30">
        <v>29</v>
      </c>
      <c r="B30">
        <f>IFERROR(VLOOKUP($A30,bras!$B:$M,3,FALSE),bras!D$8)</f>
        <v>635</v>
      </c>
      <c r="C30">
        <f>IFERROR(VLOOKUP($A30,bras!$B:$M,4,FALSE),bras!E$8)</f>
        <v>1900</v>
      </c>
      <c r="D30">
        <f>IFERROR(VLOOKUP($A30,bras!$B:$M,5,FALSE),bras!F$8)</f>
        <v>1500</v>
      </c>
      <c r="E30">
        <f>IFERROR(VLOOKUP($A30,bras!$B:$M,6,FALSE),bras!G$8)</f>
        <v>600</v>
      </c>
      <c r="F30">
        <f>IFERROR(VLOOKUP($A30,bras!$B:$M,7,FALSE),bras!H$8)</f>
        <v>385</v>
      </c>
    </row>
    <row r="31" spans="1:6" x14ac:dyDescent="0.45">
      <c r="A31">
        <v>30</v>
      </c>
      <c r="B31">
        <f>IFERROR(VLOOKUP($A31,bras!$B:$M,3,FALSE),bras!D$8)</f>
        <v>635</v>
      </c>
      <c r="C31">
        <f>IFERROR(VLOOKUP($A31,bras!$B:$M,4,FALSE),bras!E$8)</f>
        <v>1900</v>
      </c>
      <c r="D31">
        <f>IFERROR(VLOOKUP($A31,bras!$B:$M,5,FALSE),bras!F$8)</f>
        <v>1500</v>
      </c>
      <c r="E31">
        <f>IFERROR(VLOOKUP($A31,bras!$B:$M,6,FALSE),bras!G$8)</f>
        <v>600</v>
      </c>
      <c r="F31">
        <f>IFERROR(VLOOKUP($A31,bras!$B:$M,7,FALSE),bras!H$8)</f>
        <v>385</v>
      </c>
    </row>
    <row r="32" spans="1:6" x14ac:dyDescent="0.45">
      <c r="A32">
        <v>31</v>
      </c>
      <c r="B32">
        <f>IFERROR(VLOOKUP($A32,bras!$B:$M,3,FALSE),bras!D$8)</f>
        <v>560</v>
      </c>
      <c r="C32">
        <f>IFERROR(VLOOKUP($A32,bras!$B:$M,4,FALSE),bras!E$8)</f>
        <v>1800</v>
      </c>
      <c r="D32">
        <f>IFERROR(VLOOKUP($A32,bras!$B:$M,5,FALSE),bras!F$8)</f>
        <v>990</v>
      </c>
      <c r="E32">
        <f>IFERROR(VLOOKUP($A32,bras!$B:$M,6,FALSE),bras!G$8)</f>
        <v>770</v>
      </c>
      <c r="F32">
        <f>IFERROR(VLOOKUP($A32,bras!$B:$M,7,FALSE),bras!H$8)</f>
        <v>610</v>
      </c>
    </row>
    <row r="33" spans="1:6" x14ac:dyDescent="0.45">
      <c r="A33">
        <v>32</v>
      </c>
      <c r="B33">
        <f>IFERROR(VLOOKUP($A33,bras!$B:$M,3,FALSE),bras!D$8)</f>
        <v>630</v>
      </c>
      <c r="C33">
        <f>IFERROR(VLOOKUP($A33,bras!$B:$M,4,FALSE),bras!E$8)</f>
        <v>1000</v>
      </c>
      <c r="D33">
        <f>IFERROR(VLOOKUP($A33,bras!$B:$M,5,FALSE),bras!F$8)</f>
        <v>1020</v>
      </c>
      <c r="E33">
        <f>IFERROR(VLOOKUP($A33,bras!$B:$M,6,FALSE),bras!G$8)</f>
        <v>760</v>
      </c>
      <c r="F33">
        <f>IFERROR(VLOOKUP($A33,bras!$B:$M,7,FALSE),bras!H$8)</f>
        <v>660</v>
      </c>
    </row>
    <row r="34" spans="1:6" x14ac:dyDescent="0.45">
      <c r="A34">
        <v>33</v>
      </c>
      <c r="B34">
        <f>IFERROR(VLOOKUP($A34,bras!$B:$M,3,FALSE),bras!D$8)</f>
        <v>670</v>
      </c>
      <c r="C34">
        <f>IFERROR(VLOOKUP($A34,bras!$B:$M,4,FALSE),bras!E$8)</f>
        <v>1000</v>
      </c>
      <c r="D34">
        <f>IFERROR(VLOOKUP($A34,bras!$B:$M,5,FALSE),bras!F$8)</f>
        <v>1020</v>
      </c>
      <c r="E34">
        <f>IFERROR(VLOOKUP($A34,bras!$B:$M,6,FALSE),bras!G$8)</f>
        <v>810</v>
      </c>
      <c r="F34">
        <f>IFERROR(VLOOKUP($A34,bras!$B:$M,7,FALSE),bras!H$8)</f>
        <v>660</v>
      </c>
    </row>
    <row r="35" spans="1:6" x14ac:dyDescent="0.45">
      <c r="A35">
        <v>34</v>
      </c>
      <c r="B35">
        <f>IFERROR(VLOOKUP($A35,bras!$B:$M,3,FALSE),bras!D$8)</f>
        <v>670</v>
      </c>
      <c r="C35">
        <f>IFERROR(VLOOKUP($A35,bras!$B:$M,4,FALSE),bras!E$8)</f>
        <v>1000</v>
      </c>
      <c r="D35">
        <f>IFERROR(VLOOKUP($A35,bras!$B:$M,5,FALSE),bras!F$8)</f>
        <v>920</v>
      </c>
      <c r="E35">
        <f>IFERROR(VLOOKUP($A35,bras!$B:$M,6,FALSE),bras!G$8)</f>
        <v>810</v>
      </c>
      <c r="F35">
        <f>IFERROR(VLOOKUP($A35,bras!$B:$M,7,FALSE),bras!H$8)</f>
        <v>660</v>
      </c>
    </row>
    <row r="36" spans="1:6" x14ac:dyDescent="0.45">
      <c r="A36">
        <v>35</v>
      </c>
      <c r="B36">
        <f>IFERROR(VLOOKUP($A36,bras!$B:$M,3,FALSE),bras!D$8)</f>
        <v>560</v>
      </c>
      <c r="C36">
        <f>IFERROR(VLOOKUP($A36,bras!$B:$M,4,FALSE),bras!E$8)</f>
        <v>1000</v>
      </c>
      <c r="D36">
        <f>IFERROR(VLOOKUP($A36,bras!$B:$M,5,FALSE),bras!F$8)</f>
        <v>920</v>
      </c>
      <c r="E36">
        <f>IFERROR(VLOOKUP($A36,bras!$B:$M,6,FALSE),bras!G$8)</f>
        <v>810</v>
      </c>
      <c r="F36">
        <f>IFERROR(VLOOKUP($A36,bras!$B:$M,7,FALSE),bras!H$8)</f>
        <v>500</v>
      </c>
    </row>
    <row r="37" spans="1:6" x14ac:dyDescent="0.45">
      <c r="A37">
        <v>36</v>
      </c>
      <c r="B37">
        <f>IFERROR(VLOOKUP($A37,bras!$B:$M,3,FALSE),bras!D$8)</f>
        <v>560</v>
      </c>
      <c r="C37">
        <f>IFERROR(VLOOKUP($A37,bras!$B:$M,4,FALSE),bras!E$8)</f>
        <v>1900</v>
      </c>
      <c r="D37">
        <f>IFERROR(VLOOKUP($A37,bras!$B:$M,5,FALSE),bras!F$8)</f>
        <v>920</v>
      </c>
      <c r="E37">
        <f>IFERROR(VLOOKUP($A37,bras!$B:$M,6,FALSE),bras!G$8)</f>
        <v>810</v>
      </c>
      <c r="F37">
        <f>IFERROR(VLOOKUP($A37,bras!$B:$M,7,FALSE),bras!H$8)</f>
        <v>430</v>
      </c>
    </row>
    <row r="38" spans="1:6" x14ac:dyDescent="0.45">
      <c r="A38">
        <v>37</v>
      </c>
      <c r="B38">
        <f>IFERROR(VLOOKUP($A38,bras!$B:$M,3,FALSE),bras!D$8)</f>
        <v>635</v>
      </c>
      <c r="C38">
        <f>IFERROR(VLOOKUP($A38,bras!$B:$M,4,FALSE),bras!E$8)</f>
        <v>1900</v>
      </c>
      <c r="D38">
        <f>IFERROR(VLOOKUP($A38,bras!$B:$M,5,FALSE),bras!F$8)</f>
        <v>1500</v>
      </c>
      <c r="E38">
        <f>IFERROR(VLOOKUP($A38,bras!$B:$M,6,FALSE),bras!G$8)</f>
        <v>600</v>
      </c>
      <c r="F38">
        <f>IFERROR(VLOOKUP($A38,bras!$B:$M,7,FALSE),bras!H$8)</f>
        <v>385</v>
      </c>
    </row>
    <row r="39" spans="1:6" x14ac:dyDescent="0.45">
      <c r="A39">
        <v>38</v>
      </c>
      <c r="B39">
        <f>IFERROR(VLOOKUP($A39,bras!$B:$M,3,FALSE),bras!D$8)</f>
        <v>635</v>
      </c>
      <c r="C39">
        <f>IFERROR(VLOOKUP($A39,bras!$B:$M,4,FALSE),bras!E$8)</f>
        <v>1900</v>
      </c>
      <c r="D39">
        <f>IFERROR(VLOOKUP($A39,bras!$B:$M,5,FALSE),bras!F$8)</f>
        <v>1500</v>
      </c>
      <c r="E39">
        <f>IFERROR(VLOOKUP($A39,bras!$B:$M,6,FALSE),bras!G$8)</f>
        <v>600</v>
      </c>
      <c r="F39">
        <f>IFERROR(VLOOKUP($A39,bras!$B:$M,7,FALSE),bras!H$8)</f>
        <v>385</v>
      </c>
    </row>
    <row r="40" spans="1:6" x14ac:dyDescent="0.45">
      <c r="A40">
        <v>39</v>
      </c>
      <c r="B40">
        <f>IFERROR(VLOOKUP($A40,bras!$B:$M,3,FALSE),bras!D$8)</f>
        <v>635</v>
      </c>
      <c r="C40">
        <f>IFERROR(VLOOKUP($A40,bras!$B:$M,4,FALSE),bras!E$8)</f>
        <v>1900</v>
      </c>
      <c r="D40">
        <f>IFERROR(VLOOKUP($A40,bras!$B:$M,5,FALSE),bras!F$8)</f>
        <v>1500</v>
      </c>
      <c r="E40">
        <f>IFERROR(VLOOKUP($A40,bras!$B:$M,6,FALSE),bras!G$8)</f>
        <v>600</v>
      </c>
      <c r="F40">
        <f>IFERROR(VLOOKUP($A40,bras!$B:$M,7,FALSE),bras!H$8)</f>
        <v>385</v>
      </c>
    </row>
    <row r="41" spans="1:6" x14ac:dyDescent="0.45">
      <c r="A41">
        <v>40</v>
      </c>
      <c r="B41">
        <f>IFERROR(VLOOKUP($A41,bras!$B:$M,3,FALSE),bras!D$8)</f>
        <v>635</v>
      </c>
      <c r="C41">
        <f>IFERROR(VLOOKUP($A41,bras!$B:$M,4,FALSE),bras!E$8)</f>
        <v>1900</v>
      </c>
      <c r="D41">
        <f>IFERROR(VLOOKUP($A41,bras!$B:$M,5,FALSE),bras!F$8)</f>
        <v>1500</v>
      </c>
      <c r="E41">
        <f>IFERROR(VLOOKUP($A41,bras!$B:$M,6,FALSE),bras!G$8)</f>
        <v>600</v>
      </c>
      <c r="F41">
        <f>IFERROR(VLOOKUP($A41,bras!$B:$M,7,FALSE),bras!H$8)</f>
        <v>385</v>
      </c>
    </row>
    <row r="42" spans="1:6" x14ac:dyDescent="0.45">
      <c r="A42">
        <v>41</v>
      </c>
      <c r="B42">
        <f>IFERROR(VLOOKUP($A42,bras!$B:$M,3,FALSE),bras!D$8)</f>
        <v>500</v>
      </c>
      <c r="C42">
        <f>IFERROR(VLOOKUP($A42,bras!$B:$M,4,FALSE),bras!E$8)</f>
        <v>2400</v>
      </c>
      <c r="D42">
        <f>IFERROR(VLOOKUP($A42,bras!$B:$M,5,FALSE),bras!F$8)</f>
        <v>1790</v>
      </c>
      <c r="E42">
        <f>IFERROR(VLOOKUP($A42,bras!$B:$M,6,FALSE),bras!G$8)</f>
        <v>920</v>
      </c>
      <c r="F42">
        <f>IFERROR(VLOOKUP($A42,bras!$B:$M,7,FALSE),bras!H$8)</f>
        <v>355</v>
      </c>
    </row>
    <row r="43" spans="1:6" x14ac:dyDescent="0.45">
      <c r="A43">
        <v>42</v>
      </c>
      <c r="B43">
        <f>IFERROR(VLOOKUP($A43,bras!$B:$M,3,FALSE),bras!D$8)</f>
        <v>500</v>
      </c>
      <c r="C43">
        <f>IFERROR(VLOOKUP($A43,bras!$B:$M,4,FALSE),bras!E$8)</f>
        <v>2585</v>
      </c>
      <c r="D43">
        <f>IFERROR(VLOOKUP($A43,bras!$B:$M,5,FALSE),bras!F$8)</f>
        <v>1790</v>
      </c>
      <c r="E43">
        <f>IFERROR(VLOOKUP($A43,bras!$B:$M,6,FALSE),bras!G$8)</f>
        <v>920</v>
      </c>
      <c r="F43">
        <f>IFERROR(VLOOKUP($A43,bras!$B:$M,7,FALSE),bras!H$8)</f>
        <v>355</v>
      </c>
    </row>
    <row r="44" spans="1:6" x14ac:dyDescent="0.45">
      <c r="A44">
        <v>43</v>
      </c>
      <c r="B44">
        <f>IFERROR(VLOOKUP($A44,bras!$B:$M,3,FALSE),bras!D$8)</f>
        <v>675</v>
      </c>
      <c r="C44">
        <f>IFERROR(VLOOKUP($A44,bras!$B:$M,4,FALSE),bras!E$8)</f>
        <v>2585</v>
      </c>
      <c r="D44">
        <f>IFERROR(VLOOKUP($A44,bras!$B:$M,5,FALSE),bras!F$8)</f>
        <v>1790</v>
      </c>
      <c r="E44">
        <f>IFERROR(VLOOKUP($A44,bras!$B:$M,6,FALSE),bras!G$8)</f>
        <v>920</v>
      </c>
      <c r="F44">
        <f>IFERROR(VLOOKUP($A44,bras!$B:$M,7,FALSE),bras!H$8)</f>
        <v>355</v>
      </c>
    </row>
    <row r="45" spans="1:6" x14ac:dyDescent="0.45">
      <c r="A45">
        <v>44</v>
      </c>
      <c r="B45">
        <f>IFERROR(VLOOKUP($A45,bras!$B:$M,3,FALSE),bras!D$8)</f>
        <v>675</v>
      </c>
      <c r="C45">
        <f>IFERROR(VLOOKUP($A45,bras!$B:$M,4,FALSE),bras!E$8)</f>
        <v>2395</v>
      </c>
      <c r="D45">
        <f>IFERROR(VLOOKUP($A45,bras!$B:$M,5,FALSE),bras!F$8)</f>
        <v>1790</v>
      </c>
      <c r="E45">
        <f>IFERROR(VLOOKUP($A45,bras!$B:$M,6,FALSE),bras!G$8)</f>
        <v>920</v>
      </c>
      <c r="F45">
        <f>IFERROR(VLOOKUP($A45,bras!$B:$M,7,FALSE),bras!H$8)</f>
        <v>355</v>
      </c>
    </row>
    <row r="46" spans="1:6" x14ac:dyDescent="0.45">
      <c r="A46">
        <v>45</v>
      </c>
      <c r="B46">
        <f>IFERROR(VLOOKUP($A46,bras!$B:$M,3,FALSE),bras!D$8)</f>
        <v>635</v>
      </c>
      <c r="C46">
        <f>IFERROR(VLOOKUP($A46,bras!$B:$M,4,FALSE),bras!E$8)</f>
        <v>1900</v>
      </c>
      <c r="D46">
        <f>IFERROR(VLOOKUP($A46,bras!$B:$M,5,FALSE),bras!F$8)</f>
        <v>1500</v>
      </c>
      <c r="E46">
        <f>IFERROR(VLOOKUP($A46,bras!$B:$M,6,FALSE),bras!G$8)</f>
        <v>600</v>
      </c>
      <c r="F46">
        <f>IFERROR(VLOOKUP($A46,bras!$B:$M,7,FALSE),bras!H$8)</f>
        <v>385</v>
      </c>
    </row>
    <row r="47" spans="1:6" x14ac:dyDescent="0.45">
      <c r="A47">
        <v>46</v>
      </c>
      <c r="B47">
        <f>IFERROR(VLOOKUP($A47,bras!$B:$M,3,FALSE),bras!D$8)</f>
        <v>635</v>
      </c>
      <c r="C47">
        <f>IFERROR(VLOOKUP($A47,bras!$B:$M,4,FALSE),bras!E$8)</f>
        <v>1900</v>
      </c>
      <c r="D47">
        <f>IFERROR(VLOOKUP($A47,bras!$B:$M,5,FALSE),bras!F$8)</f>
        <v>1500</v>
      </c>
      <c r="E47">
        <f>IFERROR(VLOOKUP($A47,bras!$B:$M,6,FALSE),bras!G$8)</f>
        <v>600</v>
      </c>
      <c r="F47">
        <f>IFERROR(VLOOKUP($A47,bras!$B:$M,7,FALSE),bras!H$8)</f>
        <v>385</v>
      </c>
    </row>
    <row r="48" spans="1:6" x14ac:dyDescent="0.45">
      <c r="A48">
        <v>47</v>
      </c>
      <c r="B48">
        <f>IFERROR(VLOOKUP($A48,bras!$B:$M,3,FALSE),bras!D$8)</f>
        <v>635</v>
      </c>
      <c r="C48">
        <f>IFERROR(VLOOKUP($A48,bras!$B:$M,4,FALSE),bras!E$8)</f>
        <v>1900</v>
      </c>
      <c r="D48">
        <f>IFERROR(VLOOKUP($A48,bras!$B:$M,5,FALSE),bras!F$8)</f>
        <v>1500</v>
      </c>
      <c r="E48">
        <f>IFERROR(VLOOKUP($A48,bras!$B:$M,6,FALSE),bras!G$8)</f>
        <v>600</v>
      </c>
      <c r="F48">
        <f>IFERROR(VLOOKUP($A48,bras!$B:$M,7,FALSE),bras!H$8)</f>
        <v>385</v>
      </c>
    </row>
    <row r="49" spans="1:6" x14ac:dyDescent="0.45">
      <c r="A49">
        <v>48</v>
      </c>
      <c r="B49">
        <f>IFERROR(VLOOKUP($A49,bras!$B:$M,3,FALSE),bras!D$8)</f>
        <v>635</v>
      </c>
      <c r="C49">
        <f>IFERROR(VLOOKUP($A49,bras!$B:$M,4,FALSE),bras!E$8)</f>
        <v>1900</v>
      </c>
      <c r="D49">
        <f>IFERROR(VLOOKUP($A49,bras!$B:$M,5,FALSE),bras!F$8)</f>
        <v>1500</v>
      </c>
      <c r="E49">
        <f>IFERROR(VLOOKUP($A49,bras!$B:$M,6,FALSE),bras!G$8)</f>
        <v>600</v>
      </c>
      <c r="F49">
        <f>IFERROR(VLOOKUP($A49,bras!$B:$M,7,FALSE),bras!H$8)</f>
        <v>385</v>
      </c>
    </row>
    <row r="50" spans="1:6" x14ac:dyDescent="0.45">
      <c r="A50">
        <v>49</v>
      </c>
      <c r="B50">
        <f>IFERROR(VLOOKUP($A50,bras!$B:$M,3,FALSE),bras!D$8)</f>
        <v>635</v>
      </c>
      <c r="C50">
        <f>IFERROR(VLOOKUP($A50,bras!$B:$M,4,FALSE),bras!E$8)</f>
        <v>1900</v>
      </c>
      <c r="D50">
        <f>IFERROR(VLOOKUP($A50,bras!$B:$M,5,FALSE),bras!F$8)</f>
        <v>1500</v>
      </c>
      <c r="E50">
        <f>IFERROR(VLOOKUP($A50,bras!$B:$M,6,FALSE),bras!G$8)</f>
        <v>600</v>
      </c>
      <c r="F50">
        <f>IFERROR(VLOOKUP($A50,bras!$B:$M,7,FALSE),bras!H$8)</f>
        <v>385</v>
      </c>
    </row>
    <row r="51" spans="1:6" x14ac:dyDescent="0.45">
      <c r="A51">
        <v>50</v>
      </c>
      <c r="B51">
        <f>IFERROR(VLOOKUP($A51,bras!$B:$M,3,FALSE),bras!D$8)</f>
        <v>635</v>
      </c>
      <c r="C51">
        <f>IFERROR(VLOOKUP($A51,bras!$B:$M,4,FALSE),bras!E$8)</f>
        <v>1900</v>
      </c>
      <c r="D51">
        <f>IFERROR(VLOOKUP($A51,bras!$B:$M,5,FALSE),bras!F$8)</f>
        <v>1500</v>
      </c>
      <c r="E51">
        <f>IFERROR(VLOOKUP($A51,bras!$B:$M,6,FALSE),bras!G$8)</f>
        <v>600</v>
      </c>
      <c r="F51">
        <f>IFERROR(VLOOKUP($A51,bras!$B:$M,7,FALSE),bras!H$8)</f>
        <v>385</v>
      </c>
    </row>
    <row r="52" spans="1:6" x14ac:dyDescent="0.45">
      <c r="A52">
        <v>51</v>
      </c>
      <c r="B52">
        <f>IFERROR(VLOOKUP($A52,bras!$B:$M,3,FALSE),bras!D$8)</f>
        <v>635</v>
      </c>
      <c r="C52">
        <f>IFERROR(VLOOKUP($A52,bras!$B:$M,4,FALSE),bras!E$8)</f>
        <v>1900</v>
      </c>
      <c r="D52">
        <f>IFERROR(VLOOKUP($A52,bras!$B:$M,5,FALSE),bras!F$8)</f>
        <v>1500</v>
      </c>
      <c r="E52">
        <f>IFERROR(VLOOKUP($A52,bras!$B:$M,6,FALSE),bras!G$8)</f>
        <v>600</v>
      </c>
      <c r="F52">
        <f>IFERROR(VLOOKUP($A52,bras!$B:$M,7,FALSE),bras!H$8)</f>
        <v>385</v>
      </c>
    </row>
    <row r="53" spans="1:6" x14ac:dyDescent="0.45">
      <c r="A53">
        <v>52</v>
      </c>
      <c r="B53">
        <f>IFERROR(VLOOKUP($A53,bras!$B:$M,3,FALSE),bras!D$8)</f>
        <v>635</v>
      </c>
      <c r="C53">
        <f>IFERROR(VLOOKUP($A53,bras!$B:$M,4,FALSE),bras!E$8)</f>
        <v>1900</v>
      </c>
      <c r="D53">
        <f>IFERROR(VLOOKUP($A53,bras!$B:$M,5,FALSE),bras!F$8)</f>
        <v>1500</v>
      </c>
      <c r="E53">
        <f>IFERROR(VLOOKUP($A53,bras!$B:$M,6,FALSE),bras!G$8)</f>
        <v>600</v>
      </c>
      <c r="F53">
        <f>IFERROR(VLOOKUP($A53,bras!$B:$M,7,FALSE),bras!H$8)</f>
        <v>385</v>
      </c>
    </row>
    <row r="54" spans="1:6" x14ac:dyDescent="0.45">
      <c r="A54">
        <v>53</v>
      </c>
      <c r="B54">
        <f>IFERROR(VLOOKUP($A54,bras!$B:$M,3,FALSE),bras!D$8)</f>
        <v>635</v>
      </c>
      <c r="C54">
        <f>IFERROR(VLOOKUP($A54,bras!$B:$M,4,FALSE),bras!E$8)</f>
        <v>1900</v>
      </c>
      <c r="D54">
        <f>IFERROR(VLOOKUP($A54,bras!$B:$M,5,FALSE),bras!F$8)</f>
        <v>1500</v>
      </c>
      <c r="E54">
        <f>IFERROR(VLOOKUP($A54,bras!$B:$M,6,FALSE),bras!G$8)</f>
        <v>600</v>
      </c>
      <c r="F54">
        <f>IFERROR(VLOOKUP($A54,bras!$B:$M,7,FALSE),bras!H$8)</f>
        <v>385</v>
      </c>
    </row>
    <row r="55" spans="1:6" x14ac:dyDescent="0.45">
      <c r="A55">
        <v>54</v>
      </c>
      <c r="B55">
        <f>IFERROR(VLOOKUP($A55,bras!$B:$M,3,FALSE),bras!D$8)</f>
        <v>635</v>
      </c>
      <c r="C55">
        <f>IFERROR(VLOOKUP($A55,bras!$B:$M,4,FALSE),bras!E$8)</f>
        <v>1900</v>
      </c>
      <c r="D55">
        <f>IFERROR(VLOOKUP($A55,bras!$B:$M,5,FALSE),bras!F$8)</f>
        <v>1500</v>
      </c>
      <c r="E55">
        <f>IFERROR(VLOOKUP($A55,bras!$B:$M,6,FALSE),bras!G$8)</f>
        <v>600</v>
      </c>
      <c r="F55">
        <f>IFERROR(VLOOKUP($A55,bras!$B:$M,7,FALSE),bras!H$8)</f>
        <v>385</v>
      </c>
    </row>
    <row r="56" spans="1:6" x14ac:dyDescent="0.45">
      <c r="A56">
        <v>55</v>
      </c>
      <c r="B56">
        <f>IFERROR(VLOOKUP($A56,bras!$B:$M,3,FALSE),bras!D$8)</f>
        <v>635</v>
      </c>
      <c r="C56">
        <f>IFERROR(VLOOKUP($A56,bras!$B:$M,4,FALSE),bras!E$8)</f>
        <v>1900</v>
      </c>
      <c r="D56">
        <f>IFERROR(VLOOKUP($A56,bras!$B:$M,5,FALSE),bras!F$8)</f>
        <v>1500</v>
      </c>
      <c r="E56">
        <f>IFERROR(VLOOKUP($A56,bras!$B:$M,6,FALSE),bras!G$8)</f>
        <v>600</v>
      </c>
      <c r="F56">
        <f>IFERROR(VLOOKUP($A56,bras!$B:$M,7,FALSE),bras!H$8)</f>
        <v>385</v>
      </c>
    </row>
    <row r="57" spans="1:6" x14ac:dyDescent="0.45">
      <c r="A57">
        <v>56</v>
      </c>
      <c r="B57">
        <f>IFERROR(VLOOKUP($A57,bras!$B:$M,3,FALSE),bras!D$8)</f>
        <v>635</v>
      </c>
      <c r="C57">
        <f>IFERROR(VLOOKUP($A57,bras!$B:$M,4,FALSE),bras!E$8)</f>
        <v>1900</v>
      </c>
      <c r="D57">
        <f>IFERROR(VLOOKUP($A57,bras!$B:$M,5,FALSE),bras!F$8)</f>
        <v>1500</v>
      </c>
      <c r="E57">
        <f>IFERROR(VLOOKUP($A57,bras!$B:$M,6,FALSE),bras!G$8)</f>
        <v>600</v>
      </c>
      <c r="F57">
        <f>IFERROR(VLOOKUP($A57,bras!$B:$M,7,FALSE),bras!H$8)</f>
        <v>385</v>
      </c>
    </row>
    <row r="58" spans="1:6" x14ac:dyDescent="0.45">
      <c r="A58">
        <v>57</v>
      </c>
      <c r="B58">
        <f>IFERROR(VLOOKUP($A58,bras!$B:$M,3,FALSE),bras!D$8)</f>
        <v>635</v>
      </c>
      <c r="C58">
        <f>IFERROR(VLOOKUP($A58,bras!$B:$M,4,FALSE),bras!E$8)</f>
        <v>1900</v>
      </c>
      <c r="D58">
        <f>IFERROR(VLOOKUP($A58,bras!$B:$M,5,FALSE),bras!F$8)</f>
        <v>1500</v>
      </c>
      <c r="E58">
        <f>IFERROR(VLOOKUP($A58,bras!$B:$M,6,FALSE),bras!G$8)</f>
        <v>600</v>
      </c>
      <c r="F58">
        <f>IFERROR(VLOOKUP($A58,bras!$B:$M,7,FALSE),bras!H$8)</f>
        <v>385</v>
      </c>
    </row>
    <row r="59" spans="1:6" x14ac:dyDescent="0.45">
      <c r="A59">
        <v>58</v>
      </c>
      <c r="B59">
        <f>IFERROR(VLOOKUP($A59,bras!$B:$M,3,FALSE),bras!D$8)</f>
        <v>635</v>
      </c>
      <c r="C59">
        <f>IFERROR(VLOOKUP($A59,bras!$B:$M,4,FALSE),bras!E$8)</f>
        <v>1900</v>
      </c>
      <c r="D59">
        <f>IFERROR(VLOOKUP($A59,bras!$B:$M,5,FALSE),bras!F$8)</f>
        <v>1500</v>
      </c>
      <c r="E59">
        <f>IFERROR(VLOOKUP($A59,bras!$B:$M,6,FALSE),bras!G$8)</f>
        <v>600</v>
      </c>
      <c r="F59">
        <f>IFERROR(VLOOKUP($A59,bras!$B:$M,7,FALSE),bras!H$8)</f>
        <v>385</v>
      </c>
    </row>
    <row r="60" spans="1:6" x14ac:dyDescent="0.45">
      <c r="A60">
        <v>59</v>
      </c>
      <c r="B60">
        <f>IFERROR(VLOOKUP($A60,bras!$B:$M,3,FALSE),bras!D$8)</f>
        <v>635</v>
      </c>
      <c r="C60">
        <f>IFERROR(VLOOKUP($A60,bras!$B:$M,4,FALSE),bras!E$8)</f>
        <v>1900</v>
      </c>
      <c r="D60">
        <f>IFERROR(VLOOKUP($A60,bras!$B:$M,5,FALSE),bras!F$8)</f>
        <v>1500</v>
      </c>
      <c r="E60">
        <f>IFERROR(VLOOKUP($A60,bras!$B:$M,6,FALSE),bras!G$8)</f>
        <v>600</v>
      </c>
      <c r="F60">
        <f>IFERROR(VLOOKUP($A60,bras!$B:$M,7,FALSE),bras!H$8)</f>
        <v>385</v>
      </c>
    </row>
    <row r="61" spans="1:6" x14ac:dyDescent="0.45">
      <c r="A61">
        <v>60</v>
      </c>
      <c r="B61">
        <f>IFERROR(VLOOKUP($A61,bras!$B:$M,3,FALSE),bras!D$8)</f>
        <v>635</v>
      </c>
      <c r="C61">
        <f>IFERROR(VLOOKUP($A61,bras!$B:$M,4,FALSE),bras!E$8)</f>
        <v>1900</v>
      </c>
      <c r="D61">
        <f>IFERROR(VLOOKUP($A61,bras!$B:$M,5,FALSE),bras!F$8)</f>
        <v>1500</v>
      </c>
      <c r="E61">
        <f>IFERROR(VLOOKUP($A61,bras!$B:$M,6,FALSE),bras!G$8)</f>
        <v>600</v>
      </c>
      <c r="F61">
        <f>IFERROR(VLOOKUP($A61,bras!$B:$M,7,FALSE),bras!H$8)</f>
        <v>385</v>
      </c>
    </row>
    <row r="62" spans="1:6" x14ac:dyDescent="0.45">
      <c r="A62">
        <v>61</v>
      </c>
      <c r="B62">
        <f>IFERROR(VLOOKUP($A62,bras!$B:$M,3,FALSE),bras!D$8)</f>
        <v>635</v>
      </c>
      <c r="C62">
        <f>IFERROR(VLOOKUP($A62,bras!$B:$M,4,FALSE),bras!E$8)</f>
        <v>1900</v>
      </c>
      <c r="D62">
        <f>IFERROR(VLOOKUP($A62,bras!$B:$M,5,FALSE),bras!F$8)</f>
        <v>1500</v>
      </c>
      <c r="E62">
        <f>IFERROR(VLOOKUP($A62,bras!$B:$M,6,FALSE),bras!G$8)</f>
        <v>600</v>
      </c>
      <c r="F62">
        <f>IFERROR(VLOOKUP($A62,bras!$B:$M,7,FALSE),bras!H$8)</f>
        <v>385</v>
      </c>
    </row>
    <row r="63" spans="1:6" x14ac:dyDescent="0.45">
      <c r="A63">
        <v>62</v>
      </c>
      <c r="B63">
        <f>IFERROR(VLOOKUP($A63,bras!$B:$M,3,FALSE),bras!D$8)</f>
        <v>635</v>
      </c>
      <c r="C63">
        <f>IFERROR(VLOOKUP($A63,bras!$B:$M,4,FALSE),bras!E$8)</f>
        <v>1900</v>
      </c>
      <c r="D63">
        <f>IFERROR(VLOOKUP($A63,bras!$B:$M,5,FALSE),bras!F$8)</f>
        <v>1500</v>
      </c>
      <c r="E63">
        <f>IFERROR(VLOOKUP($A63,bras!$B:$M,6,FALSE),bras!G$8)</f>
        <v>600</v>
      </c>
      <c r="F63">
        <f>IFERROR(VLOOKUP($A63,bras!$B:$M,7,FALSE),bras!H$8)</f>
        <v>385</v>
      </c>
    </row>
    <row r="64" spans="1:6" x14ac:dyDescent="0.45">
      <c r="A64">
        <v>63</v>
      </c>
      <c r="B64">
        <f>IFERROR(VLOOKUP($A64,bras!$B:$M,3,FALSE),bras!D$8)</f>
        <v>635</v>
      </c>
      <c r="C64">
        <f>IFERROR(VLOOKUP($A64,bras!$B:$M,4,FALSE),bras!E$8)</f>
        <v>1900</v>
      </c>
      <c r="D64">
        <f>IFERROR(VLOOKUP($A64,bras!$B:$M,5,FALSE),bras!F$8)</f>
        <v>1500</v>
      </c>
      <c r="E64">
        <f>IFERROR(VLOOKUP($A64,bras!$B:$M,6,FALSE),bras!G$8)</f>
        <v>600</v>
      </c>
      <c r="F64">
        <f>IFERROR(VLOOKUP($A64,bras!$B:$M,7,FALSE),bras!H$8)</f>
        <v>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D2E8-E07C-437E-B74A-6B272D10EDDE}">
  <dimension ref="A1:F64"/>
  <sheetViews>
    <sheetView workbookViewId="0">
      <selection activeCell="A68" sqref="A65:XFD68"/>
    </sheetView>
  </sheetViews>
  <sheetFormatPr baseColWidth="10" defaultRowHeight="14.25" x14ac:dyDescent="0.45"/>
  <sheetData>
    <row r="1" spans="1:6" x14ac:dyDescent="0.45">
      <c r="A1">
        <v>0</v>
      </c>
      <c r="B1">
        <f>IFERROR(VLOOKUP($A1,bras!$B:$M,8,FALSE),bras!D$8)</f>
        <v>244</v>
      </c>
      <c r="C1">
        <f>IFERROR(VLOOKUP($A1,bras!$B:$M,9,FALSE),bras!E$8)</f>
        <v>1996</v>
      </c>
      <c r="D1">
        <f>IFERROR(VLOOKUP($A1,bras!$B:$M,10,FALSE),bras!F$8)</f>
        <v>2776</v>
      </c>
      <c r="E1">
        <f>IFERROR(VLOOKUP($A1,bras!$B:$M,11,FALSE),bras!G$8)</f>
        <v>264</v>
      </c>
      <c r="F1">
        <f>IFERROR(VLOOKUP($A1,bras!$B:$M,12,FALSE),bras!H$8)</f>
        <v>669</v>
      </c>
    </row>
    <row r="2" spans="1:6" x14ac:dyDescent="0.45">
      <c r="A2">
        <v>1</v>
      </c>
      <c r="B2">
        <f>IFERROR(VLOOKUP($A2,bras!$B:$M,8,FALSE),bras!D$8)</f>
        <v>264</v>
      </c>
      <c r="C2">
        <f>IFERROR(VLOOKUP($A2,bras!$B:$M,9,FALSE),bras!E$8)</f>
        <v>2116</v>
      </c>
      <c r="D2">
        <f>IFERROR(VLOOKUP($A2,bras!$B:$M,10,FALSE),bras!F$8)</f>
        <v>2206</v>
      </c>
      <c r="E2">
        <f>IFERROR(VLOOKUP($A2,bras!$B:$M,11,FALSE),bras!G$8)</f>
        <v>167</v>
      </c>
      <c r="F2">
        <f>IFERROR(VLOOKUP($A2,bras!$B:$M,12,FALSE),bras!H$8)</f>
        <v>384</v>
      </c>
    </row>
    <row r="3" spans="1:6" x14ac:dyDescent="0.45">
      <c r="A3">
        <v>2</v>
      </c>
      <c r="B3">
        <f>IFERROR(VLOOKUP($A3,bras!$B:$M,8,FALSE),bras!D$8)</f>
        <v>264</v>
      </c>
      <c r="C3">
        <f>IFERROR(VLOOKUP($A3,bras!$B:$M,9,FALSE),bras!E$8)</f>
        <v>2216</v>
      </c>
      <c r="D3">
        <f>IFERROR(VLOOKUP($A3,bras!$B:$M,10,FALSE),bras!F$8)</f>
        <v>2126</v>
      </c>
      <c r="E3">
        <f>IFERROR(VLOOKUP($A3,bras!$B:$M,11,FALSE),bras!G$8)</f>
        <v>167</v>
      </c>
      <c r="F3">
        <f>IFERROR(VLOOKUP($A3,bras!$B:$M,12,FALSE),bras!H$8)</f>
        <v>404</v>
      </c>
    </row>
    <row r="4" spans="1:6" x14ac:dyDescent="0.45">
      <c r="A4">
        <v>3</v>
      </c>
      <c r="B4">
        <f>IFERROR(VLOOKUP($A4,bras!$B:$M,8,FALSE),bras!D$8)</f>
        <v>264</v>
      </c>
      <c r="C4">
        <f>IFERROR(VLOOKUP($A4,bras!$B:$M,9,FALSE),bras!E$8)</f>
        <v>2216</v>
      </c>
      <c r="D4">
        <f>IFERROR(VLOOKUP($A4,bras!$B:$M,10,FALSE),bras!F$8)</f>
        <v>2066</v>
      </c>
      <c r="E4">
        <f>IFERROR(VLOOKUP($A4,bras!$B:$M,11,FALSE),bras!G$8)</f>
        <v>167</v>
      </c>
      <c r="F4">
        <f>IFERROR(VLOOKUP($A4,bras!$B:$M,12,FALSE),bras!H$8)</f>
        <v>404</v>
      </c>
    </row>
    <row r="5" spans="1:6" x14ac:dyDescent="0.45">
      <c r="A5">
        <v>4</v>
      </c>
      <c r="B5">
        <f>IFERROR(VLOOKUP($A5,bras!$B:$M,8,FALSE),bras!D$8)</f>
        <v>264</v>
      </c>
      <c r="C5">
        <f>IFERROR(VLOOKUP($A5,bras!$B:$M,9,FALSE),bras!E$8)</f>
        <v>2216</v>
      </c>
      <c r="D5">
        <f>IFERROR(VLOOKUP($A5,bras!$B:$M,10,FALSE),bras!F$8)</f>
        <v>2036</v>
      </c>
      <c r="E5">
        <f>IFERROR(VLOOKUP($A5,bras!$B:$M,11,FALSE),bras!G$8)</f>
        <v>167</v>
      </c>
      <c r="F5">
        <f>IFERROR(VLOOKUP($A5,bras!$B:$M,12,FALSE),bras!H$8)</f>
        <v>404</v>
      </c>
    </row>
    <row r="6" spans="1:6" x14ac:dyDescent="0.45">
      <c r="A6">
        <v>5</v>
      </c>
      <c r="B6">
        <f>IFERROR(VLOOKUP($A6,bras!$B:$M,8,FALSE),bras!D$8)</f>
        <v>264</v>
      </c>
      <c r="C6">
        <f>IFERROR(VLOOKUP($A6,bras!$B:$M,9,FALSE),bras!E$8)</f>
        <v>2186</v>
      </c>
      <c r="D6">
        <f>IFERROR(VLOOKUP($A6,bras!$B:$M,10,FALSE),bras!F$8)</f>
        <v>2176</v>
      </c>
      <c r="E6">
        <f>IFERROR(VLOOKUP($A6,bras!$B:$M,11,FALSE),bras!G$8)</f>
        <v>167</v>
      </c>
      <c r="F6">
        <f>IFERROR(VLOOKUP($A6,bras!$B:$M,12,FALSE),bras!H$8)</f>
        <v>404</v>
      </c>
    </row>
    <row r="7" spans="1:6" x14ac:dyDescent="0.45">
      <c r="A7">
        <v>6</v>
      </c>
      <c r="B7">
        <f>IFERROR(VLOOKUP($A7,bras!$B:$M,8,FALSE),bras!D$8)</f>
        <v>635</v>
      </c>
      <c r="C7">
        <f>IFERROR(VLOOKUP($A7,bras!$B:$M,9,FALSE),bras!E$8)</f>
        <v>1900</v>
      </c>
      <c r="D7">
        <f>IFERROR(VLOOKUP($A7,bras!$B:$M,10,FALSE),bras!F$8)</f>
        <v>1500</v>
      </c>
      <c r="E7">
        <f>IFERROR(VLOOKUP($A7,bras!$B:$M,11,FALSE),bras!G$8)</f>
        <v>600</v>
      </c>
      <c r="F7">
        <f>IFERROR(VLOOKUP($A7,bras!$B:$M,12,FALSE),bras!H$8)</f>
        <v>385</v>
      </c>
    </row>
    <row r="8" spans="1:6" x14ac:dyDescent="0.45">
      <c r="A8">
        <v>7</v>
      </c>
      <c r="B8">
        <f>IFERROR(VLOOKUP($A8,bras!$B:$M,8,FALSE),bras!D$8)</f>
        <v>635</v>
      </c>
      <c r="C8">
        <f>IFERROR(VLOOKUP($A8,bras!$B:$M,9,FALSE),bras!E$8)</f>
        <v>1900</v>
      </c>
      <c r="D8">
        <f>IFERROR(VLOOKUP($A8,bras!$B:$M,10,FALSE),bras!F$8)</f>
        <v>1500</v>
      </c>
      <c r="E8">
        <f>IFERROR(VLOOKUP($A8,bras!$B:$M,11,FALSE),bras!G$8)</f>
        <v>600</v>
      </c>
      <c r="F8">
        <f>IFERROR(VLOOKUP($A8,bras!$B:$M,12,FALSE),bras!H$8)</f>
        <v>385</v>
      </c>
    </row>
    <row r="9" spans="1:6" x14ac:dyDescent="0.45">
      <c r="A9">
        <v>8</v>
      </c>
      <c r="B9">
        <f>IFERROR(VLOOKUP($A9,bras!$B:$M,8,FALSE),bras!D$8)</f>
        <v>635</v>
      </c>
      <c r="C9">
        <f>IFERROR(VLOOKUP($A9,bras!$B:$M,9,FALSE),bras!E$8)</f>
        <v>1900</v>
      </c>
      <c r="D9">
        <f>IFERROR(VLOOKUP($A9,bras!$B:$M,10,FALSE),bras!F$8)</f>
        <v>1500</v>
      </c>
      <c r="E9">
        <f>IFERROR(VLOOKUP($A9,bras!$B:$M,11,FALSE),bras!G$8)</f>
        <v>600</v>
      </c>
      <c r="F9">
        <f>IFERROR(VLOOKUP($A9,bras!$B:$M,12,FALSE),bras!H$8)</f>
        <v>385</v>
      </c>
    </row>
    <row r="10" spans="1:6" x14ac:dyDescent="0.45">
      <c r="A10">
        <v>9</v>
      </c>
      <c r="B10">
        <f>IFERROR(VLOOKUP($A10,bras!$B:$M,8,FALSE),bras!D$8)</f>
        <v>635</v>
      </c>
      <c r="C10">
        <f>IFERROR(VLOOKUP($A10,bras!$B:$M,9,FALSE),bras!E$8)</f>
        <v>1900</v>
      </c>
      <c r="D10">
        <f>IFERROR(VLOOKUP($A10,bras!$B:$M,10,FALSE),bras!F$8)</f>
        <v>1500</v>
      </c>
      <c r="E10">
        <f>IFERROR(VLOOKUP($A10,bras!$B:$M,11,FALSE),bras!G$8)</f>
        <v>600</v>
      </c>
      <c r="F10">
        <f>IFERROR(VLOOKUP($A10,bras!$B:$M,12,FALSE),bras!H$8)</f>
        <v>385</v>
      </c>
    </row>
    <row r="11" spans="1:6" x14ac:dyDescent="0.45">
      <c r="A11">
        <v>10</v>
      </c>
      <c r="B11">
        <f>IFERROR(VLOOKUP($A11,bras!$B:$M,8,FALSE),bras!D$8)</f>
        <v>635</v>
      </c>
      <c r="C11">
        <f>IFERROR(VLOOKUP($A11,bras!$B:$M,9,FALSE),bras!E$8)</f>
        <v>1900</v>
      </c>
      <c r="D11">
        <f>IFERROR(VLOOKUP($A11,bras!$B:$M,10,FALSE),bras!F$8)</f>
        <v>1500</v>
      </c>
      <c r="E11">
        <f>IFERROR(VLOOKUP($A11,bras!$B:$M,11,FALSE),bras!G$8)</f>
        <v>600</v>
      </c>
      <c r="F11">
        <f>IFERROR(VLOOKUP($A11,bras!$B:$M,12,FALSE),bras!H$8)</f>
        <v>385</v>
      </c>
    </row>
    <row r="12" spans="1:6" x14ac:dyDescent="0.45">
      <c r="A12">
        <v>11</v>
      </c>
      <c r="B12">
        <f>IFERROR(VLOOKUP($A12,bras!$B:$M,8,FALSE),bras!D$8)</f>
        <v>304</v>
      </c>
      <c r="C12">
        <f>IFERROR(VLOOKUP($A12,bras!$B:$M,9,FALSE),bras!E$8)</f>
        <v>2116</v>
      </c>
      <c r="D12">
        <f>IFERROR(VLOOKUP($A12,bras!$B:$M,10,FALSE),bras!F$8)</f>
        <v>2206</v>
      </c>
      <c r="E12">
        <f>IFERROR(VLOOKUP($A12,bras!$B:$M,11,FALSE),bras!G$8)</f>
        <v>167</v>
      </c>
      <c r="F12">
        <f>IFERROR(VLOOKUP($A12,bras!$B:$M,12,FALSE),bras!H$8)</f>
        <v>589</v>
      </c>
    </row>
    <row r="13" spans="1:6" x14ac:dyDescent="0.45">
      <c r="A13">
        <v>12</v>
      </c>
      <c r="B13">
        <f>IFERROR(VLOOKUP($A13,bras!$B:$M,8,FALSE),bras!D$8)</f>
        <v>304</v>
      </c>
      <c r="C13">
        <f>IFERROR(VLOOKUP($A13,bras!$B:$M,9,FALSE),bras!E$8)</f>
        <v>2216</v>
      </c>
      <c r="D13">
        <f>IFERROR(VLOOKUP($A13,bras!$B:$M,10,FALSE),bras!F$8)</f>
        <v>2126</v>
      </c>
      <c r="E13">
        <f>IFERROR(VLOOKUP($A13,bras!$B:$M,11,FALSE),bras!G$8)</f>
        <v>167</v>
      </c>
      <c r="F13">
        <f>IFERROR(VLOOKUP($A13,bras!$B:$M,12,FALSE),bras!H$8)</f>
        <v>569</v>
      </c>
    </row>
    <row r="14" spans="1:6" x14ac:dyDescent="0.45">
      <c r="A14">
        <v>13</v>
      </c>
      <c r="B14">
        <f>IFERROR(VLOOKUP($A14,bras!$B:$M,8,FALSE),bras!D$8)</f>
        <v>304</v>
      </c>
      <c r="C14">
        <f>IFERROR(VLOOKUP($A14,bras!$B:$M,9,FALSE),bras!E$8)</f>
        <v>2216</v>
      </c>
      <c r="D14">
        <f>IFERROR(VLOOKUP($A14,bras!$B:$M,10,FALSE),bras!F$8)</f>
        <v>2066</v>
      </c>
      <c r="E14">
        <f>IFERROR(VLOOKUP($A14,bras!$B:$M,11,FALSE),bras!G$8)</f>
        <v>167</v>
      </c>
      <c r="F14">
        <f>IFERROR(VLOOKUP($A14,bras!$B:$M,12,FALSE),bras!H$8)</f>
        <v>569</v>
      </c>
    </row>
    <row r="15" spans="1:6" x14ac:dyDescent="0.45">
      <c r="A15">
        <v>14</v>
      </c>
      <c r="B15">
        <f>IFERROR(VLOOKUP($A15,bras!$B:$M,8,FALSE),bras!D$8)</f>
        <v>304</v>
      </c>
      <c r="C15">
        <f>IFERROR(VLOOKUP($A15,bras!$B:$M,9,FALSE),bras!E$8)</f>
        <v>2216</v>
      </c>
      <c r="D15">
        <f>IFERROR(VLOOKUP($A15,bras!$B:$M,10,FALSE),bras!F$8)</f>
        <v>2036</v>
      </c>
      <c r="E15">
        <f>IFERROR(VLOOKUP($A15,bras!$B:$M,11,FALSE),bras!G$8)</f>
        <v>167</v>
      </c>
      <c r="F15">
        <f>IFERROR(VLOOKUP($A15,bras!$B:$M,12,FALSE),bras!H$8)</f>
        <v>569</v>
      </c>
    </row>
    <row r="16" spans="1:6" x14ac:dyDescent="0.45">
      <c r="A16">
        <v>15</v>
      </c>
      <c r="B16">
        <f>IFERROR(VLOOKUP($A16,bras!$B:$M,8,FALSE),bras!D$8)</f>
        <v>304</v>
      </c>
      <c r="C16">
        <f>IFERROR(VLOOKUP($A16,bras!$B:$M,9,FALSE),bras!E$8)</f>
        <v>2186</v>
      </c>
      <c r="D16">
        <f>IFERROR(VLOOKUP($A16,bras!$B:$M,10,FALSE),bras!F$8)</f>
        <v>2176</v>
      </c>
      <c r="E16">
        <f>IFERROR(VLOOKUP($A16,bras!$B:$M,11,FALSE),bras!G$8)</f>
        <v>167</v>
      </c>
      <c r="F16">
        <f>IFERROR(VLOOKUP($A16,bras!$B:$M,12,FALSE),bras!H$8)</f>
        <v>569</v>
      </c>
    </row>
    <row r="17" spans="1:6" x14ac:dyDescent="0.45">
      <c r="A17">
        <v>16</v>
      </c>
      <c r="B17">
        <f>IFERROR(VLOOKUP($A17,bras!$B:$M,8,FALSE),bras!D$8)</f>
        <v>635</v>
      </c>
      <c r="C17">
        <f>IFERROR(VLOOKUP($A17,bras!$B:$M,9,FALSE),bras!E$8)</f>
        <v>1900</v>
      </c>
      <c r="D17">
        <f>IFERROR(VLOOKUP($A17,bras!$B:$M,10,FALSE),bras!F$8)</f>
        <v>1500</v>
      </c>
      <c r="E17">
        <f>IFERROR(VLOOKUP($A17,bras!$B:$M,11,FALSE),bras!G$8)</f>
        <v>600</v>
      </c>
      <c r="F17">
        <f>IFERROR(VLOOKUP($A17,bras!$B:$M,12,FALSE),bras!H$8)</f>
        <v>385</v>
      </c>
    </row>
    <row r="18" spans="1:6" x14ac:dyDescent="0.45">
      <c r="A18">
        <v>17</v>
      </c>
      <c r="B18">
        <f>IFERROR(VLOOKUP($A18,bras!$B:$M,8,FALSE),bras!D$8)</f>
        <v>635</v>
      </c>
      <c r="C18">
        <f>IFERROR(VLOOKUP($A18,bras!$B:$M,9,FALSE),bras!E$8)</f>
        <v>1900</v>
      </c>
      <c r="D18">
        <f>IFERROR(VLOOKUP($A18,bras!$B:$M,10,FALSE),bras!F$8)</f>
        <v>1500</v>
      </c>
      <c r="E18">
        <f>IFERROR(VLOOKUP($A18,bras!$B:$M,11,FALSE),bras!G$8)</f>
        <v>600</v>
      </c>
      <c r="F18">
        <f>IFERROR(VLOOKUP($A18,bras!$B:$M,12,FALSE),bras!H$8)</f>
        <v>385</v>
      </c>
    </row>
    <row r="19" spans="1:6" x14ac:dyDescent="0.45">
      <c r="A19">
        <v>18</v>
      </c>
      <c r="B19">
        <f>IFERROR(VLOOKUP($A19,bras!$B:$M,8,FALSE),bras!D$8)</f>
        <v>635</v>
      </c>
      <c r="C19">
        <f>IFERROR(VLOOKUP($A19,bras!$B:$M,9,FALSE),bras!E$8)</f>
        <v>1900</v>
      </c>
      <c r="D19">
        <f>IFERROR(VLOOKUP($A19,bras!$B:$M,10,FALSE),bras!F$8)</f>
        <v>1500</v>
      </c>
      <c r="E19">
        <f>IFERROR(VLOOKUP($A19,bras!$B:$M,11,FALSE),bras!G$8)</f>
        <v>600</v>
      </c>
      <c r="F19">
        <f>IFERROR(VLOOKUP($A19,bras!$B:$M,12,FALSE),bras!H$8)</f>
        <v>385</v>
      </c>
    </row>
    <row r="20" spans="1:6" x14ac:dyDescent="0.45">
      <c r="A20">
        <v>19</v>
      </c>
      <c r="B20">
        <f>IFERROR(VLOOKUP($A20,bras!$B:$M,8,FALSE),bras!D$8)</f>
        <v>635</v>
      </c>
      <c r="C20">
        <f>IFERROR(VLOOKUP($A20,bras!$B:$M,9,FALSE),bras!E$8)</f>
        <v>1900</v>
      </c>
      <c r="D20">
        <f>IFERROR(VLOOKUP($A20,bras!$B:$M,10,FALSE),bras!F$8)</f>
        <v>1500</v>
      </c>
      <c r="E20">
        <f>IFERROR(VLOOKUP($A20,bras!$B:$M,11,FALSE),bras!G$8)</f>
        <v>600</v>
      </c>
      <c r="F20">
        <f>IFERROR(VLOOKUP($A20,bras!$B:$M,12,FALSE),bras!H$8)</f>
        <v>385</v>
      </c>
    </row>
    <row r="21" spans="1:6" x14ac:dyDescent="0.45">
      <c r="A21">
        <v>20</v>
      </c>
      <c r="B21">
        <f>IFERROR(VLOOKUP($A21,bras!$B:$M,8,FALSE),bras!D$8)</f>
        <v>635</v>
      </c>
      <c r="C21">
        <f>IFERROR(VLOOKUP($A21,bras!$B:$M,9,FALSE),bras!E$8)</f>
        <v>1900</v>
      </c>
      <c r="D21">
        <f>IFERROR(VLOOKUP($A21,bras!$B:$M,10,FALSE),bras!F$8)</f>
        <v>1500</v>
      </c>
      <c r="E21">
        <f>IFERROR(VLOOKUP($A21,bras!$B:$M,11,FALSE),bras!G$8)</f>
        <v>600</v>
      </c>
      <c r="F21">
        <f>IFERROR(VLOOKUP($A21,bras!$B:$M,12,FALSE),bras!H$8)</f>
        <v>385</v>
      </c>
    </row>
    <row r="22" spans="1:6" x14ac:dyDescent="0.45">
      <c r="A22">
        <v>21</v>
      </c>
      <c r="B22">
        <f>IFERROR(VLOOKUP($A22,bras!$B:$M,8,FALSE),bras!D$8)</f>
        <v>464</v>
      </c>
      <c r="C22">
        <f>IFERROR(VLOOKUP($A22,bras!$B:$M,9,FALSE),bras!E$8)</f>
        <v>1996</v>
      </c>
      <c r="D22">
        <f>IFERROR(VLOOKUP($A22,bras!$B:$M,10,FALSE),bras!F$8)</f>
        <v>3106</v>
      </c>
      <c r="E22">
        <f>IFERROR(VLOOKUP($A22,bras!$B:$M,11,FALSE),bras!G$8)</f>
        <v>184</v>
      </c>
      <c r="F22">
        <f>IFERROR(VLOOKUP($A22,bras!$B:$M,12,FALSE),bras!H$8)</f>
        <v>669</v>
      </c>
    </row>
    <row r="23" spans="1:6" x14ac:dyDescent="0.45">
      <c r="A23">
        <v>22</v>
      </c>
      <c r="B23">
        <f>IFERROR(VLOOKUP($A23,bras!$B:$M,8,FALSE),bras!D$8)</f>
        <v>464</v>
      </c>
      <c r="C23">
        <f>IFERROR(VLOOKUP($A23,bras!$B:$M,9,FALSE),bras!E$8)</f>
        <v>2296</v>
      </c>
      <c r="D23">
        <f>IFERROR(VLOOKUP($A23,bras!$B:$M,10,FALSE),bras!F$8)</f>
        <v>3106</v>
      </c>
      <c r="E23">
        <f>IFERROR(VLOOKUP($A23,bras!$B:$M,11,FALSE),bras!G$8)</f>
        <v>254</v>
      </c>
      <c r="F23">
        <f>IFERROR(VLOOKUP($A23,bras!$B:$M,12,FALSE),bras!H$8)</f>
        <v>924</v>
      </c>
    </row>
    <row r="24" spans="1:6" x14ac:dyDescent="0.45">
      <c r="A24">
        <v>23</v>
      </c>
      <c r="B24">
        <f>IFERROR(VLOOKUP($A24,bras!$B:$M,8,FALSE),bras!D$8)</f>
        <v>284</v>
      </c>
      <c r="C24">
        <f>IFERROR(VLOOKUP($A24,bras!$B:$M,9,FALSE),bras!E$8)</f>
        <v>3096</v>
      </c>
      <c r="D24">
        <f>IFERROR(VLOOKUP($A24,bras!$B:$M,10,FALSE),bras!F$8)</f>
        <v>3076</v>
      </c>
      <c r="E24">
        <f>IFERROR(VLOOKUP($A24,bras!$B:$M,11,FALSE),bras!G$8)</f>
        <v>264</v>
      </c>
      <c r="F24">
        <f>IFERROR(VLOOKUP($A24,bras!$B:$M,12,FALSE),bras!H$8)</f>
        <v>974</v>
      </c>
    </row>
    <row r="25" spans="1:6" x14ac:dyDescent="0.45">
      <c r="A25">
        <v>24</v>
      </c>
      <c r="B25">
        <f>IFERROR(VLOOKUP($A25,bras!$B:$M,8,FALSE),bras!D$8)</f>
        <v>244</v>
      </c>
      <c r="C25">
        <f>IFERROR(VLOOKUP($A25,bras!$B:$M,9,FALSE),bras!E$8)</f>
        <v>3096</v>
      </c>
      <c r="D25">
        <f>IFERROR(VLOOKUP($A25,bras!$B:$M,10,FALSE),bras!F$8)</f>
        <v>3076</v>
      </c>
      <c r="E25">
        <f>IFERROR(VLOOKUP($A25,bras!$B:$M,11,FALSE),bras!G$8)</f>
        <v>214</v>
      </c>
      <c r="F25">
        <f>IFERROR(VLOOKUP($A25,bras!$B:$M,12,FALSE),bras!H$8)</f>
        <v>974</v>
      </c>
    </row>
    <row r="26" spans="1:6" x14ac:dyDescent="0.45">
      <c r="A26">
        <v>25</v>
      </c>
      <c r="B26">
        <f>IFERROR(VLOOKUP($A26,bras!$B:$M,8,FALSE),bras!D$8)</f>
        <v>244</v>
      </c>
      <c r="C26">
        <f>IFERROR(VLOOKUP($A26,bras!$B:$M,9,FALSE),bras!E$8)</f>
        <v>3096</v>
      </c>
      <c r="D26">
        <f>IFERROR(VLOOKUP($A26,bras!$B:$M,10,FALSE),bras!F$8)</f>
        <v>3176</v>
      </c>
      <c r="E26">
        <f>IFERROR(VLOOKUP($A26,bras!$B:$M,11,FALSE),bras!G$8)</f>
        <v>214</v>
      </c>
      <c r="F26">
        <f>IFERROR(VLOOKUP($A26,bras!$B:$M,12,FALSE),bras!H$8)</f>
        <v>974</v>
      </c>
    </row>
    <row r="27" spans="1:6" x14ac:dyDescent="0.45">
      <c r="A27">
        <v>26</v>
      </c>
      <c r="B27">
        <f>IFERROR(VLOOKUP($A27,bras!$B:$M,8,FALSE),bras!D$8)</f>
        <v>464</v>
      </c>
      <c r="C27">
        <f>IFERROR(VLOOKUP($A27,bras!$B:$M,9,FALSE),bras!E$8)</f>
        <v>3096</v>
      </c>
      <c r="D27">
        <f>IFERROR(VLOOKUP($A27,bras!$B:$M,10,FALSE),bras!F$8)</f>
        <v>3176</v>
      </c>
      <c r="E27">
        <f>IFERROR(VLOOKUP($A27,bras!$B:$M,11,FALSE),bras!G$8)</f>
        <v>214</v>
      </c>
      <c r="F27">
        <f>IFERROR(VLOOKUP($A27,bras!$B:$M,12,FALSE),bras!H$8)</f>
        <v>814</v>
      </c>
    </row>
    <row r="28" spans="1:6" x14ac:dyDescent="0.45">
      <c r="A28">
        <v>27</v>
      </c>
      <c r="B28">
        <f>IFERROR(VLOOKUP($A28,bras!$B:$M,8,FALSE),bras!D$8)</f>
        <v>464</v>
      </c>
      <c r="C28">
        <f>IFERROR(VLOOKUP($A28,bras!$B:$M,9,FALSE),bras!E$8)</f>
        <v>2196</v>
      </c>
      <c r="D28">
        <f>IFERROR(VLOOKUP($A28,bras!$B:$M,10,FALSE),bras!F$8)</f>
        <v>3176</v>
      </c>
      <c r="E28">
        <f>IFERROR(VLOOKUP($A28,bras!$B:$M,11,FALSE),bras!G$8)</f>
        <v>214</v>
      </c>
      <c r="F28">
        <f>IFERROR(VLOOKUP($A28,bras!$B:$M,12,FALSE),bras!H$8)</f>
        <v>744</v>
      </c>
    </row>
    <row r="29" spans="1:6" x14ac:dyDescent="0.45">
      <c r="A29">
        <v>28</v>
      </c>
      <c r="B29">
        <f>IFERROR(VLOOKUP($A29,bras!$B:$M,8,FALSE),bras!D$8)</f>
        <v>635</v>
      </c>
      <c r="C29">
        <f>IFERROR(VLOOKUP($A29,bras!$B:$M,9,FALSE),bras!E$8)</f>
        <v>1900</v>
      </c>
      <c r="D29">
        <f>IFERROR(VLOOKUP($A29,bras!$B:$M,10,FALSE),bras!F$8)</f>
        <v>1500</v>
      </c>
      <c r="E29">
        <f>IFERROR(VLOOKUP($A29,bras!$B:$M,11,FALSE),bras!G$8)</f>
        <v>600</v>
      </c>
      <c r="F29">
        <f>IFERROR(VLOOKUP($A29,bras!$B:$M,12,FALSE),bras!H$8)</f>
        <v>385</v>
      </c>
    </row>
    <row r="30" spans="1:6" x14ac:dyDescent="0.45">
      <c r="A30">
        <v>29</v>
      </c>
      <c r="B30">
        <f>IFERROR(VLOOKUP($A30,bras!$B:$M,8,FALSE),bras!D$8)</f>
        <v>635</v>
      </c>
      <c r="C30">
        <f>IFERROR(VLOOKUP($A30,bras!$B:$M,9,FALSE),bras!E$8)</f>
        <v>1900</v>
      </c>
      <c r="D30">
        <f>IFERROR(VLOOKUP($A30,bras!$B:$M,10,FALSE),bras!F$8)</f>
        <v>1500</v>
      </c>
      <c r="E30">
        <f>IFERROR(VLOOKUP($A30,bras!$B:$M,11,FALSE),bras!G$8)</f>
        <v>600</v>
      </c>
      <c r="F30">
        <f>IFERROR(VLOOKUP($A30,bras!$B:$M,12,FALSE),bras!H$8)</f>
        <v>385</v>
      </c>
    </row>
    <row r="31" spans="1:6" x14ac:dyDescent="0.45">
      <c r="A31">
        <v>30</v>
      </c>
      <c r="B31">
        <f>IFERROR(VLOOKUP($A31,bras!$B:$M,8,FALSE),bras!D$8)</f>
        <v>635</v>
      </c>
      <c r="C31">
        <f>IFERROR(VLOOKUP($A31,bras!$B:$M,9,FALSE),bras!E$8)</f>
        <v>1900</v>
      </c>
      <c r="D31">
        <f>IFERROR(VLOOKUP($A31,bras!$B:$M,10,FALSE),bras!F$8)</f>
        <v>1500</v>
      </c>
      <c r="E31">
        <f>IFERROR(VLOOKUP($A31,bras!$B:$M,11,FALSE),bras!G$8)</f>
        <v>600</v>
      </c>
      <c r="F31">
        <f>IFERROR(VLOOKUP($A31,bras!$B:$M,12,FALSE),bras!H$8)</f>
        <v>385</v>
      </c>
    </row>
    <row r="32" spans="1:6" x14ac:dyDescent="0.45">
      <c r="A32">
        <v>31</v>
      </c>
      <c r="B32">
        <f>IFERROR(VLOOKUP($A32,bras!$B:$M,8,FALSE),bras!D$8)</f>
        <v>464</v>
      </c>
      <c r="C32">
        <f>IFERROR(VLOOKUP($A32,bras!$B:$M,9,FALSE),bras!E$8)</f>
        <v>2296</v>
      </c>
      <c r="D32">
        <f>IFERROR(VLOOKUP($A32,bras!$B:$M,10,FALSE),bras!F$8)</f>
        <v>3106</v>
      </c>
      <c r="E32">
        <f>IFERROR(VLOOKUP($A32,bras!$B:$M,11,FALSE),bras!G$8)</f>
        <v>254</v>
      </c>
      <c r="F32">
        <f>IFERROR(VLOOKUP($A32,bras!$B:$M,12,FALSE),bras!H$8)</f>
        <v>414</v>
      </c>
    </row>
    <row r="33" spans="1:6" x14ac:dyDescent="0.45">
      <c r="A33">
        <v>32</v>
      </c>
      <c r="B33">
        <f>IFERROR(VLOOKUP($A33,bras!$B:$M,8,FALSE),bras!D$8)</f>
        <v>394</v>
      </c>
      <c r="C33">
        <f>IFERROR(VLOOKUP($A33,bras!$B:$M,9,FALSE),bras!E$8)</f>
        <v>3096</v>
      </c>
      <c r="D33">
        <f>IFERROR(VLOOKUP($A33,bras!$B:$M,10,FALSE),bras!F$8)</f>
        <v>3076</v>
      </c>
      <c r="E33">
        <f>IFERROR(VLOOKUP($A33,bras!$B:$M,11,FALSE),bras!G$8)</f>
        <v>264</v>
      </c>
      <c r="F33">
        <f>IFERROR(VLOOKUP($A33,bras!$B:$M,12,FALSE),bras!H$8)</f>
        <v>364</v>
      </c>
    </row>
    <row r="34" spans="1:6" x14ac:dyDescent="0.45">
      <c r="A34">
        <v>33</v>
      </c>
      <c r="B34">
        <f>IFERROR(VLOOKUP($A34,bras!$B:$M,8,FALSE),bras!D$8)</f>
        <v>354</v>
      </c>
      <c r="C34">
        <f>IFERROR(VLOOKUP($A34,bras!$B:$M,9,FALSE),bras!E$8)</f>
        <v>3096</v>
      </c>
      <c r="D34">
        <f>IFERROR(VLOOKUP($A34,bras!$B:$M,10,FALSE),bras!F$8)</f>
        <v>3076</v>
      </c>
      <c r="E34">
        <f>IFERROR(VLOOKUP($A34,bras!$B:$M,11,FALSE),bras!G$8)</f>
        <v>214</v>
      </c>
      <c r="F34">
        <f>IFERROR(VLOOKUP($A34,bras!$B:$M,12,FALSE),bras!H$8)</f>
        <v>364</v>
      </c>
    </row>
    <row r="35" spans="1:6" x14ac:dyDescent="0.45">
      <c r="A35">
        <v>34</v>
      </c>
      <c r="B35">
        <f>IFERROR(VLOOKUP($A35,bras!$B:$M,8,FALSE),bras!D$8)</f>
        <v>354</v>
      </c>
      <c r="C35">
        <f>IFERROR(VLOOKUP($A35,bras!$B:$M,9,FALSE),bras!E$8)</f>
        <v>3096</v>
      </c>
      <c r="D35">
        <f>IFERROR(VLOOKUP($A35,bras!$B:$M,10,FALSE),bras!F$8)</f>
        <v>3176</v>
      </c>
      <c r="E35">
        <f>IFERROR(VLOOKUP($A35,bras!$B:$M,11,FALSE),bras!G$8)</f>
        <v>214</v>
      </c>
      <c r="F35">
        <f>IFERROR(VLOOKUP($A35,bras!$B:$M,12,FALSE),bras!H$8)</f>
        <v>364</v>
      </c>
    </row>
    <row r="36" spans="1:6" x14ac:dyDescent="0.45">
      <c r="A36">
        <v>35</v>
      </c>
      <c r="B36">
        <f>IFERROR(VLOOKUP($A36,bras!$B:$M,8,FALSE),bras!D$8)</f>
        <v>464</v>
      </c>
      <c r="C36">
        <f>IFERROR(VLOOKUP($A36,bras!$B:$M,9,FALSE),bras!E$8)</f>
        <v>3096</v>
      </c>
      <c r="D36">
        <f>IFERROR(VLOOKUP($A36,bras!$B:$M,10,FALSE),bras!F$8)</f>
        <v>3176</v>
      </c>
      <c r="E36">
        <f>IFERROR(VLOOKUP($A36,bras!$B:$M,11,FALSE),bras!G$8)</f>
        <v>214</v>
      </c>
      <c r="F36">
        <f>IFERROR(VLOOKUP($A36,bras!$B:$M,12,FALSE),bras!H$8)</f>
        <v>524</v>
      </c>
    </row>
    <row r="37" spans="1:6" x14ac:dyDescent="0.45">
      <c r="A37">
        <v>36</v>
      </c>
      <c r="B37">
        <f>IFERROR(VLOOKUP($A37,bras!$B:$M,8,FALSE),bras!D$8)</f>
        <v>464</v>
      </c>
      <c r="C37">
        <f>IFERROR(VLOOKUP($A37,bras!$B:$M,9,FALSE),bras!E$8)</f>
        <v>2196</v>
      </c>
      <c r="D37">
        <f>IFERROR(VLOOKUP($A37,bras!$B:$M,10,FALSE),bras!F$8)</f>
        <v>3176</v>
      </c>
      <c r="E37">
        <f>IFERROR(VLOOKUP($A37,bras!$B:$M,11,FALSE),bras!G$8)</f>
        <v>214</v>
      </c>
      <c r="F37">
        <f>IFERROR(VLOOKUP($A37,bras!$B:$M,12,FALSE),bras!H$8)</f>
        <v>594</v>
      </c>
    </row>
    <row r="38" spans="1:6" x14ac:dyDescent="0.45">
      <c r="A38">
        <v>37</v>
      </c>
      <c r="B38">
        <f>IFERROR(VLOOKUP($A38,bras!$B:$M,8,FALSE),bras!D$8)</f>
        <v>635</v>
      </c>
      <c r="C38">
        <f>IFERROR(VLOOKUP($A38,bras!$B:$M,9,FALSE),bras!E$8)</f>
        <v>1900</v>
      </c>
      <c r="D38">
        <f>IFERROR(VLOOKUP($A38,bras!$B:$M,10,FALSE),bras!F$8)</f>
        <v>1500</v>
      </c>
      <c r="E38">
        <f>IFERROR(VLOOKUP($A38,bras!$B:$M,11,FALSE),bras!G$8)</f>
        <v>600</v>
      </c>
      <c r="F38">
        <f>IFERROR(VLOOKUP($A38,bras!$B:$M,12,FALSE),bras!H$8)</f>
        <v>385</v>
      </c>
    </row>
    <row r="39" spans="1:6" x14ac:dyDescent="0.45">
      <c r="A39">
        <v>38</v>
      </c>
      <c r="B39">
        <f>IFERROR(VLOOKUP($A39,bras!$B:$M,8,FALSE),bras!D$8)</f>
        <v>635</v>
      </c>
      <c r="C39">
        <f>IFERROR(VLOOKUP($A39,bras!$B:$M,9,FALSE),bras!E$8)</f>
        <v>1900</v>
      </c>
      <c r="D39">
        <f>IFERROR(VLOOKUP($A39,bras!$B:$M,10,FALSE),bras!F$8)</f>
        <v>1500</v>
      </c>
      <c r="E39">
        <f>IFERROR(VLOOKUP($A39,bras!$B:$M,11,FALSE),bras!G$8)</f>
        <v>600</v>
      </c>
      <c r="F39">
        <f>IFERROR(VLOOKUP($A39,bras!$B:$M,12,FALSE),bras!H$8)</f>
        <v>385</v>
      </c>
    </row>
    <row r="40" spans="1:6" x14ac:dyDescent="0.45">
      <c r="A40">
        <v>39</v>
      </c>
      <c r="B40">
        <f>IFERROR(VLOOKUP($A40,bras!$B:$M,8,FALSE),bras!D$8)</f>
        <v>635</v>
      </c>
      <c r="C40">
        <f>IFERROR(VLOOKUP($A40,bras!$B:$M,9,FALSE),bras!E$8)</f>
        <v>1900</v>
      </c>
      <c r="D40">
        <f>IFERROR(VLOOKUP($A40,bras!$B:$M,10,FALSE),bras!F$8)</f>
        <v>1500</v>
      </c>
      <c r="E40">
        <f>IFERROR(VLOOKUP($A40,bras!$B:$M,11,FALSE),bras!G$8)</f>
        <v>600</v>
      </c>
      <c r="F40">
        <f>IFERROR(VLOOKUP($A40,bras!$B:$M,12,FALSE),bras!H$8)</f>
        <v>385</v>
      </c>
    </row>
    <row r="41" spans="1:6" x14ac:dyDescent="0.45">
      <c r="A41">
        <v>40</v>
      </c>
      <c r="B41">
        <f>IFERROR(VLOOKUP($A41,bras!$B:$M,8,FALSE),bras!D$8)</f>
        <v>635</v>
      </c>
      <c r="C41">
        <f>IFERROR(VLOOKUP($A41,bras!$B:$M,9,FALSE),bras!E$8)</f>
        <v>1900</v>
      </c>
      <c r="D41">
        <f>IFERROR(VLOOKUP($A41,bras!$B:$M,10,FALSE),bras!F$8)</f>
        <v>1500</v>
      </c>
      <c r="E41">
        <f>IFERROR(VLOOKUP($A41,bras!$B:$M,11,FALSE),bras!G$8)</f>
        <v>600</v>
      </c>
      <c r="F41">
        <f>IFERROR(VLOOKUP($A41,bras!$B:$M,12,FALSE),bras!H$8)</f>
        <v>385</v>
      </c>
    </row>
    <row r="42" spans="1:6" x14ac:dyDescent="0.45">
      <c r="A42">
        <v>41</v>
      </c>
      <c r="B42">
        <f>IFERROR(VLOOKUP($A42,bras!$B:$M,8,FALSE),bras!D$8)</f>
        <v>524</v>
      </c>
      <c r="C42">
        <f>IFERROR(VLOOKUP($A42,bras!$B:$M,9,FALSE),bras!E$8)</f>
        <v>1696</v>
      </c>
      <c r="D42">
        <f>IFERROR(VLOOKUP($A42,bras!$B:$M,10,FALSE),bras!F$8)</f>
        <v>2282</v>
      </c>
      <c r="E42">
        <f>IFERROR(VLOOKUP($A42,bras!$B:$M,11,FALSE),bras!G$8)</f>
        <v>104</v>
      </c>
      <c r="F42">
        <f>IFERROR(VLOOKUP($A42,bras!$B:$M,12,FALSE),bras!H$8)</f>
        <v>669</v>
      </c>
    </row>
    <row r="43" spans="1:6" x14ac:dyDescent="0.45">
      <c r="A43">
        <v>42</v>
      </c>
      <c r="B43">
        <f>IFERROR(VLOOKUP($A43,bras!$B:$M,8,FALSE),bras!D$8)</f>
        <v>524</v>
      </c>
      <c r="C43">
        <f>IFERROR(VLOOKUP($A43,bras!$B:$M,9,FALSE),bras!E$8)</f>
        <v>1511</v>
      </c>
      <c r="D43">
        <f>IFERROR(VLOOKUP($A43,bras!$B:$M,10,FALSE),bras!F$8)</f>
        <v>2282</v>
      </c>
      <c r="E43">
        <f>IFERROR(VLOOKUP($A43,bras!$B:$M,11,FALSE),bras!G$8)</f>
        <v>104</v>
      </c>
      <c r="F43">
        <f>IFERROR(VLOOKUP($A43,bras!$B:$M,12,FALSE),bras!H$8)</f>
        <v>669</v>
      </c>
    </row>
    <row r="44" spans="1:6" x14ac:dyDescent="0.45">
      <c r="A44">
        <v>43</v>
      </c>
      <c r="B44">
        <f>IFERROR(VLOOKUP($A44,bras!$B:$M,8,FALSE),bras!D$8)</f>
        <v>349</v>
      </c>
      <c r="C44">
        <f>IFERROR(VLOOKUP($A44,bras!$B:$M,9,FALSE),bras!E$8)</f>
        <v>1511</v>
      </c>
      <c r="D44">
        <f>IFERROR(VLOOKUP($A44,bras!$B:$M,10,FALSE),bras!F$8)</f>
        <v>2282</v>
      </c>
      <c r="E44">
        <f>IFERROR(VLOOKUP($A44,bras!$B:$M,11,FALSE),bras!G$8)</f>
        <v>104</v>
      </c>
      <c r="F44">
        <f>IFERROR(VLOOKUP($A44,bras!$B:$M,12,FALSE),bras!H$8)</f>
        <v>669</v>
      </c>
    </row>
    <row r="45" spans="1:6" x14ac:dyDescent="0.45">
      <c r="A45">
        <v>44</v>
      </c>
      <c r="B45">
        <f>IFERROR(VLOOKUP($A45,bras!$B:$M,8,FALSE),bras!D$8)</f>
        <v>349</v>
      </c>
      <c r="C45">
        <f>IFERROR(VLOOKUP($A45,bras!$B:$M,9,FALSE),bras!E$8)</f>
        <v>1701</v>
      </c>
      <c r="D45">
        <f>IFERROR(VLOOKUP($A45,bras!$B:$M,10,FALSE),bras!F$8)</f>
        <v>2282</v>
      </c>
      <c r="E45">
        <f>IFERROR(VLOOKUP($A45,bras!$B:$M,11,FALSE),bras!G$8)</f>
        <v>104</v>
      </c>
      <c r="F45">
        <f>IFERROR(VLOOKUP($A45,bras!$B:$M,12,FALSE),bras!H$8)</f>
        <v>669</v>
      </c>
    </row>
    <row r="46" spans="1:6" x14ac:dyDescent="0.45">
      <c r="A46">
        <v>45</v>
      </c>
      <c r="B46">
        <f>IFERROR(VLOOKUP($A46,bras!$B:$M,8,FALSE),bras!D$8)</f>
        <v>635</v>
      </c>
      <c r="C46">
        <f>IFERROR(VLOOKUP($A46,bras!$B:$M,9,FALSE),bras!E$8)</f>
        <v>1900</v>
      </c>
      <c r="D46">
        <f>IFERROR(VLOOKUP($A46,bras!$B:$M,10,FALSE),bras!F$8)</f>
        <v>1500</v>
      </c>
      <c r="E46">
        <f>IFERROR(VLOOKUP($A46,bras!$B:$M,11,FALSE),bras!G$8)</f>
        <v>600</v>
      </c>
      <c r="F46">
        <f>IFERROR(VLOOKUP($A46,bras!$B:$M,12,FALSE),bras!H$8)</f>
        <v>385</v>
      </c>
    </row>
    <row r="47" spans="1:6" x14ac:dyDescent="0.45">
      <c r="A47">
        <v>46</v>
      </c>
      <c r="B47">
        <f>IFERROR(VLOOKUP($A47,bras!$B:$M,8,FALSE),bras!D$8)</f>
        <v>635</v>
      </c>
      <c r="C47">
        <f>IFERROR(VLOOKUP($A47,bras!$B:$M,9,FALSE),bras!E$8)</f>
        <v>1900</v>
      </c>
      <c r="D47">
        <f>IFERROR(VLOOKUP($A47,bras!$B:$M,10,FALSE),bras!F$8)</f>
        <v>1500</v>
      </c>
      <c r="E47">
        <f>IFERROR(VLOOKUP($A47,bras!$B:$M,11,FALSE),bras!G$8)</f>
        <v>600</v>
      </c>
      <c r="F47">
        <f>IFERROR(VLOOKUP($A47,bras!$B:$M,12,FALSE),bras!H$8)</f>
        <v>385</v>
      </c>
    </row>
    <row r="48" spans="1:6" x14ac:dyDescent="0.45">
      <c r="A48">
        <v>47</v>
      </c>
      <c r="B48">
        <f>IFERROR(VLOOKUP($A48,bras!$B:$M,8,FALSE),bras!D$8)</f>
        <v>635</v>
      </c>
      <c r="C48">
        <f>IFERROR(VLOOKUP($A48,bras!$B:$M,9,FALSE),bras!E$8)</f>
        <v>1900</v>
      </c>
      <c r="D48">
        <f>IFERROR(VLOOKUP($A48,bras!$B:$M,10,FALSE),bras!F$8)</f>
        <v>1500</v>
      </c>
      <c r="E48">
        <f>IFERROR(VLOOKUP($A48,bras!$B:$M,11,FALSE),bras!G$8)</f>
        <v>600</v>
      </c>
      <c r="F48">
        <f>IFERROR(VLOOKUP($A48,bras!$B:$M,12,FALSE),bras!H$8)</f>
        <v>385</v>
      </c>
    </row>
    <row r="49" spans="1:6" x14ac:dyDescent="0.45">
      <c r="A49">
        <v>48</v>
      </c>
      <c r="B49">
        <f>IFERROR(VLOOKUP($A49,bras!$B:$M,8,FALSE),bras!D$8)</f>
        <v>635</v>
      </c>
      <c r="C49">
        <f>IFERROR(VLOOKUP($A49,bras!$B:$M,9,FALSE),bras!E$8)</f>
        <v>1900</v>
      </c>
      <c r="D49">
        <f>IFERROR(VLOOKUP($A49,bras!$B:$M,10,FALSE),bras!F$8)</f>
        <v>1500</v>
      </c>
      <c r="E49">
        <f>IFERROR(VLOOKUP($A49,bras!$B:$M,11,FALSE),bras!G$8)</f>
        <v>600</v>
      </c>
      <c r="F49">
        <f>IFERROR(VLOOKUP($A49,bras!$B:$M,12,FALSE),bras!H$8)</f>
        <v>385</v>
      </c>
    </row>
    <row r="50" spans="1:6" x14ac:dyDescent="0.45">
      <c r="A50">
        <v>49</v>
      </c>
      <c r="B50">
        <f>IFERROR(VLOOKUP($A50,bras!$B:$M,8,FALSE),bras!D$8)</f>
        <v>635</v>
      </c>
      <c r="C50">
        <f>IFERROR(VLOOKUP($A50,bras!$B:$M,9,FALSE),bras!E$8)</f>
        <v>1900</v>
      </c>
      <c r="D50">
        <f>IFERROR(VLOOKUP($A50,bras!$B:$M,10,FALSE),bras!F$8)</f>
        <v>1500</v>
      </c>
      <c r="E50">
        <f>IFERROR(VLOOKUP($A50,bras!$B:$M,11,FALSE),bras!G$8)</f>
        <v>600</v>
      </c>
      <c r="F50">
        <f>IFERROR(VLOOKUP($A50,bras!$B:$M,12,FALSE),bras!H$8)</f>
        <v>385</v>
      </c>
    </row>
    <row r="51" spans="1:6" x14ac:dyDescent="0.45">
      <c r="A51">
        <v>50</v>
      </c>
      <c r="B51">
        <f>IFERROR(VLOOKUP($A51,bras!$B:$M,8,FALSE),bras!D$8)</f>
        <v>635</v>
      </c>
      <c r="C51">
        <f>IFERROR(VLOOKUP($A51,bras!$B:$M,9,FALSE),bras!E$8)</f>
        <v>1900</v>
      </c>
      <c r="D51">
        <f>IFERROR(VLOOKUP($A51,bras!$B:$M,10,FALSE),bras!F$8)</f>
        <v>1500</v>
      </c>
      <c r="E51">
        <f>IFERROR(VLOOKUP($A51,bras!$B:$M,11,FALSE),bras!G$8)</f>
        <v>600</v>
      </c>
      <c r="F51">
        <f>IFERROR(VLOOKUP($A51,bras!$B:$M,12,FALSE),bras!H$8)</f>
        <v>385</v>
      </c>
    </row>
    <row r="52" spans="1:6" x14ac:dyDescent="0.45">
      <c r="A52">
        <v>51</v>
      </c>
      <c r="B52">
        <f>IFERROR(VLOOKUP($A52,bras!$B:$M,8,FALSE),bras!D$8)</f>
        <v>635</v>
      </c>
      <c r="C52">
        <f>IFERROR(VLOOKUP($A52,bras!$B:$M,9,FALSE),bras!E$8)</f>
        <v>1900</v>
      </c>
      <c r="D52">
        <f>IFERROR(VLOOKUP($A52,bras!$B:$M,10,FALSE),bras!F$8)</f>
        <v>1500</v>
      </c>
      <c r="E52">
        <f>IFERROR(VLOOKUP($A52,bras!$B:$M,11,FALSE),bras!G$8)</f>
        <v>600</v>
      </c>
      <c r="F52">
        <f>IFERROR(VLOOKUP($A52,bras!$B:$M,12,FALSE),bras!H$8)</f>
        <v>385</v>
      </c>
    </row>
    <row r="53" spans="1:6" x14ac:dyDescent="0.45">
      <c r="A53">
        <v>52</v>
      </c>
      <c r="B53">
        <f>IFERROR(VLOOKUP($A53,bras!$B:$M,8,FALSE),bras!D$8)</f>
        <v>635</v>
      </c>
      <c r="C53">
        <f>IFERROR(VLOOKUP($A53,bras!$B:$M,9,FALSE),bras!E$8)</f>
        <v>1900</v>
      </c>
      <c r="D53">
        <f>IFERROR(VLOOKUP($A53,bras!$B:$M,10,FALSE),bras!F$8)</f>
        <v>1500</v>
      </c>
      <c r="E53">
        <f>IFERROR(VLOOKUP($A53,bras!$B:$M,11,FALSE),bras!G$8)</f>
        <v>600</v>
      </c>
      <c r="F53">
        <f>IFERROR(VLOOKUP($A53,bras!$B:$M,12,FALSE),bras!H$8)</f>
        <v>385</v>
      </c>
    </row>
    <row r="54" spans="1:6" x14ac:dyDescent="0.45">
      <c r="A54">
        <v>53</v>
      </c>
      <c r="B54">
        <f>IFERROR(VLOOKUP($A54,bras!$B:$M,8,FALSE),bras!D$8)</f>
        <v>635</v>
      </c>
      <c r="C54">
        <f>IFERROR(VLOOKUP($A54,bras!$B:$M,9,FALSE),bras!E$8)</f>
        <v>1900</v>
      </c>
      <c r="D54">
        <f>IFERROR(VLOOKUP($A54,bras!$B:$M,10,FALSE),bras!F$8)</f>
        <v>1500</v>
      </c>
      <c r="E54">
        <f>IFERROR(VLOOKUP($A54,bras!$B:$M,11,FALSE),bras!G$8)</f>
        <v>600</v>
      </c>
      <c r="F54">
        <f>IFERROR(VLOOKUP($A54,bras!$B:$M,12,FALSE),bras!H$8)</f>
        <v>385</v>
      </c>
    </row>
    <row r="55" spans="1:6" x14ac:dyDescent="0.45">
      <c r="A55">
        <v>54</v>
      </c>
      <c r="B55">
        <f>IFERROR(VLOOKUP($A55,bras!$B:$M,8,FALSE),bras!D$8)</f>
        <v>635</v>
      </c>
      <c r="C55">
        <f>IFERROR(VLOOKUP($A55,bras!$B:$M,9,FALSE),bras!E$8)</f>
        <v>1900</v>
      </c>
      <c r="D55">
        <f>IFERROR(VLOOKUP($A55,bras!$B:$M,10,FALSE),bras!F$8)</f>
        <v>1500</v>
      </c>
      <c r="E55">
        <f>IFERROR(VLOOKUP($A55,bras!$B:$M,11,FALSE),bras!G$8)</f>
        <v>600</v>
      </c>
      <c r="F55">
        <f>IFERROR(VLOOKUP($A55,bras!$B:$M,12,FALSE),bras!H$8)</f>
        <v>385</v>
      </c>
    </row>
    <row r="56" spans="1:6" x14ac:dyDescent="0.45">
      <c r="A56">
        <v>55</v>
      </c>
      <c r="B56">
        <f>IFERROR(VLOOKUP($A56,bras!$B:$M,8,FALSE),bras!D$8)</f>
        <v>635</v>
      </c>
      <c r="C56">
        <f>IFERROR(VLOOKUP($A56,bras!$B:$M,9,FALSE),bras!E$8)</f>
        <v>1900</v>
      </c>
      <c r="D56">
        <f>IFERROR(VLOOKUP($A56,bras!$B:$M,10,FALSE),bras!F$8)</f>
        <v>1500</v>
      </c>
      <c r="E56">
        <f>IFERROR(VLOOKUP($A56,bras!$B:$M,11,FALSE),bras!G$8)</f>
        <v>600</v>
      </c>
      <c r="F56">
        <f>IFERROR(VLOOKUP($A56,bras!$B:$M,12,FALSE),bras!H$8)</f>
        <v>385</v>
      </c>
    </row>
    <row r="57" spans="1:6" x14ac:dyDescent="0.45">
      <c r="A57">
        <v>56</v>
      </c>
      <c r="B57">
        <f>IFERROR(VLOOKUP($A57,bras!$B:$M,8,FALSE),bras!D$8)</f>
        <v>635</v>
      </c>
      <c r="C57">
        <f>IFERROR(VLOOKUP($A57,bras!$B:$M,9,FALSE),bras!E$8)</f>
        <v>1900</v>
      </c>
      <c r="D57">
        <f>IFERROR(VLOOKUP($A57,bras!$B:$M,10,FALSE),bras!F$8)</f>
        <v>1500</v>
      </c>
      <c r="E57">
        <f>IFERROR(VLOOKUP($A57,bras!$B:$M,11,FALSE),bras!G$8)</f>
        <v>600</v>
      </c>
      <c r="F57">
        <f>IFERROR(VLOOKUP($A57,bras!$B:$M,12,FALSE),bras!H$8)</f>
        <v>385</v>
      </c>
    </row>
    <row r="58" spans="1:6" x14ac:dyDescent="0.45">
      <c r="A58">
        <v>57</v>
      </c>
      <c r="B58">
        <f>IFERROR(VLOOKUP($A58,bras!$B:$M,8,FALSE),bras!D$8)</f>
        <v>635</v>
      </c>
      <c r="C58">
        <f>IFERROR(VLOOKUP($A58,bras!$B:$M,9,FALSE),bras!E$8)</f>
        <v>1900</v>
      </c>
      <c r="D58">
        <f>IFERROR(VLOOKUP($A58,bras!$B:$M,10,FALSE),bras!F$8)</f>
        <v>1500</v>
      </c>
      <c r="E58">
        <f>IFERROR(VLOOKUP($A58,bras!$B:$M,11,FALSE),bras!G$8)</f>
        <v>600</v>
      </c>
      <c r="F58">
        <f>IFERROR(VLOOKUP($A58,bras!$B:$M,12,FALSE),bras!H$8)</f>
        <v>385</v>
      </c>
    </row>
    <row r="59" spans="1:6" x14ac:dyDescent="0.45">
      <c r="A59">
        <v>58</v>
      </c>
      <c r="B59">
        <f>IFERROR(VLOOKUP($A59,bras!$B:$M,8,FALSE),bras!D$8)</f>
        <v>635</v>
      </c>
      <c r="C59">
        <f>IFERROR(VLOOKUP($A59,bras!$B:$M,9,FALSE),bras!E$8)</f>
        <v>1900</v>
      </c>
      <c r="D59">
        <f>IFERROR(VLOOKUP($A59,bras!$B:$M,10,FALSE),bras!F$8)</f>
        <v>1500</v>
      </c>
      <c r="E59">
        <f>IFERROR(VLOOKUP($A59,bras!$B:$M,11,FALSE),bras!G$8)</f>
        <v>600</v>
      </c>
      <c r="F59">
        <f>IFERROR(VLOOKUP($A59,bras!$B:$M,12,FALSE),bras!H$8)</f>
        <v>385</v>
      </c>
    </row>
    <row r="60" spans="1:6" x14ac:dyDescent="0.45">
      <c r="A60">
        <v>59</v>
      </c>
      <c r="B60">
        <f>IFERROR(VLOOKUP($A60,bras!$B:$M,8,FALSE),bras!D$8)</f>
        <v>635</v>
      </c>
      <c r="C60">
        <f>IFERROR(VLOOKUP($A60,bras!$B:$M,9,FALSE),bras!E$8)</f>
        <v>1900</v>
      </c>
      <c r="D60">
        <f>IFERROR(VLOOKUP($A60,bras!$B:$M,10,FALSE),bras!F$8)</f>
        <v>1500</v>
      </c>
      <c r="E60">
        <f>IFERROR(VLOOKUP($A60,bras!$B:$M,11,FALSE),bras!G$8)</f>
        <v>600</v>
      </c>
      <c r="F60">
        <f>IFERROR(VLOOKUP($A60,bras!$B:$M,12,FALSE),bras!H$8)</f>
        <v>385</v>
      </c>
    </row>
    <row r="61" spans="1:6" x14ac:dyDescent="0.45">
      <c r="A61">
        <v>60</v>
      </c>
      <c r="B61">
        <f>IFERROR(VLOOKUP($A61,bras!$B:$M,8,FALSE),bras!D$8)</f>
        <v>635</v>
      </c>
      <c r="C61">
        <f>IFERROR(VLOOKUP($A61,bras!$B:$M,9,FALSE),bras!E$8)</f>
        <v>1900</v>
      </c>
      <c r="D61">
        <f>IFERROR(VLOOKUP($A61,bras!$B:$M,10,FALSE),bras!F$8)</f>
        <v>1500</v>
      </c>
      <c r="E61">
        <f>IFERROR(VLOOKUP($A61,bras!$B:$M,11,FALSE),bras!G$8)</f>
        <v>600</v>
      </c>
      <c r="F61">
        <f>IFERROR(VLOOKUP($A61,bras!$B:$M,12,FALSE),bras!H$8)</f>
        <v>385</v>
      </c>
    </row>
    <row r="62" spans="1:6" x14ac:dyDescent="0.45">
      <c r="A62">
        <v>61</v>
      </c>
      <c r="B62">
        <f>IFERROR(VLOOKUP($A62,bras!$B:$M,8,FALSE),bras!D$8)</f>
        <v>635</v>
      </c>
      <c r="C62">
        <f>IFERROR(VLOOKUP($A62,bras!$B:$M,9,FALSE),bras!E$8)</f>
        <v>1900</v>
      </c>
      <c r="D62">
        <f>IFERROR(VLOOKUP($A62,bras!$B:$M,10,FALSE),bras!F$8)</f>
        <v>1500</v>
      </c>
      <c r="E62">
        <f>IFERROR(VLOOKUP($A62,bras!$B:$M,11,FALSE),bras!G$8)</f>
        <v>600</v>
      </c>
      <c r="F62">
        <f>IFERROR(VLOOKUP($A62,bras!$B:$M,12,FALSE),bras!H$8)</f>
        <v>385</v>
      </c>
    </row>
    <row r="63" spans="1:6" x14ac:dyDescent="0.45">
      <c r="A63">
        <v>62</v>
      </c>
      <c r="B63">
        <f>IFERROR(VLOOKUP($A63,bras!$B:$M,8,FALSE),bras!D$8)</f>
        <v>635</v>
      </c>
      <c r="C63">
        <f>IFERROR(VLOOKUP($A63,bras!$B:$M,9,FALSE),bras!E$8)</f>
        <v>1900</v>
      </c>
      <c r="D63">
        <f>IFERROR(VLOOKUP($A63,bras!$B:$M,10,FALSE),bras!F$8)</f>
        <v>1500</v>
      </c>
      <c r="E63">
        <f>IFERROR(VLOOKUP($A63,bras!$B:$M,11,FALSE),bras!G$8)</f>
        <v>600</v>
      </c>
      <c r="F63">
        <f>IFERROR(VLOOKUP($A63,bras!$B:$M,12,FALSE),bras!H$8)</f>
        <v>385</v>
      </c>
    </row>
    <row r="64" spans="1:6" x14ac:dyDescent="0.45">
      <c r="A64">
        <v>63</v>
      </c>
      <c r="B64">
        <f>IFERROR(VLOOKUP($A64,bras!$B:$M,8,FALSE),bras!D$8)</f>
        <v>635</v>
      </c>
      <c r="C64">
        <f>IFERROR(VLOOKUP($A64,bras!$B:$M,9,FALSE),bras!E$8)</f>
        <v>1900</v>
      </c>
      <c r="D64">
        <f>IFERROR(VLOOKUP($A64,bras!$B:$M,10,FALSE),bras!F$8)</f>
        <v>1500</v>
      </c>
      <c r="E64">
        <f>IFERROR(VLOOKUP($A64,bras!$B:$M,11,FALSE),bras!G$8)</f>
        <v>600</v>
      </c>
      <c r="F64">
        <f>IFERROR(VLOOKUP($A64,bras!$B:$M,12,FALSE),bras!H$8)</f>
        <v>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41B2-67A5-4B3A-9DE0-EA2189351FE5}">
  <dimension ref="A1:C17"/>
  <sheetViews>
    <sheetView workbookViewId="0">
      <selection activeCell="B1" sqref="B1"/>
    </sheetView>
  </sheetViews>
  <sheetFormatPr baseColWidth="10" defaultRowHeight="14.25" x14ac:dyDescent="0.45"/>
  <sheetData>
    <row r="1" spans="1:3" x14ac:dyDescent="0.45">
      <c r="A1">
        <v>0</v>
      </c>
      <c r="B1">
        <f>IFERROR(VLOOKUP($A1,pince!$B:$G,3,FALSE),pince!D$7)</f>
        <v>115</v>
      </c>
      <c r="C1">
        <f>IFERROR(VLOOKUP($A1,pince!$B:$G,4,FALSE),pince!E$7)</f>
        <v>33700</v>
      </c>
    </row>
    <row r="2" spans="1:3" x14ac:dyDescent="0.45">
      <c r="A2">
        <v>1</v>
      </c>
      <c r="B2">
        <f>IFERROR(VLOOKUP($A2,pince!$B:$G,3,FALSE),pince!D$7)</f>
        <v>115</v>
      </c>
      <c r="C2">
        <f>IFERROR(VLOOKUP($A2,pince!$B:$G,4,FALSE),pince!E$7)</f>
        <v>33500</v>
      </c>
    </row>
    <row r="3" spans="1:3" x14ac:dyDescent="0.45">
      <c r="A3">
        <v>2</v>
      </c>
      <c r="B3">
        <f>IFERROR(VLOOKUP($A3,pince!$B:$G,3,FALSE),pince!D$7)</f>
        <v>115</v>
      </c>
      <c r="C3">
        <f>IFERROR(VLOOKUP($A3,pince!$B:$G,4,FALSE),pince!E$7)</f>
        <v>37200</v>
      </c>
    </row>
    <row r="4" spans="1:3" x14ac:dyDescent="0.45">
      <c r="A4">
        <v>3</v>
      </c>
      <c r="B4">
        <f>IFERROR(VLOOKUP($A4,pince!$B:$G,3,FALSE),pince!D$7)</f>
        <v>860</v>
      </c>
      <c r="C4">
        <f>IFERROR(VLOOKUP($A4,pince!$B:$G,4,FALSE),pince!E$7)</f>
        <v>37400</v>
      </c>
    </row>
    <row r="5" spans="1:3" x14ac:dyDescent="0.45">
      <c r="A5">
        <v>4</v>
      </c>
      <c r="B5">
        <f>IFERROR(VLOOKUP($A5,pince!$B:$G,3,FALSE),pince!D$7)</f>
        <v>860</v>
      </c>
      <c r="C5">
        <f>IFERROR(VLOOKUP($A5,pince!$B:$G,4,FALSE),pince!E$7)</f>
        <v>36000</v>
      </c>
    </row>
    <row r="6" spans="1:3" x14ac:dyDescent="0.45">
      <c r="A6">
        <v>5</v>
      </c>
      <c r="B6">
        <f>IFERROR(VLOOKUP($A6,pince!$B:$G,3,FALSE),pince!D$7)</f>
        <v>115</v>
      </c>
      <c r="C6">
        <f>IFERROR(VLOOKUP($A6,pince!$B:$G,4,FALSE),pince!E$7)</f>
        <v>36000</v>
      </c>
    </row>
    <row r="7" spans="1:3" x14ac:dyDescent="0.45">
      <c r="A7">
        <v>6</v>
      </c>
      <c r="B7">
        <f>IFERROR(VLOOKUP($A7,pince!$B:$G,3,FALSE),pince!D$7)</f>
        <v>477</v>
      </c>
      <c r="C7">
        <f>IFERROR(VLOOKUP($A7,pince!$B:$G,4,FALSE),pince!E$7)</f>
        <v>36750</v>
      </c>
    </row>
    <row r="8" spans="1:3" x14ac:dyDescent="0.45">
      <c r="A8">
        <v>7</v>
      </c>
      <c r="B8">
        <f>IFERROR(VLOOKUP($A8,pince!$B:$G,3,FALSE),pince!D$7)</f>
        <v>477</v>
      </c>
      <c r="C8">
        <f>IFERROR(VLOOKUP($A8,pince!$B:$G,4,FALSE),pince!E$7)</f>
        <v>36750</v>
      </c>
    </row>
    <row r="9" spans="1:3" x14ac:dyDescent="0.45">
      <c r="A9">
        <v>8</v>
      </c>
      <c r="B9">
        <f>IFERROR(VLOOKUP($A9,pince!$B:$G,3,FALSE),pince!D$7)</f>
        <v>477</v>
      </c>
      <c r="C9">
        <f>IFERROR(VLOOKUP($A9,pince!$B:$G,4,FALSE),pince!E$7)</f>
        <v>36750</v>
      </c>
    </row>
    <row r="10" spans="1:3" x14ac:dyDescent="0.45">
      <c r="A10">
        <v>9</v>
      </c>
      <c r="B10">
        <f>IFERROR(VLOOKUP($A10,pince!$B:$G,3,FALSE),pince!D$7)</f>
        <v>477</v>
      </c>
      <c r="C10">
        <f>IFERROR(VLOOKUP($A10,pince!$B:$G,4,FALSE),pince!E$7)</f>
        <v>36750</v>
      </c>
    </row>
    <row r="11" spans="1:3" x14ac:dyDescent="0.45">
      <c r="A11">
        <v>10</v>
      </c>
      <c r="B11">
        <f>IFERROR(VLOOKUP($A11,pince!$B:$G,3,FALSE),pince!D$7)</f>
        <v>477</v>
      </c>
      <c r="C11">
        <f>IFERROR(VLOOKUP($A11,pince!$B:$G,4,FALSE),pince!E$7)</f>
        <v>36750</v>
      </c>
    </row>
    <row r="12" spans="1:3" x14ac:dyDescent="0.45">
      <c r="A12">
        <v>11</v>
      </c>
      <c r="B12">
        <f>IFERROR(VLOOKUP($A12,pince!$B:$G,3,FALSE),pince!D$7)</f>
        <v>810</v>
      </c>
      <c r="C12">
        <f>IFERROR(VLOOKUP($A12,pince!$B:$G,4,FALSE),pince!E$7)</f>
        <v>33700</v>
      </c>
    </row>
    <row r="13" spans="1:3" x14ac:dyDescent="0.45">
      <c r="A13">
        <v>12</v>
      </c>
      <c r="B13">
        <f>IFERROR(VLOOKUP($A13,pince!$B:$G,3,FALSE),pince!D$7)</f>
        <v>810</v>
      </c>
      <c r="C13">
        <f>IFERROR(VLOOKUP($A13,pince!$B:$G,4,FALSE),pince!E$7)</f>
        <v>34330</v>
      </c>
    </row>
    <row r="14" spans="1:3" x14ac:dyDescent="0.45">
      <c r="A14">
        <v>13</v>
      </c>
      <c r="B14">
        <f>IFERROR(VLOOKUP($A14,pince!$B:$G,3,FALSE),pince!D$7)</f>
        <v>477</v>
      </c>
      <c r="C14">
        <f>IFERROR(VLOOKUP($A14,pince!$B:$G,4,FALSE),pince!E$7)</f>
        <v>36750</v>
      </c>
    </row>
    <row r="15" spans="1:3" x14ac:dyDescent="0.45">
      <c r="A15">
        <v>14</v>
      </c>
      <c r="B15">
        <f>IFERROR(VLOOKUP($A15,pince!$B:$G,3,FALSE),pince!D$7)</f>
        <v>477</v>
      </c>
      <c r="C15">
        <f>IFERROR(VLOOKUP($A15,pince!$B:$G,4,FALSE),pince!E$7)</f>
        <v>36750</v>
      </c>
    </row>
    <row r="16" spans="1:3" x14ac:dyDescent="0.45">
      <c r="A16">
        <v>15</v>
      </c>
      <c r="B16">
        <f>IFERROR(VLOOKUP($A16,pince!$B:$G,3,FALSE),pince!D$7)</f>
        <v>477</v>
      </c>
      <c r="C16">
        <f>IFERROR(VLOOKUP($A16,pince!$B:$G,4,FALSE),pince!E$7)</f>
        <v>36750</v>
      </c>
    </row>
    <row r="17" spans="1:3" x14ac:dyDescent="0.45">
      <c r="A17">
        <v>16</v>
      </c>
      <c r="B17">
        <f>IFERROR(VLOOKUP($A17,pince!$B:$G,3,FALSE),pince!D$7)</f>
        <v>477</v>
      </c>
      <c r="C17">
        <f>IFERROR(VLOOKUP($A17,pince!$B:$G,4,FALSE),pince!E$7)</f>
        <v>36750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28F6-3568-446C-B15D-9C3C2BC24262}">
  <dimension ref="A1:E9"/>
  <sheetViews>
    <sheetView workbookViewId="0">
      <selection activeCell="D12" sqref="D12"/>
    </sheetView>
  </sheetViews>
  <sheetFormatPr baseColWidth="10" defaultRowHeight="14.25" x14ac:dyDescent="0.45"/>
  <sheetData>
    <row r="1" spans="1:5" x14ac:dyDescent="0.45">
      <c r="A1">
        <v>0</v>
      </c>
      <c r="B1">
        <f>IFERROR(VLOOKUP($A1,colonnes!$B:$G,3,FALSE),colonnes!D$8)</f>
        <v>21000</v>
      </c>
      <c r="C1">
        <f>IFERROR(VLOOKUP($A1,colonnes!$B:$G,4,FALSE),colonnes!E$8)</f>
        <v>21000</v>
      </c>
      <c r="D1">
        <f>IFERROR(VLOOKUP($A1,colonnes!$B:$G,5,FALSE),colonnes!F$8)</f>
        <v>46500</v>
      </c>
      <c r="E1">
        <f>IFERROR(VLOOKUP($A1,colonnes!$B:$G,6,FALSE),colonnes!G$8)</f>
        <v>49500</v>
      </c>
    </row>
    <row r="2" spans="1:5" x14ac:dyDescent="0.45">
      <c r="A2">
        <v>1</v>
      </c>
      <c r="B2">
        <f>IFERROR(VLOOKUP($A2,colonnes!$B:$G,3,FALSE),colonnes!D$8)</f>
        <v>49000</v>
      </c>
      <c r="C2">
        <f>IFERROR(VLOOKUP($A2,colonnes!$B:$G,4,FALSE),colonnes!E$8)</f>
        <v>49000</v>
      </c>
      <c r="D2">
        <f>IFERROR(VLOOKUP($A2,colonnes!$B:$G,5,FALSE),colonnes!F$8)</f>
        <v>22000</v>
      </c>
      <c r="E2">
        <f>IFERROR(VLOOKUP($A2,colonnes!$B:$G,6,FALSE),colonnes!G$8)</f>
        <v>25000</v>
      </c>
    </row>
    <row r="3" spans="1:5" x14ac:dyDescent="0.45">
      <c r="A3">
        <v>2</v>
      </c>
      <c r="B3">
        <f>IFERROR(VLOOKUP($A3,colonnes!$B:$G,3,FALSE),colonnes!D$8)</f>
        <v>21000</v>
      </c>
      <c r="C3">
        <f>IFERROR(VLOOKUP($A3,colonnes!$B:$G,4,FALSE),colonnes!E$8)</f>
        <v>21000</v>
      </c>
      <c r="D3">
        <f>IFERROR(VLOOKUP($A3,colonnes!$B:$G,5,FALSE),colonnes!F$8)</f>
        <v>22000</v>
      </c>
      <c r="E3">
        <f>IFERROR(VLOOKUP($A3,colonnes!$B:$G,6,FALSE),colonnes!G$8)</f>
        <v>25000</v>
      </c>
    </row>
    <row r="4" spans="1:5" x14ac:dyDescent="0.45">
      <c r="A4">
        <v>3</v>
      </c>
      <c r="B4">
        <f>IFERROR(VLOOKUP($A4,colonnes!$B:$G,3,FALSE),colonnes!D$8)</f>
        <v>21000</v>
      </c>
      <c r="C4">
        <f>IFERROR(VLOOKUP($A4,colonnes!$B:$G,4,FALSE),colonnes!E$8)</f>
        <v>21000</v>
      </c>
      <c r="D4">
        <f>IFERROR(VLOOKUP($A4,colonnes!$B:$G,5,FALSE),colonnes!F$8)</f>
        <v>46500</v>
      </c>
      <c r="E4">
        <f>IFERROR(VLOOKUP($A4,colonnes!$B:$G,6,FALSE),colonnes!G$8)</f>
        <v>49500</v>
      </c>
    </row>
    <row r="5" spans="1:5" x14ac:dyDescent="0.45">
      <c r="A5">
        <v>4</v>
      </c>
      <c r="B5">
        <f>IFERROR(VLOOKUP($A5,colonnes!$B:$G,3,FALSE),colonnes!D$8)</f>
        <v>35000</v>
      </c>
      <c r="C5">
        <f>IFERROR(VLOOKUP($A5,colonnes!$B:$G,4,FALSE),colonnes!E$8)</f>
        <v>35000</v>
      </c>
      <c r="D5">
        <f>IFERROR(VLOOKUP($A5,colonnes!$B:$G,5,FALSE),colonnes!F$8)</f>
        <v>34250</v>
      </c>
      <c r="E5">
        <f>IFERROR(VLOOKUP($A5,colonnes!$B:$G,6,FALSE),colonnes!G$8)</f>
        <v>37250</v>
      </c>
    </row>
    <row r="6" spans="1:5" x14ac:dyDescent="0.45">
      <c r="A6">
        <v>5</v>
      </c>
      <c r="B6">
        <f>IFERROR(VLOOKUP($A6,colonnes!$B:$G,3,FALSE),colonnes!D$8)</f>
        <v>35000</v>
      </c>
      <c r="C6">
        <f>IFERROR(VLOOKUP($A6,colonnes!$B:$G,4,FALSE),colonnes!E$8)</f>
        <v>35000</v>
      </c>
      <c r="D6">
        <f>IFERROR(VLOOKUP($A6,colonnes!$B:$G,5,FALSE),colonnes!F$8)</f>
        <v>34250</v>
      </c>
      <c r="E6">
        <f>IFERROR(VLOOKUP($A6,colonnes!$B:$G,6,FALSE),colonnes!G$8)</f>
        <v>37250</v>
      </c>
    </row>
    <row r="7" spans="1:5" x14ac:dyDescent="0.45">
      <c r="A7">
        <v>6</v>
      </c>
      <c r="B7">
        <f>IFERROR(VLOOKUP($A7,colonnes!$B:$G,3,FALSE),colonnes!D$8)</f>
        <v>35000</v>
      </c>
      <c r="C7">
        <f>IFERROR(VLOOKUP($A7,colonnes!$B:$G,4,FALSE),colonnes!E$8)</f>
        <v>35000</v>
      </c>
      <c r="D7">
        <f>IFERROR(VLOOKUP($A7,colonnes!$B:$G,5,FALSE),colonnes!F$8)</f>
        <v>34250</v>
      </c>
      <c r="E7">
        <f>IFERROR(VLOOKUP($A7,colonnes!$B:$G,6,FALSE),colonnes!G$8)</f>
        <v>37250</v>
      </c>
    </row>
    <row r="8" spans="1:5" x14ac:dyDescent="0.45">
      <c r="A8">
        <v>7</v>
      </c>
      <c r="B8">
        <f>IFERROR(VLOOKUP($A8,colonnes!$B:$G,3,FALSE),colonnes!D$8)</f>
        <v>35000</v>
      </c>
      <c r="C8">
        <f>IFERROR(VLOOKUP($A8,colonnes!$B:$G,4,FALSE),colonnes!E$8)</f>
        <v>35000</v>
      </c>
      <c r="D8">
        <f>IFERROR(VLOOKUP($A8,colonnes!$B:$G,5,FALSE),colonnes!F$8)</f>
        <v>34250</v>
      </c>
      <c r="E8">
        <f>IFERROR(VLOOKUP($A8,colonnes!$B:$G,6,FALSE),colonnes!G$8)</f>
        <v>37250</v>
      </c>
    </row>
    <row r="9" spans="1:5" x14ac:dyDescent="0.45">
      <c r="A9">
        <v>8</v>
      </c>
      <c r="B9">
        <f>IFERROR(VLOOKUP($A9,colonnes!$B:$G,3,FALSE),colonnes!D$8)</f>
        <v>35000</v>
      </c>
      <c r="C9">
        <f>IFERROR(VLOOKUP($A9,colonnes!$B:$G,4,FALSE),colonnes!E$8)</f>
        <v>35000</v>
      </c>
      <c r="D9">
        <f>IFERROR(VLOOKUP($A9,colonnes!$B:$G,5,FALSE),colonnes!F$8)</f>
        <v>34250</v>
      </c>
      <c r="E9">
        <f>IFERROR(VLOOKUP($A9,colonnes!$B:$G,6,FALSE),colonnes!G$8)</f>
        <v>37250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D1D-5E28-4323-8842-9D1EE8972522}">
  <dimension ref="A1:C9"/>
  <sheetViews>
    <sheetView workbookViewId="0">
      <selection activeCell="D14" sqref="D14"/>
    </sheetView>
  </sheetViews>
  <sheetFormatPr baseColWidth="10" defaultRowHeight="14.25" x14ac:dyDescent="0.45"/>
  <sheetData>
    <row r="1" spans="1:3" x14ac:dyDescent="0.45">
      <c r="A1">
        <v>0</v>
      </c>
      <c r="B1">
        <f>IFERROR(VLOOKUP($A1,bascule!$B:$G,3,FALSE),bascule!D$7)</f>
        <v>767</v>
      </c>
      <c r="C1">
        <f>IFERROR(VLOOKUP($A1,bascule!$B:$G,4,FALSE),bascule!E$7)</f>
        <v>295</v>
      </c>
    </row>
    <row r="2" spans="1:3" x14ac:dyDescent="0.45">
      <c r="A2">
        <v>1</v>
      </c>
      <c r="B2">
        <f>IFERROR(VLOOKUP($A2,bascule!$B:$G,3,FALSE),bascule!D$7)</f>
        <v>390</v>
      </c>
      <c r="C2">
        <f>IFERROR(VLOOKUP($A2,bascule!$B:$G,4,FALSE),bascule!E$7)</f>
        <v>671</v>
      </c>
    </row>
    <row r="3" spans="1:3" x14ac:dyDescent="0.45">
      <c r="A3">
        <v>2</v>
      </c>
      <c r="B3">
        <f>IFERROR(VLOOKUP($A3,bascule!$B:$G,3,FALSE),bascule!D$7)</f>
        <v>390</v>
      </c>
      <c r="C3">
        <f>IFERROR(VLOOKUP($A3,bascule!$B:$G,4,FALSE),bascule!E$7)</f>
        <v>662</v>
      </c>
    </row>
    <row r="4" spans="1:3" x14ac:dyDescent="0.45">
      <c r="A4">
        <v>3</v>
      </c>
      <c r="B4">
        <f>IFERROR(VLOOKUP($A4,bascule!$B:$G,3,FALSE),bascule!D$7)</f>
        <v>375</v>
      </c>
      <c r="C4">
        <f>IFERROR(VLOOKUP($A4,bascule!$B:$G,4,FALSE),bascule!E$7)</f>
        <v>677</v>
      </c>
    </row>
    <row r="5" spans="1:3" x14ac:dyDescent="0.45">
      <c r="A5">
        <v>4</v>
      </c>
      <c r="B5">
        <f>IFERROR(VLOOKUP($A5,bascule!$B:$G,3,FALSE),bascule!D$7)</f>
        <v>767</v>
      </c>
      <c r="C5">
        <f>IFERROR(VLOOKUP($A5,bascule!$B:$G,4,FALSE),bascule!E$7)</f>
        <v>279</v>
      </c>
    </row>
    <row r="6" spans="1:3" x14ac:dyDescent="0.45">
      <c r="A6">
        <v>5</v>
      </c>
      <c r="B6">
        <f>IFERROR(VLOOKUP($A6,bascule!$B:$G,3,FALSE),bascule!D$7)</f>
        <v>571</v>
      </c>
      <c r="C6">
        <f>IFERROR(VLOOKUP($A6,bascule!$B:$G,4,FALSE),bascule!E$7)</f>
        <v>485</v>
      </c>
    </row>
    <row r="7" spans="1:3" x14ac:dyDescent="0.45">
      <c r="A7">
        <v>6</v>
      </c>
      <c r="B7">
        <f>IFERROR(VLOOKUP($A7,bascule!$B:$G,3,FALSE),bascule!D$7)</f>
        <v>571</v>
      </c>
      <c r="C7">
        <f>IFERROR(VLOOKUP($A7,bascule!$B:$G,4,FALSE),bascule!E$7)</f>
        <v>485</v>
      </c>
    </row>
    <row r="8" spans="1:3" x14ac:dyDescent="0.45">
      <c r="A8">
        <v>7</v>
      </c>
      <c r="B8">
        <f>IFERROR(VLOOKUP($A8,bascule!$B:$G,3,FALSE),bascule!D$7)</f>
        <v>571</v>
      </c>
      <c r="C8">
        <f>IFERROR(VLOOKUP($A8,bascule!$B:$G,4,FALSE),bascule!E$7)</f>
        <v>485</v>
      </c>
    </row>
    <row r="9" spans="1:3" x14ac:dyDescent="0.45">
      <c r="A9">
        <v>8</v>
      </c>
      <c r="B9">
        <f>IFERROR(VLOOKUP($A9,bascule!$B:$G,3,FALSE),bascule!D$7)</f>
        <v>571</v>
      </c>
      <c r="C9">
        <f>IFERROR(VLOOKUP($A9,bascule!$B:$G,4,FALSE),bascule!E$7)</f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bras</vt:lpstr>
      <vt:lpstr>pince</vt:lpstr>
      <vt:lpstr>colonnes</vt:lpstr>
      <vt:lpstr>bascule</vt:lpstr>
      <vt:lpstr>pos._bras_G</vt:lpstr>
      <vt:lpstr>pos._bras_R</vt:lpstr>
      <vt:lpstr>pos._pince</vt:lpstr>
      <vt:lpstr>pos._colonnes</vt:lpstr>
      <vt:lpstr>pos._bascule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 Caron</dc:creator>
  <cp:lastModifiedBy>Audran</cp:lastModifiedBy>
  <dcterms:created xsi:type="dcterms:W3CDTF">2018-02-15T10:35:49Z</dcterms:created>
  <dcterms:modified xsi:type="dcterms:W3CDTF">2018-06-03T12:56:38Z</dcterms:modified>
</cp:coreProperties>
</file>