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dran\G_Drive_Goldorak\Goldorak-2017\1-DOC\9-strategie\"/>
    </mc:Choice>
  </mc:AlternateContent>
  <xr:revisionPtr revIDLastSave="0" documentId="10_ncr:8100000_{E26EAA0F-7E28-4880-B7BB-E69436E8E963}" xr6:coauthVersionLast="33" xr6:coauthVersionMax="33" xr10:uidLastSave="{00000000-0000-0000-0000-000000000000}"/>
  <bookViews>
    <workbookView xWindow="120" yWindow="120" windowWidth="28515" windowHeight="12585" activeTab="3" xr2:uid="{00000000-000D-0000-FFFF-FFFF00000000}"/>
  </bookViews>
  <sheets>
    <sheet name="combinaison" sheetId="1" r:id="rId1"/>
    <sheet name="position_bras" sheetId="2" r:id="rId2"/>
    <sheet name="positon_bras_left" sheetId="3" r:id="rId3"/>
    <sheet name="positon_bras_right" sheetId="4" r:id="rId4"/>
  </sheets>
  <calcPr calcId="162913"/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F1" i="4"/>
  <c r="E1" i="4"/>
  <c r="D1" i="4"/>
  <c r="C1" i="4"/>
  <c r="B1" i="4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F1" i="3"/>
  <c r="E1" i="3"/>
  <c r="D1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" i="3"/>
  <c r="E8" i="2"/>
  <c r="F8" i="2"/>
  <c r="G8" i="2"/>
  <c r="H8" i="2"/>
  <c r="I8" i="2"/>
  <c r="J8" i="2"/>
  <c r="K8" i="2"/>
  <c r="L8" i="2"/>
  <c r="M8" i="2"/>
  <c r="D8" i="2"/>
  <c r="B20" i="2"/>
  <c r="B27" i="2"/>
  <c r="B36" i="2"/>
  <c r="R23" i="2" l="1"/>
  <c r="R24" i="2"/>
  <c r="R21" i="2"/>
  <c r="Q21" i="2"/>
  <c r="Q22" i="2"/>
  <c r="Q23" i="2"/>
  <c r="Q24" i="2"/>
  <c r="O21" i="2"/>
  <c r="O23" i="2"/>
  <c r="O24" i="2"/>
  <c r="N23" i="2"/>
  <c r="N24" i="2"/>
  <c r="N21" i="2"/>
  <c r="N20" i="2"/>
  <c r="Q20" i="2"/>
  <c r="R20" i="2"/>
  <c r="P20" i="2"/>
  <c r="O20" i="2"/>
  <c r="P24" i="2"/>
  <c r="P21" i="2"/>
  <c r="P23" i="2"/>
  <c r="R33" i="2"/>
  <c r="R32" i="2"/>
  <c r="N29" i="2"/>
  <c r="N30" i="2"/>
  <c r="N32" i="2"/>
  <c r="R29" i="2"/>
  <c r="R28" i="2"/>
  <c r="C44" i="2"/>
  <c r="H44" i="2" s="1"/>
  <c r="C22" i="2"/>
  <c r="B21" i="2"/>
  <c r="C37" i="2"/>
  <c r="B14" i="2"/>
  <c r="N33" i="2"/>
  <c r="O33" i="2"/>
  <c r="P33" i="2"/>
  <c r="Q33" i="2"/>
  <c r="O32" i="2"/>
  <c r="P32" i="2"/>
  <c r="Q32" i="2"/>
  <c r="O30" i="2"/>
  <c r="P30" i="2"/>
  <c r="Q30" i="2"/>
  <c r="R30" i="2"/>
  <c r="N31" i="2"/>
  <c r="O31" i="2"/>
  <c r="P31" i="2"/>
  <c r="Q31" i="2"/>
  <c r="R31" i="2"/>
  <c r="O29" i="2"/>
  <c r="P29" i="2"/>
  <c r="Q29" i="2"/>
  <c r="O28" i="2"/>
  <c r="P28" i="2"/>
  <c r="Q28" i="2"/>
  <c r="N28" i="2"/>
  <c r="C36" i="2"/>
  <c r="C27" i="2"/>
  <c r="D27" i="2" s="1"/>
  <c r="C15" i="2"/>
  <c r="R15" i="2"/>
  <c r="P15" i="2"/>
  <c r="P22" i="2" s="1"/>
  <c r="O15" i="2"/>
  <c r="O22" i="2" s="1"/>
  <c r="N15" i="2"/>
  <c r="D6" i="2"/>
  <c r="I6" i="2" s="1"/>
  <c r="E6" i="2"/>
  <c r="J6" i="2" s="1"/>
  <c r="F6" i="2"/>
  <c r="K6" i="2" s="1"/>
  <c r="G6" i="2"/>
  <c r="L6" i="2" s="1"/>
  <c r="H6" i="2"/>
  <c r="M6" i="2" s="1"/>
  <c r="D7" i="2"/>
  <c r="I7" i="2" s="1"/>
  <c r="E7" i="2"/>
  <c r="J7" i="2" s="1"/>
  <c r="F7" i="2"/>
  <c r="K7" i="2" s="1"/>
  <c r="G7" i="2"/>
  <c r="L7" i="2" s="1"/>
  <c r="H7" i="2"/>
  <c r="M7" i="2" s="1"/>
  <c r="I10" i="2"/>
  <c r="J10" i="2"/>
  <c r="K10" i="2"/>
  <c r="L10" i="2"/>
  <c r="M10" i="2"/>
  <c r="C13" i="2" l="1"/>
  <c r="B44" i="2"/>
  <c r="C45" i="2" s="1"/>
  <c r="B15" i="2"/>
  <c r="E44" i="2"/>
  <c r="D44" i="2"/>
  <c r="F44" i="2"/>
  <c r="G44" i="2"/>
  <c r="C20" i="2"/>
  <c r="B22" i="2"/>
  <c r="C23" i="2" s="1"/>
  <c r="C28" i="2"/>
  <c r="B28" i="2"/>
  <c r="B37" i="2"/>
  <c r="H15" i="2"/>
  <c r="H27" i="2"/>
  <c r="G27" i="2"/>
  <c r="F27" i="2"/>
  <c r="E27" i="2"/>
  <c r="D15" i="2"/>
  <c r="F15" i="2"/>
  <c r="G15" i="2"/>
  <c r="E15" i="2"/>
  <c r="B45" i="2" l="1"/>
  <c r="B29" i="2"/>
  <c r="C30" i="2" s="1"/>
  <c r="C29" i="2"/>
  <c r="C14" i="2"/>
  <c r="C16" i="2"/>
  <c r="B16" i="2"/>
  <c r="C46" i="2"/>
  <c r="B46" i="2"/>
  <c r="B23" i="2"/>
  <c r="C24" i="2" s="1"/>
  <c r="C21" i="2"/>
  <c r="B30" i="2"/>
  <c r="B38" i="2"/>
  <c r="C38" i="2"/>
  <c r="B31" i="2" l="1"/>
  <c r="C31" i="2"/>
  <c r="B24" i="2"/>
  <c r="B17" i="2"/>
  <c r="C17" i="2"/>
  <c r="C47" i="2"/>
  <c r="B47" i="2"/>
  <c r="B39" i="2"/>
  <c r="C39" i="2"/>
  <c r="D36" i="2" l="1"/>
  <c r="F36" i="2"/>
  <c r="D28" i="2"/>
  <c r="D29" i="2" s="1"/>
  <c r="D30" i="2" s="1"/>
  <c r="D31" i="2" s="1"/>
  <c r="D32" i="2" s="1"/>
  <c r="B32" i="2"/>
  <c r="C32" i="2"/>
  <c r="F28" i="2"/>
  <c r="F29" i="2" s="1"/>
  <c r="F30" i="2" s="1"/>
  <c r="H36" i="2"/>
  <c r="E36" i="2"/>
  <c r="E28" i="2"/>
  <c r="E29" i="2" s="1"/>
  <c r="E30" i="2" s="1"/>
  <c r="H28" i="2"/>
  <c r="H29" i="2" s="1"/>
  <c r="H30" i="2" s="1"/>
  <c r="G36" i="2"/>
  <c r="G28" i="2"/>
  <c r="G29" i="2" s="1"/>
  <c r="G30" i="2" s="1"/>
  <c r="B40" i="2"/>
  <c r="C40" i="2"/>
  <c r="B33" i="2" l="1"/>
  <c r="C33" i="2"/>
  <c r="D33" i="2" s="1"/>
  <c r="H31" i="2"/>
  <c r="H32" i="2" s="1"/>
  <c r="E31" i="2"/>
  <c r="E32" i="2" s="1"/>
  <c r="G31" i="2"/>
  <c r="G32" i="2" s="1"/>
  <c r="G33" i="2" s="1"/>
  <c r="F31" i="2"/>
  <c r="F32" i="2" s="1"/>
  <c r="F33" i="2" s="1"/>
  <c r="B41" i="2"/>
  <c r="C41" i="2"/>
  <c r="G37" i="2" l="1"/>
  <c r="G38" i="2" s="1"/>
  <c r="G39" i="2" s="1"/>
  <c r="G40" i="2" s="1"/>
  <c r="G41" i="2" s="1"/>
  <c r="H45" i="2"/>
  <c r="H46" i="2" s="1"/>
  <c r="H47" i="2" s="1"/>
  <c r="E33" i="2"/>
  <c r="H33" i="2"/>
  <c r="F37" i="2"/>
  <c r="F38" i="2" s="1"/>
  <c r="F39" i="2" s="1"/>
  <c r="F40" i="2" s="1"/>
  <c r="F41" i="2" s="1"/>
  <c r="D37" i="2"/>
  <c r="D38" i="2" s="1"/>
  <c r="D39" i="2" s="1"/>
  <c r="D40" i="2" s="1"/>
  <c r="D41" i="2" s="1"/>
  <c r="H37" i="2"/>
  <c r="H38" i="2" s="1"/>
  <c r="H39" i="2" s="1"/>
  <c r="H40" i="2" s="1"/>
  <c r="H41" i="2" s="1"/>
  <c r="D45" i="2"/>
  <c r="D46" i="2" s="1"/>
  <c r="D47" i="2" s="1"/>
  <c r="E37" i="2"/>
  <c r="E38" i="2" s="1"/>
  <c r="E39" i="2" s="1"/>
  <c r="E40" i="2" s="1"/>
  <c r="E41" i="2" s="1"/>
  <c r="E45" i="2"/>
  <c r="E46" i="2" s="1"/>
  <c r="E47" i="2" s="1"/>
  <c r="G45" i="2"/>
  <c r="G46" i="2" s="1"/>
  <c r="G47" i="2" s="1"/>
  <c r="F45" i="2"/>
  <c r="F46" i="2" s="1"/>
  <c r="F47" i="2" s="1"/>
  <c r="G16" i="2"/>
  <c r="E14" i="2"/>
  <c r="E16" i="2"/>
  <c r="D16" i="2"/>
  <c r="F14" i="2"/>
  <c r="F16" i="2"/>
  <c r="D14" i="2"/>
  <c r="H16" i="2"/>
  <c r="G14" i="2"/>
  <c r="H14" i="2"/>
  <c r="G17" i="2" l="1"/>
  <c r="G22" i="2" s="1"/>
  <c r="D13" i="2"/>
  <c r="F17" i="2"/>
  <c r="F22" i="2" s="1"/>
  <c r="H13" i="2"/>
  <c r="F13" i="2"/>
  <c r="D17" i="2"/>
  <c r="G13" i="2"/>
  <c r="E17" i="2"/>
  <c r="E22" i="2" s="1"/>
  <c r="H17" i="2"/>
  <c r="H22" i="2" s="1"/>
  <c r="E13" i="2"/>
  <c r="D22" i="2" l="1"/>
  <c r="E23" i="2"/>
  <c r="E24" i="2" s="1"/>
  <c r="E21" i="2"/>
  <c r="E20" i="2" s="1"/>
  <c r="F21" i="2"/>
  <c r="F20" i="2" s="1"/>
  <c r="F23" i="2"/>
  <c r="F24" i="2" s="1"/>
  <c r="H23" i="2"/>
  <c r="H24" i="2" s="1"/>
  <c r="H21" i="2"/>
  <c r="H20" i="2" s="1"/>
  <c r="G21" i="2"/>
  <c r="G20" i="2" s="1"/>
  <c r="G23" i="2"/>
  <c r="G24" i="2" s="1"/>
  <c r="D23" i="2" l="1"/>
  <c r="D24" i="2" s="1"/>
  <c r="D21" i="2"/>
  <c r="D20" i="2" s="1"/>
</calcChain>
</file>

<file path=xl/sharedStrings.xml><?xml version="1.0" encoding="utf-8"?>
<sst xmlns="http://schemas.openxmlformats.org/spreadsheetml/2006/main" count="387" uniqueCount="98">
  <si>
    <t>Orange (O)</t>
  </si>
  <si>
    <t>Noir (N)</t>
  </si>
  <si>
    <t>vert (V)</t>
  </si>
  <si>
    <t xml:space="preserve">bleu (B) </t>
  </si>
  <si>
    <t>jaune (J)</t>
  </si>
  <si>
    <t>combinaison possible</t>
  </si>
  <si>
    <t>O</t>
  </si>
  <si>
    <t>N</t>
  </si>
  <si>
    <t>V</t>
  </si>
  <si>
    <t>J</t>
  </si>
  <si>
    <t>B</t>
  </si>
  <si>
    <t>top</t>
  </si>
  <si>
    <t>left</t>
  </si>
  <si>
    <t>right</t>
  </si>
  <si>
    <t>bot</t>
  </si>
  <si>
    <t>gauche</t>
  </si>
  <si>
    <t>droite</t>
  </si>
  <si>
    <t>cube gauche</t>
  </si>
  <si>
    <t>cube droit</t>
  </si>
  <si>
    <t>combinaison</t>
  </si>
  <si>
    <t>approche cube gauche</t>
  </si>
  <si>
    <t>approche cube droit</t>
  </si>
  <si>
    <t>d-</t>
  </si>
  <si>
    <t>p</t>
  </si>
  <si>
    <t>g/</t>
  </si>
  <si>
    <t>g-</t>
  </si>
  <si>
    <t>d/</t>
  </si>
  <si>
    <t>mid</t>
  </si>
  <si>
    <t>ERR</t>
  </si>
  <si>
    <t>g</t>
  </si>
  <si>
    <t>bras gauche</t>
  </si>
  <si>
    <t>bras</t>
  </si>
  <si>
    <t>d</t>
  </si>
  <si>
    <t>bras droit</t>
  </si>
  <si>
    <t>pince</t>
  </si>
  <si>
    <t>angle</t>
  </si>
  <si>
    <t>-</t>
  </si>
  <si>
    <t>droit</t>
  </si>
  <si>
    <t>/</t>
  </si>
  <si>
    <t>diagonale</t>
  </si>
  <si>
    <t>legende</t>
  </si>
  <si>
    <t>couleurs existantes</t>
  </si>
  <si>
    <t>cubes</t>
  </si>
  <si>
    <t>prise des cubes</t>
  </si>
  <si>
    <t>premier déposé</t>
  </si>
  <si>
    <t>ventouse pivot</t>
  </si>
  <si>
    <t>ventouse du bout</t>
  </si>
  <si>
    <t>g-2</t>
  </si>
  <si>
    <t>d/1</t>
  </si>
  <si>
    <t>g/2</t>
  </si>
  <si>
    <t>d-1</t>
  </si>
  <si>
    <t>d-2</t>
  </si>
  <si>
    <t>indifférent</t>
  </si>
  <si>
    <t>d-3</t>
  </si>
  <si>
    <t>d/2</t>
  </si>
  <si>
    <t>g-3</t>
  </si>
  <si>
    <t>g-1</t>
  </si>
  <si>
    <t>g/1</t>
  </si>
  <si>
    <t>limites</t>
  </si>
  <si>
    <t>slider</t>
  </si>
  <si>
    <t>rotation</t>
  </si>
  <si>
    <t>shoulder</t>
  </si>
  <si>
    <t>elbow</t>
  </si>
  <si>
    <t>head</t>
  </si>
  <si>
    <t>min (mesuré)</t>
  </si>
  <si>
    <t>max (mesuré)</t>
  </si>
  <si>
    <t>min (calculé)</t>
  </si>
  <si>
    <t>max (calculé)</t>
  </si>
  <si>
    <t>prise ventouse</t>
  </si>
  <si>
    <t>garage</t>
  </si>
  <si>
    <t>valeur offset:</t>
  </si>
  <si>
    <t>num position</t>
  </si>
  <si>
    <t>standby ventouse</t>
  </si>
  <si>
    <t>approche stby vent.</t>
  </si>
  <si>
    <t>compression ventouse</t>
  </si>
  <si>
    <t>decroche aimant</t>
  </si>
  <si>
    <t>pre-lift</t>
  </si>
  <si>
    <t>depose tapis 1</t>
  </si>
  <si>
    <t>rotation bras pre-depose</t>
  </si>
  <si>
    <t>degagement bras post-dep</t>
  </si>
  <si>
    <t>recule-bras + depose</t>
  </si>
  <si>
    <t>avance-bras</t>
  </si>
  <si>
    <t>pre-garage</t>
  </si>
  <si>
    <t>depose tapis 2</t>
  </si>
  <si>
    <t>rotation ext tete</t>
  </si>
  <si>
    <t>rotation int tete</t>
  </si>
  <si>
    <t>position de ref</t>
  </si>
  <si>
    <t>Delta</t>
  </si>
  <si>
    <t>calculé</t>
  </si>
  <si>
    <t>prise cube droite</t>
  </si>
  <si>
    <t>prise cube diagonale</t>
  </si>
  <si>
    <t>declenchement interrupteur</t>
  </si>
  <si>
    <t>pré-positionnement</t>
  </si>
  <si>
    <t>appui</t>
  </si>
  <si>
    <t>balayage</t>
  </si>
  <si>
    <t>préé-garage</t>
  </si>
  <si>
    <t>delta_p/r_dep2:</t>
  </si>
  <si>
    <t>position "safe"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</si>
</sst>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/>
    <xf numFmtId="0" fontId="0" fillId="7" borderId="9" xfId="0" applyFill="1" applyBorder="1"/>
    <xf numFmtId="0" fontId="0" fillId="7" borderId="2" xfId="0" applyFill="1" applyBorder="1" applyAlignment="1">
      <alignment horizontal="center" vertical="center"/>
    </xf>
    <xf numFmtId="0" fontId="0" fillId="7" borderId="7" xfId="0" applyFill="1" applyBorder="1"/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quotePrefix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quotePrefix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20">
    <dxf>
      <fill>
        <patternFill>
          <bgColor rgb="FFFFC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6699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6699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6699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6699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9526</xdr:rowOff>
    </xdr:from>
    <xdr:to>
      <xdr:col>17</xdr:col>
      <xdr:colOff>371475</xdr:colOff>
      <xdr:row>4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8391525" y="962026"/>
          <a:ext cx="371475" cy="371474"/>
        </a:xfrm>
        <a:prstGeom prst="straightConnector1">
          <a:avLst/>
        </a:prstGeom>
        <a:ln w="381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3</xdr:row>
      <xdr:rowOff>9526</xdr:rowOff>
    </xdr:from>
    <xdr:to>
      <xdr:col>19</xdr:col>
      <xdr:colOff>371475</xdr:colOff>
      <xdr:row>4</xdr:row>
      <xdr:rowOff>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 flipV="1">
          <a:off x="9163050" y="962026"/>
          <a:ext cx="361950" cy="371474"/>
        </a:xfrm>
        <a:prstGeom prst="straightConnector1">
          <a:avLst/>
        </a:prstGeom>
        <a:ln w="3810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219075</xdr:rowOff>
    </xdr:from>
    <xdr:to>
      <xdr:col>22</xdr:col>
      <xdr:colOff>19050</xdr:colOff>
      <xdr:row>3</xdr:row>
      <xdr:rowOff>219075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9915525" y="1171575"/>
          <a:ext cx="400050" cy="0"/>
        </a:xfrm>
        <a:prstGeom prst="straightConnector1">
          <a:avLst/>
        </a:prstGeom>
        <a:ln w="381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361950</xdr:colOff>
      <xdr:row>3</xdr:row>
      <xdr:rowOff>209550</xdr:rowOff>
    </xdr:from>
    <xdr:to>
      <xdr:col>24</xdr:col>
      <xdr:colOff>0</xdr:colOff>
      <xdr:row>3</xdr:row>
      <xdr:rowOff>209550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0658475" y="1162050"/>
          <a:ext cx="400050" cy="0"/>
        </a:xfrm>
        <a:prstGeom prst="straightConnector1">
          <a:avLst/>
        </a:prstGeom>
        <a:ln w="3810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opLeftCell="A19" workbookViewId="0">
      <selection activeCell="Q30" sqref="Q30"/>
    </sheetView>
  </sheetViews>
  <sheetFormatPr baseColWidth="10" defaultRowHeight="14.25" x14ac:dyDescent="0.45"/>
  <cols>
    <col min="1" max="1" width="23.3984375" customWidth="1"/>
    <col min="2" max="4" width="5.73046875" style="1" customWidth="1"/>
    <col min="5" max="5" width="9.265625" style="1" customWidth="1"/>
    <col min="6" max="6" width="5.73046875" style="1" customWidth="1"/>
    <col min="7" max="8" width="5.73046875" customWidth="1"/>
    <col min="9" max="10" width="9.3984375" customWidth="1"/>
    <col min="11" max="14" width="5.73046875" customWidth="1"/>
    <col min="15" max="23" width="5.73046875" style="1" customWidth="1"/>
    <col min="24" max="25" width="5.73046875" customWidth="1"/>
  </cols>
  <sheetData>
    <row r="1" spans="1:25" x14ac:dyDescent="0.45">
      <c r="A1" s="42" t="s">
        <v>41</v>
      </c>
      <c r="E1" s="42" t="s">
        <v>42</v>
      </c>
      <c r="F1" s="43"/>
      <c r="G1" s="43" t="s">
        <v>15</v>
      </c>
      <c r="H1" s="43"/>
      <c r="I1" s="1"/>
      <c r="K1" s="44"/>
      <c r="L1" s="44" t="s">
        <v>16</v>
      </c>
      <c r="M1" s="44"/>
    </row>
    <row r="2" spans="1:25" ht="30" customHeight="1" x14ac:dyDescent="0.45">
      <c r="A2" s="17" t="s">
        <v>0</v>
      </c>
      <c r="E2" s="2"/>
      <c r="F2" s="3"/>
      <c r="G2" s="3" t="s">
        <v>11</v>
      </c>
      <c r="H2" s="3"/>
      <c r="I2" s="4"/>
      <c r="J2" s="2"/>
      <c r="K2" s="3"/>
      <c r="L2" s="3" t="s">
        <v>11</v>
      </c>
      <c r="M2" s="3"/>
      <c r="N2" s="4"/>
    </row>
    <row r="3" spans="1:25" ht="30" customHeight="1" x14ac:dyDescent="0.45">
      <c r="A3" s="20" t="s">
        <v>1</v>
      </c>
      <c r="E3" s="5"/>
      <c r="F3" s="6"/>
      <c r="G3" s="6" t="s">
        <v>7</v>
      </c>
      <c r="H3" s="6"/>
      <c r="I3" s="7"/>
      <c r="J3" s="5"/>
      <c r="K3" s="6"/>
      <c r="L3" s="6" t="s">
        <v>7</v>
      </c>
      <c r="M3" s="6"/>
      <c r="N3" s="7"/>
      <c r="R3" s="54" t="s">
        <v>24</v>
      </c>
      <c r="T3" s="54" t="s">
        <v>26</v>
      </c>
      <c r="V3" s="54" t="s">
        <v>25</v>
      </c>
      <c r="X3" s="54" t="s">
        <v>22</v>
      </c>
    </row>
    <row r="4" spans="1:25" ht="30" customHeight="1" x14ac:dyDescent="0.45">
      <c r="A4" s="21" t="s">
        <v>2</v>
      </c>
      <c r="E4" s="5" t="s">
        <v>12</v>
      </c>
      <c r="F4" s="6" t="s">
        <v>8</v>
      </c>
      <c r="G4" s="6" t="s">
        <v>9</v>
      </c>
      <c r="H4" s="6" t="s">
        <v>6</v>
      </c>
      <c r="I4" s="7" t="s">
        <v>13</v>
      </c>
      <c r="J4" s="5" t="s">
        <v>12</v>
      </c>
      <c r="K4" s="6" t="s">
        <v>6</v>
      </c>
      <c r="L4" s="6" t="s">
        <v>9</v>
      </c>
      <c r="M4" s="6" t="s">
        <v>8</v>
      </c>
      <c r="N4" s="7" t="s">
        <v>13</v>
      </c>
      <c r="R4" s="55"/>
      <c r="T4" s="55"/>
      <c r="V4" s="55"/>
      <c r="X4" s="56"/>
    </row>
    <row r="5" spans="1:25" ht="30" customHeight="1" x14ac:dyDescent="0.45">
      <c r="A5" s="19" t="s">
        <v>3</v>
      </c>
      <c r="E5" s="5"/>
      <c r="F5" s="6"/>
      <c r="G5" s="6" t="s">
        <v>10</v>
      </c>
      <c r="H5" s="6"/>
      <c r="I5" s="7"/>
      <c r="J5" s="5"/>
      <c r="K5" s="6"/>
      <c r="L5" s="6" t="s">
        <v>10</v>
      </c>
      <c r="M5" s="6"/>
      <c r="N5" s="7"/>
    </row>
    <row r="6" spans="1:25" ht="30" customHeight="1" x14ac:dyDescent="0.45">
      <c r="A6" s="18" t="s">
        <v>4</v>
      </c>
      <c r="E6" s="8"/>
      <c r="F6" s="9"/>
      <c r="G6" s="9" t="s">
        <v>14</v>
      </c>
      <c r="H6" s="9"/>
      <c r="I6" s="10"/>
      <c r="J6" s="8"/>
      <c r="K6" s="9"/>
      <c r="L6" s="9" t="s">
        <v>14</v>
      </c>
      <c r="M6" s="9"/>
      <c r="N6" s="10"/>
    </row>
    <row r="7" spans="1:25" ht="15" customHeight="1" x14ac:dyDescent="0.45"/>
    <row r="8" spans="1:25" ht="30" customHeight="1" x14ac:dyDescent="0.45">
      <c r="A8" s="42" t="s">
        <v>5</v>
      </c>
      <c r="B8" s="1" t="s">
        <v>6</v>
      </c>
      <c r="C8" s="1" t="s">
        <v>7</v>
      </c>
      <c r="D8" s="1" t="s">
        <v>8</v>
      </c>
      <c r="F8" s="1" t="s">
        <v>8</v>
      </c>
      <c r="G8" s="1" t="s">
        <v>9</v>
      </c>
      <c r="H8" s="1" t="s">
        <v>10</v>
      </c>
      <c r="J8" s="42" t="s">
        <v>40</v>
      </c>
      <c r="K8" s="45" t="s">
        <v>31</v>
      </c>
      <c r="L8" s="46"/>
      <c r="M8" s="47"/>
      <c r="N8" s="41"/>
      <c r="O8" s="45" t="s">
        <v>35</v>
      </c>
      <c r="P8" s="46"/>
      <c r="Q8" s="47"/>
      <c r="R8" s="40"/>
      <c r="S8" s="45" t="s">
        <v>44</v>
      </c>
      <c r="T8" s="46"/>
      <c r="U8" s="46"/>
      <c r="V8" s="47"/>
      <c r="W8" s="40"/>
      <c r="X8" s="40"/>
      <c r="Y8" s="41"/>
    </row>
    <row r="9" spans="1:25" ht="30" customHeight="1" x14ac:dyDescent="0.45">
      <c r="B9" s="1" t="s">
        <v>9</v>
      </c>
      <c r="C9" s="1" t="s">
        <v>7</v>
      </c>
      <c r="D9" s="1" t="s">
        <v>10</v>
      </c>
      <c r="F9" s="1" t="s">
        <v>10</v>
      </c>
      <c r="G9" s="1" t="s">
        <v>6</v>
      </c>
      <c r="H9" s="1" t="s">
        <v>7</v>
      </c>
      <c r="K9" s="5" t="s">
        <v>29</v>
      </c>
      <c r="L9" s="49" t="s">
        <v>30</v>
      </c>
      <c r="M9" s="50"/>
      <c r="N9" s="41"/>
      <c r="O9" s="48" t="s">
        <v>36</v>
      </c>
      <c r="P9" s="49" t="s">
        <v>37</v>
      </c>
      <c r="Q9" s="50"/>
      <c r="R9" s="40"/>
      <c r="S9" s="5">
        <v>1</v>
      </c>
      <c r="T9" s="49" t="s">
        <v>45</v>
      </c>
      <c r="U9" s="49"/>
      <c r="V9" s="50"/>
      <c r="W9" s="40"/>
      <c r="X9" s="40"/>
      <c r="Y9" s="41"/>
    </row>
    <row r="10" spans="1:25" ht="30" customHeight="1" x14ac:dyDescent="0.45">
      <c r="B10" s="1" t="s">
        <v>10</v>
      </c>
      <c r="C10" s="1" t="s">
        <v>8</v>
      </c>
      <c r="D10" s="1" t="s">
        <v>6</v>
      </c>
      <c r="F10" s="1" t="s">
        <v>8</v>
      </c>
      <c r="G10" s="1" t="s">
        <v>6</v>
      </c>
      <c r="H10" s="1" t="s">
        <v>9</v>
      </c>
      <c r="K10" s="5" t="s">
        <v>32</v>
      </c>
      <c r="L10" s="49" t="s">
        <v>33</v>
      </c>
      <c r="M10" s="50"/>
      <c r="N10" s="40"/>
      <c r="O10" s="51" t="s">
        <v>38</v>
      </c>
      <c r="P10" s="52" t="s">
        <v>39</v>
      </c>
      <c r="Q10" s="53"/>
      <c r="R10" s="40"/>
      <c r="S10" s="5">
        <v>2</v>
      </c>
      <c r="T10" s="49" t="s">
        <v>46</v>
      </c>
      <c r="U10" s="49"/>
      <c r="V10" s="50"/>
      <c r="W10" s="40"/>
      <c r="X10" s="40"/>
      <c r="Y10" s="41"/>
    </row>
    <row r="11" spans="1:25" ht="30" customHeight="1" x14ac:dyDescent="0.45">
      <c r="B11" s="1" t="s">
        <v>9</v>
      </c>
      <c r="C11" s="1" t="s">
        <v>8</v>
      </c>
      <c r="D11" s="1" t="s">
        <v>10</v>
      </c>
      <c r="F11" s="1" t="s">
        <v>7</v>
      </c>
      <c r="G11" s="1" t="s">
        <v>10</v>
      </c>
      <c r="H11" s="1" t="s">
        <v>8</v>
      </c>
      <c r="K11" s="8" t="s">
        <v>23</v>
      </c>
      <c r="L11" s="52" t="s">
        <v>34</v>
      </c>
      <c r="M11" s="53"/>
      <c r="N11" s="40"/>
      <c r="O11" s="40"/>
      <c r="P11" s="40"/>
      <c r="Q11" s="40"/>
      <c r="R11" s="40"/>
      <c r="S11" s="8">
        <v>3</v>
      </c>
      <c r="T11" s="52" t="s">
        <v>52</v>
      </c>
      <c r="U11" s="52"/>
      <c r="V11" s="53"/>
      <c r="W11" s="40"/>
      <c r="X11" s="40"/>
      <c r="Y11" s="41"/>
    </row>
    <row r="12" spans="1:25" ht="30" customHeight="1" x14ac:dyDescent="0.45">
      <c r="B12" s="1" t="s">
        <v>7</v>
      </c>
      <c r="C12" s="1" t="s">
        <v>9</v>
      </c>
      <c r="D12" s="1" t="s">
        <v>6</v>
      </c>
      <c r="F12" s="1" t="s">
        <v>6</v>
      </c>
      <c r="G12" s="1" t="s">
        <v>10</v>
      </c>
      <c r="H12" s="1" t="s">
        <v>9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1"/>
    </row>
    <row r="13" spans="1:25" ht="15" customHeight="1" x14ac:dyDescent="0.45"/>
    <row r="14" spans="1:25" s="1" customFormat="1" ht="30" customHeight="1" x14ac:dyDescent="0.45">
      <c r="A14" s="42" t="s">
        <v>43</v>
      </c>
      <c r="B14" s="83" t="s">
        <v>19</v>
      </c>
      <c r="C14" s="83"/>
      <c r="D14" s="83"/>
      <c r="E14" s="24"/>
      <c r="F14" s="83" t="s">
        <v>17</v>
      </c>
      <c r="G14" s="83"/>
      <c r="H14" s="83"/>
      <c r="I14" s="31"/>
      <c r="J14" s="25"/>
      <c r="K14" s="83" t="s">
        <v>18</v>
      </c>
      <c r="L14" s="83"/>
      <c r="M14" s="83"/>
      <c r="N14" s="24"/>
      <c r="O14" s="84" t="s">
        <v>20</v>
      </c>
      <c r="P14" s="84"/>
      <c r="Q14" s="84"/>
      <c r="R14" s="84"/>
      <c r="S14" s="24"/>
      <c r="T14" s="84" t="s">
        <v>21</v>
      </c>
      <c r="U14" s="84"/>
      <c r="V14" s="84"/>
      <c r="W14" s="84"/>
      <c r="X14" s="22"/>
      <c r="Y14" s="22"/>
    </row>
    <row r="15" spans="1:25" ht="15" customHeight="1" x14ac:dyDescent="0.45">
      <c r="B15" s="26"/>
      <c r="C15" s="27"/>
      <c r="D15" s="28"/>
      <c r="E15" s="34"/>
      <c r="F15" s="26"/>
      <c r="G15" s="29"/>
      <c r="H15" s="30"/>
      <c r="I15" s="32"/>
      <c r="J15" s="30"/>
      <c r="K15" s="32"/>
      <c r="L15" s="29"/>
      <c r="M15" s="30"/>
      <c r="N15" s="33"/>
      <c r="O15" s="22" t="s">
        <v>11</v>
      </c>
      <c r="P15" s="22" t="s">
        <v>12</v>
      </c>
      <c r="Q15" s="22" t="s">
        <v>13</v>
      </c>
      <c r="R15" s="22" t="s">
        <v>14</v>
      </c>
      <c r="S15" s="34"/>
      <c r="T15" s="22" t="s">
        <v>11</v>
      </c>
      <c r="U15" s="22" t="s">
        <v>12</v>
      </c>
      <c r="V15" s="22" t="s">
        <v>13</v>
      </c>
      <c r="W15" s="22" t="s">
        <v>14</v>
      </c>
      <c r="X15" s="23"/>
      <c r="Y15" s="23"/>
    </row>
    <row r="16" spans="1:25" ht="30" customHeight="1" x14ac:dyDescent="0.45">
      <c r="B16" s="5"/>
      <c r="C16" s="6"/>
      <c r="D16" s="6"/>
      <c r="E16" s="6"/>
      <c r="F16" s="6"/>
      <c r="G16" s="6" t="s">
        <v>7</v>
      </c>
      <c r="H16" s="6"/>
      <c r="I16" s="13"/>
      <c r="J16" s="13"/>
      <c r="K16" s="6"/>
      <c r="L16" s="6" t="s">
        <v>7</v>
      </c>
      <c r="M16" s="6"/>
      <c r="N16" s="13"/>
      <c r="O16" s="3" t="s">
        <v>47</v>
      </c>
      <c r="P16" s="3" t="s">
        <v>49</v>
      </c>
      <c r="Q16" s="3" t="s">
        <v>54</v>
      </c>
      <c r="R16" s="3" t="s">
        <v>48</v>
      </c>
      <c r="S16" s="3"/>
      <c r="T16" s="3" t="s">
        <v>51</v>
      </c>
      <c r="U16" s="3" t="s">
        <v>49</v>
      </c>
      <c r="V16" s="3" t="s">
        <v>54</v>
      </c>
      <c r="W16" s="3" t="s">
        <v>57</v>
      </c>
      <c r="X16" s="11"/>
      <c r="Y16" s="12"/>
    </row>
    <row r="17" spans="2:25" ht="30" customHeight="1" x14ac:dyDescent="0.45">
      <c r="B17" s="5" t="s">
        <v>6</v>
      </c>
      <c r="C17" s="6" t="s">
        <v>7</v>
      </c>
      <c r="D17" s="6" t="s">
        <v>8</v>
      </c>
      <c r="E17" s="6"/>
      <c r="F17" s="6" t="s">
        <v>8</v>
      </c>
      <c r="G17" s="6"/>
      <c r="H17" s="6" t="s">
        <v>6</v>
      </c>
      <c r="I17" s="13"/>
      <c r="J17" s="13"/>
      <c r="K17" s="6" t="s">
        <v>6</v>
      </c>
      <c r="L17" s="6"/>
      <c r="M17" s="6" t="s">
        <v>8</v>
      </c>
      <c r="N17" s="13"/>
      <c r="O17" s="6" t="s">
        <v>23</v>
      </c>
      <c r="P17" s="6" t="s">
        <v>23</v>
      </c>
      <c r="Q17" s="6" t="s">
        <v>23</v>
      </c>
      <c r="R17" s="6" t="s">
        <v>56</v>
      </c>
      <c r="S17" s="6"/>
      <c r="T17" s="6" t="s">
        <v>23</v>
      </c>
      <c r="U17" s="6" t="s">
        <v>23</v>
      </c>
      <c r="V17" s="6" t="s">
        <v>23</v>
      </c>
      <c r="W17" s="6" t="s">
        <v>50</v>
      </c>
      <c r="X17" s="13"/>
      <c r="Y17" s="14"/>
    </row>
    <row r="18" spans="2:25" ht="30" customHeight="1" x14ac:dyDescent="0.45">
      <c r="B18" s="8"/>
      <c r="C18" s="9"/>
      <c r="D18" s="9"/>
      <c r="E18" s="9"/>
      <c r="F18" s="9"/>
      <c r="G18" s="9"/>
      <c r="H18" s="9"/>
      <c r="I18" s="15"/>
      <c r="J18" s="9"/>
      <c r="K18" s="9"/>
      <c r="L18" s="9"/>
      <c r="M18" s="15"/>
      <c r="N18" s="15"/>
      <c r="O18" s="9" t="s">
        <v>48</v>
      </c>
      <c r="P18" s="9" t="s">
        <v>53</v>
      </c>
      <c r="Q18" s="9" t="s">
        <v>55</v>
      </c>
      <c r="R18" s="9" t="s">
        <v>23</v>
      </c>
      <c r="S18" s="9"/>
      <c r="T18" s="9" t="s">
        <v>57</v>
      </c>
      <c r="U18" s="9" t="s">
        <v>53</v>
      </c>
      <c r="V18" s="9" t="s">
        <v>55</v>
      </c>
      <c r="W18" s="9" t="s">
        <v>23</v>
      </c>
      <c r="X18" s="15"/>
      <c r="Y18" s="16"/>
    </row>
    <row r="19" spans="2:25" ht="30" customHeight="1" x14ac:dyDescent="0.45">
      <c r="B19" s="6"/>
      <c r="C19" s="6"/>
      <c r="D19" s="6"/>
      <c r="E19" s="6"/>
      <c r="F19" s="6"/>
      <c r="G19" s="6"/>
      <c r="H19" s="6"/>
      <c r="I19" s="13"/>
      <c r="J19" s="6"/>
      <c r="K19" s="6"/>
      <c r="L19" s="6"/>
      <c r="M19" s="13"/>
      <c r="N19" s="13"/>
      <c r="O19" s="6" t="s">
        <v>27</v>
      </c>
      <c r="P19" s="6" t="s">
        <v>14</v>
      </c>
      <c r="Q19" s="6" t="s">
        <v>14</v>
      </c>
      <c r="R19" s="6" t="s">
        <v>14</v>
      </c>
      <c r="S19" s="6"/>
      <c r="T19" s="6" t="s">
        <v>27</v>
      </c>
      <c r="U19" s="6" t="s">
        <v>14</v>
      </c>
      <c r="V19" s="6" t="s">
        <v>14</v>
      </c>
      <c r="W19" s="6" t="s">
        <v>14</v>
      </c>
      <c r="X19" s="13"/>
      <c r="Y19" s="13"/>
    </row>
    <row r="20" spans="2:25" ht="30" customHeight="1" x14ac:dyDescent="0.45"/>
    <row r="21" spans="2:25" ht="30" customHeight="1" x14ac:dyDescent="0.45">
      <c r="B21" s="2"/>
      <c r="C21" s="3"/>
      <c r="D21" s="3"/>
      <c r="E21" s="3"/>
      <c r="F21" s="3"/>
      <c r="G21" s="3" t="s">
        <v>7</v>
      </c>
      <c r="H21" s="3"/>
      <c r="I21" s="11"/>
      <c r="J21" s="11"/>
      <c r="K21" s="3"/>
      <c r="L21" s="3" t="s">
        <v>7</v>
      </c>
      <c r="M21" s="3"/>
      <c r="N21" s="11"/>
      <c r="O21" s="3" t="s">
        <v>56</v>
      </c>
      <c r="P21" s="3" t="s">
        <v>47</v>
      </c>
      <c r="Q21" s="3" t="s">
        <v>51</v>
      </c>
      <c r="R21" s="37" t="s">
        <v>28</v>
      </c>
      <c r="S21" s="3"/>
      <c r="T21" s="3" t="s">
        <v>56</v>
      </c>
      <c r="U21" s="3" t="s">
        <v>47</v>
      </c>
      <c r="V21" s="3" t="s">
        <v>51</v>
      </c>
      <c r="W21" s="37" t="s">
        <v>28</v>
      </c>
      <c r="X21" s="11"/>
      <c r="Y21" s="12"/>
    </row>
    <row r="22" spans="2:25" ht="30" customHeight="1" x14ac:dyDescent="0.45">
      <c r="B22" s="5" t="s">
        <v>9</v>
      </c>
      <c r="C22" s="6" t="s">
        <v>7</v>
      </c>
      <c r="D22" s="6" t="s">
        <v>10</v>
      </c>
      <c r="E22" s="6"/>
      <c r="F22" s="6"/>
      <c r="G22" s="6" t="s">
        <v>9</v>
      </c>
      <c r="H22" s="6"/>
      <c r="I22" s="13"/>
      <c r="J22" s="13"/>
      <c r="K22" s="6"/>
      <c r="L22" s="6" t="s">
        <v>9</v>
      </c>
      <c r="M22" s="6"/>
      <c r="N22" s="13"/>
      <c r="O22" s="6" t="s">
        <v>23</v>
      </c>
      <c r="P22" s="6" t="s">
        <v>48</v>
      </c>
      <c r="Q22" s="6" t="s">
        <v>57</v>
      </c>
      <c r="R22" s="38" t="s">
        <v>28</v>
      </c>
      <c r="S22" s="6"/>
      <c r="T22" s="6" t="s">
        <v>23</v>
      </c>
      <c r="U22" s="6" t="s">
        <v>48</v>
      </c>
      <c r="V22" s="6" t="s">
        <v>57</v>
      </c>
      <c r="W22" s="38" t="s">
        <v>28</v>
      </c>
      <c r="X22" s="13"/>
      <c r="Y22" s="14"/>
    </row>
    <row r="23" spans="2:25" ht="30" customHeight="1" x14ac:dyDescent="0.45">
      <c r="B23" s="8"/>
      <c r="C23" s="9"/>
      <c r="D23" s="9"/>
      <c r="E23" s="9"/>
      <c r="F23" s="9"/>
      <c r="G23" s="9" t="s">
        <v>10</v>
      </c>
      <c r="H23" s="9"/>
      <c r="I23" s="15"/>
      <c r="J23" s="15"/>
      <c r="K23" s="9"/>
      <c r="L23" s="9" t="s">
        <v>10</v>
      </c>
      <c r="M23" s="9"/>
      <c r="N23" s="15"/>
      <c r="O23" s="9" t="s">
        <v>54</v>
      </c>
      <c r="P23" s="9" t="s">
        <v>23</v>
      </c>
      <c r="Q23" s="9" t="s">
        <v>23</v>
      </c>
      <c r="R23" s="39" t="s">
        <v>28</v>
      </c>
      <c r="S23" s="9"/>
      <c r="T23" s="9" t="s">
        <v>54</v>
      </c>
      <c r="U23" s="9" t="s">
        <v>23</v>
      </c>
      <c r="V23" s="9" t="s">
        <v>23</v>
      </c>
      <c r="W23" s="39" t="s">
        <v>28</v>
      </c>
      <c r="X23" s="15"/>
      <c r="Y23" s="16"/>
    </row>
    <row r="24" spans="2:25" ht="30" customHeight="1" x14ac:dyDescent="0.45">
      <c r="O24" s="1" t="s">
        <v>27</v>
      </c>
      <c r="P24" s="1" t="s">
        <v>14</v>
      </c>
      <c r="Q24" s="1" t="s">
        <v>14</v>
      </c>
      <c r="R24" s="36" t="s">
        <v>28</v>
      </c>
      <c r="T24" s="1" t="s">
        <v>27</v>
      </c>
      <c r="U24" s="1" t="s">
        <v>14</v>
      </c>
      <c r="V24" s="1" t="s">
        <v>14</v>
      </c>
      <c r="W24" s="36" t="s">
        <v>28</v>
      </c>
    </row>
    <row r="25" spans="2:25" ht="30" customHeight="1" x14ac:dyDescent="0.45">
      <c r="O25" s="35" t="s">
        <v>11</v>
      </c>
      <c r="P25" s="35" t="s">
        <v>12</v>
      </c>
      <c r="Q25" s="35" t="s">
        <v>13</v>
      </c>
      <c r="R25" s="35" t="s">
        <v>14</v>
      </c>
      <c r="T25" s="35" t="s">
        <v>11</v>
      </c>
      <c r="U25" s="35" t="s">
        <v>12</v>
      </c>
      <c r="V25" s="35" t="s">
        <v>13</v>
      </c>
      <c r="W25" s="35" t="s">
        <v>14</v>
      </c>
    </row>
    <row r="26" spans="2:25" ht="30" customHeight="1" x14ac:dyDescent="0.45">
      <c r="B26" s="2"/>
      <c r="C26" s="3"/>
      <c r="D26" s="3"/>
      <c r="E26" s="3"/>
      <c r="F26" s="3"/>
      <c r="G26" s="3"/>
      <c r="H26" s="3"/>
      <c r="I26" s="11"/>
      <c r="J26" s="11"/>
      <c r="K26" s="3"/>
      <c r="L26" s="3"/>
      <c r="M26" s="3"/>
      <c r="N26" s="11"/>
      <c r="O26" s="3" t="s">
        <v>54</v>
      </c>
      <c r="P26" s="3" t="s">
        <v>51</v>
      </c>
      <c r="Q26" s="3" t="s">
        <v>57</v>
      </c>
      <c r="R26" s="37" t="s">
        <v>28</v>
      </c>
      <c r="S26" s="3"/>
      <c r="T26" s="3"/>
      <c r="U26" s="3"/>
      <c r="V26" s="3"/>
      <c r="W26" s="37" t="s">
        <v>28</v>
      </c>
      <c r="X26" s="11"/>
      <c r="Y26" s="12"/>
    </row>
    <row r="27" spans="2:25" ht="30" customHeight="1" x14ac:dyDescent="0.45">
      <c r="B27" s="5" t="s">
        <v>10</v>
      </c>
      <c r="C27" s="6" t="s">
        <v>8</v>
      </c>
      <c r="D27" s="6" t="s">
        <v>6</v>
      </c>
      <c r="E27" s="6"/>
      <c r="F27" s="6" t="s">
        <v>8</v>
      </c>
      <c r="G27" s="6"/>
      <c r="H27" s="6" t="s">
        <v>6</v>
      </c>
      <c r="I27" s="13"/>
      <c r="J27" s="13"/>
      <c r="K27" s="6" t="s">
        <v>6</v>
      </c>
      <c r="L27" s="6"/>
      <c r="M27" s="6" t="s">
        <v>8</v>
      </c>
      <c r="N27" s="13"/>
      <c r="O27" s="6" t="s">
        <v>56</v>
      </c>
      <c r="P27" s="6" t="s">
        <v>23</v>
      </c>
      <c r="Q27" s="6" t="s">
        <v>23</v>
      </c>
      <c r="R27" s="38" t="s">
        <v>28</v>
      </c>
      <c r="S27" s="6"/>
      <c r="T27" s="6"/>
      <c r="U27" s="6"/>
      <c r="V27" s="6"/>
      <c r="W27" s="38" t="s">
        <v>28</v>
      </c>
      <c r="X27" s="13"/>
      <c r="Y27" s="14"/>
    </row>
    <row r="28" spans="2:25" ht="30" customHeight="1" x14ac:dyDescent="0.45">
      <c r="B28" s="8"/>
      <c r="C28" s="9"/>
      <c r="D28" s="9"/>
      <c r="E28" s="9"/>
      <c r="F28" s="9"/>
      <c r="G28" s="9" t="s">
        <v>10</v>
      </c>
      <c r="H28" s="9"/>
      <c r="I28" s="15"/>
      <c r="J28" s="15"/>
      <c r="K28" s="9"/>
      <c r="L28" s="9" t="s">
        <v>10</v>
      </c>
      <c r="M28" s="9"/>
      <c r="N28" s="15"/>
      <c r="O28" s="9" t="s">
        <v>23</v>
      </c>
      <c r="P28" s="9" t="s">
        <v>49</v>
      </c>
      <c r="Q28" s="9" t="s">
        <v>53</v>
      </c>
      <c r="R28" s="39" t="s">
        <v>28</v>
      </c>
      <c r="S28" s="9"/>
      <c r="T28" s="9"/>
      <c r="U28" s="9"/>
      <c r="V28" s="9"/>
      <c r="W28" s="39" t="s">
        <v>28</v>
      </c>
      <c r="X28" s="15"/>
      <c r="Y28" s="16"/>
    </row>
    <row r="29" spans="2:25" ht="30" customHeight="1" x14ac:dyDescent="0.45">
      <c r="O29" s="1" t="s">
        <v>14</v>
      </c>
      <c r="P29" s="1" t="s">
        <v>27</v>
      </c>
      <c r="Q29" s="1" t="s">
        <v>14</v>
      </c>
      <c r="R29" s="36" t="s">
        <v>28</v>
      </c>
      <c r="W29" s="36" t="s">
        <v>28</v>
      </c>
    </row>
    <row r="30" spans="2:25" ht="30" customHeight="1" x14ac:dyDescent="0.45"/>
    <row r="31" spans="2:25" ht="30" customHeight="1" x14ac:dyDescent="0.45">
      <c r="B31" s="2"/>
      <c r="C31" s="3"/>
      <c r="D31" s="3"/>
      <c r="E31" s="3"/>
      <c r="F31" s="3"/>
      <c r="G31" s="3"/>
      <c r="H31" s="3"/>
      <c r="I31" s="11"/>
      <c r="J31" s="11"/>
      <c r="K31" s="3"/>
      <c r="L31" s="3"/>
      <c r="M31" s="3"/>
      <c r="N31" s="11"/>
      <c r="O31" s="3"/>
      <c r="P31" s="3"/>
      <c r="Q31" s="3"/>
      <c r="R31" s="3"/>
      <c r="S31" s="3"/>
      <c r="T31" s="3"/>
      <c r="U31" s="3"/>
      <c r="V31" s="3"/>
      <c r="W31" s="3"/>
      <c r="X31" s="11"/>
      <c r="Y31" s="12"/>
    </row>
    <row r="32" spans="2:25" ht="30" customHeight="1" x14ac:dyDescent="0.45">
      <c r="B32" s="5" t="s">
        <v>9</v>
      </c>
      <c r="C32" s="6" t="s">
        <v>8</v>
      </c>
      <c r="D32" s="6" t="s">
        <v>10</v>
      </c>
      <c r="E32" s="6"/>
      <c r="F32" s="6" t="s">
        <v>8</v>
      </c>
      <c r="G32" s="6" t="s">
        <v>9</v>
      </c>
      <c r="H32" s="6"/>
      <c r="I32" s="13"/>
      <c r="J32" s="13"/>
      <c r="K32" s="6"/>
      <c r="L32" s="6" t="s">
        <v>9</v>
      </c>
      <c r="M32" s="6" t="s">
        <v>8</v>
      </c>
      <c r="N32" s="13"/>
      <c r="O32" s="6"/>
      <c r="P32" s="6"/>
      <c r="Q32" s="6"/>
      <c r="R32" s="6"/>
      <c r="S32" s="6"/>
      <c r="T32" s="6"/>
      <c r="U32" s="6"/>
      <c r="V32" s="6"/>
      <c r="W32" s="6"/>
      <c r="X32" s="13"/>
      <c r="Y32" s="14"/>
    </row>
    <row r="33" spans="2:25" ht="30" customHeight="1" x14ac:dyDescent="0.45">
      <c r="B33" s="8"/>
      <c r="C33" s="9"/>
      <c r="D33" s="9"/>
      <c r="E33" s="9"/>
      <c r="F33" s="9"/>
      <c r="G33" s="9" t="s">
        <v>10</v>
      </c>
      <c r="H33" s="9"/>
      <c r="I33" s="15"/>
      <c r="J33" s="15"/>
      <c r="K33" s="9"/>
      <c r="L33" s="9" t="s">
        <v>10</v>
      </c>
      <c r="M33" s="9"/>
      <c r="N33" s="15"/>
      <c r="O33" s="9"/>
      <c r="P33" s="9"/>
      <c r="Q33" s="9"/>
      <c r="R33" s="9"/>
      <c r="S33" s="9"/>
      <c r="T33" s="9"/>
      <c r="U33" s="9"/>
      <c r="V33" s="9"/>
      <c r="W33" s="9"/>
      <c r="X33" s="15"/>
      <c r="Y33" s="16"/>
    </row>
    <row r="34" spans="2:25" ht="30" customHeight="1" x14ac:dyDescent="0.45">
      <c r="B34" s="6"/>
      <c r="C34" s="6"/>
      <c r="D34" s="6"/>
      <c r="E34" s="6"/>
      <c r="F34" s="6"/>
      <c r="G34" s="6"/>
      <c r="H34" s="6"/>
      <c r="I34" s="13"/>
      <c r="J34" s="13"/>
      <c r="K34" s="6"/>
      <c r="L34" s="6"/>
      <c r="M34" s="6"/>
      <c r="N34" s="13"/>
      <c r="O34" s="6"/>
      <c r="P34" s="6"/>
      <c r="Q34" s="6"/>
      <c r="R34" s="6"/>
      <c r="S34" s="6"/>
      <c r="T34" s="6"/>
      <c r="U34" s="6"/>
      <c r="V34" s="6"/>
      <c r="W34" s="6"/>
      <c r="X34" s="13"/>
      <c r="Y34" s="13"/>
    </row>
    <row r="35" spans="2:25" ht="30" customHeight="1" x14ac:dyDescent="0.45">
      <c r="O35" s="35" t="s">
        <v>11</v>
      </c>
      <c r="P35" s="35" t="s">
        <v>12</v>
      </c>
      <c r="Q35" s="35" t="s">
        <v>13</v>
      </c>
      <c r="R35" s="35" t="s">
        <v>14</v>
      </c>
      <c r="T35" s="35" t="s">
        <v>11</v>
      </c>
      <c r="U35" s="35" t="s">
        <v>12</v>
      </c>
      <c r="V35" s="35" t="s">
        <v>13</v>
      </c>
      <c r="W35" s="35" t="s">
        <v>14</v>
      </c>
    </row>
    <row r="36" spans="2:25" ht="30" customHeight="1" x14ac:dyDescent="0.45">
      <c r="B36" s="2"/>
      <c r="C36" s="3"/>
      <c r="D36" s="3"/>
      <c r="E36" s="3"/>
      <c r="F36" s="3"/>
      <c r="G36" s="3" t="s">
        <v>7</v>
      </c>
      <c r="H36" s="3"/>
      <c r="I36" s="11"/>
      <c r="J36" s="11"/>
      <c r="K36" s="3"/>
      <c r="L36" s="3" t="s">
        <v>7</v>
      </c>
      <c r="M36" s="3"/>
      <c r="N36" s="11"/>
      <c r="O36" s="3"/>
      <c r="P36" s="3"/>
      <c r="Q36" s="3"/>
      <c r="R36" s="3"/>
      <c r="S36" s="3"/>
      <c r="T36" s="3"/>
      <c r="U36" s="3"/>
      <c r="V36" s="3"/>
      <c r="W36" s="3"/>
      <c r="X36" s="11"/>
      <c r="Y36" s="12"/>
    </row>
    <row r="37" spans="2:25" ht="30" customHeight="1" x14ac:dyDescent="0.45">
      <c r="B37" s="5" t="s">
        <v>7</v>
      </c>
      <c r="C37" s="6" t="s">
        <v>9</v>
      </c>
      <c r="D37" s="6" t="s">
        <v>6</v>
      </c>
      <c r="E37" s="6"/>
      <c r="F37" s="6"/>
      <c r="G37" s="6" t="s">
        <v>9</v>
      </c>
      <c r="H37" s="6" t="s">
        <v>6</v>
      </c>
      <c r="I37" s="13"/>
      <c r="J37" s="13"/>
      <c r="K37" s="6" t="s">
        <v>6</v>
      </c>
      <c r="L37" s="6" t="s">
        <v>9</v>
      </c>
      <c r="M37" s="6"/>
      <c r="N37" s="13"/>
      <c r="O37" s="6"/>
      <c r="P37" s="6"/>
      <c r="Q37" s="6"/>
      <c r="R37" s="6"/>
      <c r="S37" s="6"/>
      <c r="T37" s="6"/>
      <c r="U37" s="6"/>
      <c r="V37" s="6"/>
      <c r="W37" s="6"/>
      <c r="X37" s="13"/>
      <c r="Y37" s="14"/>
    </row>
    <row r="38" spans="2:25" ht="30" customHeight="1" x14ac:dyDescent="0.45">
      <c r="B38" s="8"/>
      <c r="C38" s="9"/>
      <c r="D38" s="9"/>
      <c r="E38" s="9"/>
      <c r="F38" s="9"/>
      <c r="G38" s="9"/>
      <c r="H38" s="9"/>
      <c r="I38" s="15"/>
      <c r="J38" s="15"/>
      <c r="K38" s="9"/>
      <c r="L38" s="9"/>
      <c r="M38" s="9"/>
      <c r="N38" s="15"/>
      <c r="O38" s="9"/>
      <c r="P38" s="9"/>
      <c r="Q38" s="9"/>
      <c r="R38" s="9"/>
      <c r="S38" s="9"/>
      <c r="T38" s="9"/>
      <c r="U38" s="9"/>
      <c r="V38" s="9"/>
      <c r="W38" s="9"/>
      <c r="X38" s="15"/>
      <c r="Y38" s="16"/>
    </row>
    <row r="39" spans="2:25" ht="30" customHeight="1" x14ac:dyDescent="0.45">
      <c r="B39" s="6"/>
      <c r="C39" s="6"/>
      <c r="D39" s="6"/>
      <c r="E39" s="6"/>
      <c r="F39" s="6"/>
      <c r="G39" s="6"/>
      <c r="H39" s="6"/>
      <c r="I39" s="13"/>
      <c r="J39" s="13"/>
      <c r="K39" s="6"/>
      <c r="L39" s="6"/>
      <c r="M39" s="6"/>
      <c r="N39" s="13"/>
      <c r="O39" s="6"/>
      <c r="P39" s="6"/>
      <c r="Q39" s="6"/>
      <c r="R39" s="6"/>
      <c r="S39" s="6"/>
      <c r="T39" s="6"/>
      <c r="U39" s="6"/>
      <c r="V39" s="6"/>
      <c r="W39" s="6"/>
      <c r="X39" s="13"/>
      <c r="Y39" s="13"/>
    </row>
    <row r="40" spans="2:25" ht="30" customHeight="1" x14ac:dyDescent="0.45"/>
    <row r="41" spans="2:25" ht="30" customHeight="1" x14ac:dyDescent="0.45">
      <c r="B41" s="2"/>
      <c r="C41" s="3"/>
      <c r="D41" s="3"/>
      <c r="E41" s="3"/>
      <c r="F41" s="3"/>
      <c r="G41" s="3"/>
      <c r="H41" s="3"/>
      <c r="I41" s="11"/>
      <c r="J41" s="11"/>
      <c r="K41" s="3"/>
      <c r="L41" s="3"/>
      <c r="M41" s="3"/>
      <c r="N41" s="11"/>
      <c r="O41" s="3"/>
      <c r="P41" s="3"/>
      <c r="Q41" s="3"/>
      <c r="R41" s="3"/>
      <c r="S41" s="3"/>
      <c r="T41" s="3"/>
      <c r="U41" s="3"/>
      <c r="V41" s="3"/>
      <c r="W41" s="3"/>
      <c r="X41" s="11"/>
      <c r="Y41" s="12"/>
    </row>
    <row r="42" spans="2:25" ht="30" customHeight="1" x14ac:dyDescent="0.45">
      <c r="B42" s="5" t="s">
        <v>8</v>
      </c>
      <c r="C42" s="6" t="s">
        <v>9</v>
      </c>
      <c r="D42" s="6" t="s">
        <v>10</v>
      </c>
      <c r="E42" s="6"/>
      <c r="F42" s="6" t="s">
        <v>8</v>
      </c>
      <c r="G42" s="6" t="s">
        <v>9</v>
      </c>
      <c r="H42" s="6"/>
      <c r="I42" s="13"/>
      <c r="J42" s="13"/>
      <c r="K42" s="6"/>
      <c r="L42" s="6" t="s">
        <v>9</v>
      </c>
      <c r="M42" s="6" t="s">
        <v>8</v>
      </c>
      <c r="N42" s="13"/>
      <c r="O42" s="6"/>
      <c r="P42" s="6"/>
      <c r="Q42" s="6"/>
      <c r="R42" s="6"/>
      <c r="S42" s="6"/>
      <c r="T42" s="6"/>
      <c r="U42" s="6"/>
      <c r="V42" s="6"/>
      <c r="W42" s="6"/>
      <c r="X42" s="13"/>
      <c r="Y42" s="14"/>
    </row>
    <row r="43" spans="2:25" ht="30" customHeight="1" x14ac:dyDescent="0.45">
      <c r="B43" s="8"/>
      <c r="C43" s="9"/>
      <c r="D43" s="9"/>
      <c r="E43" s="9"/>
      <c r="F43" s="9"/>
      <c r="G43" s="9" t="s">
        <v>10</v>
      </c>
      <c r="H43" s="9"/>
      <c r="I43" s="15"/>
      <c r="J43" s="15"/>
      <c r="K43" s="9"/>
      <c r="L43" s="9" t="s">
        <v>10</v>
      </c>
      <c r="M43" s="9"/>
      <c r="N43" s="15"/>
      <c r="O43" s="9"/>
      <c r="P43" s="9"/>
      <c r="Q43" s="9"/>
      <c r="R43" s="9"/>
      <c r="S43" s="9"/>
      <c r="T43" s="9"/>
      <c r="U43" s="9"/>
      <c r="V43" s="9"/>
      <c r="W43" s="9"/>
      <c r="X43" s="15"/>
      <c r="Y43" s="16"/>
    </row>
    <row r="44" spans="2:25" ht="30" customHeight="1" x14ac:dyDescent="0.45">
      <c r="B44" s="6"/>
      <c r="C44" s="6"/>
      <c r="D44" s="6"/>
      <c r="E44" s="6"/>
      <c r="F44" s="6"/>
      <c r="G44" s="6"/>
      <c r="H44" s="6"/>
      <c r="I44" s="13"/>
      <c r="J44" s="13"/>
      <c r="K44" s="6"/>
      <c r="L44" s="6"/>
      <c r="M44" s="6"/>
      <c r="N44" s="13"/>
      <c r="O44" s="6"/>
      <c r="P44" s="6"/>
      <c r="Q44" s="6"/>
      <c r="R44" s="6"/>
      <c r="S44" s="6"/>
      <c r="T44" s="6"/>
      <c r="U44" s="6"/>
      <c r="V44" s="6"/>
      <c r="W44" s="6"/>
      <c r="X44" s="13"/>
      <c r="Y44" s="13"/>
    </row>
    <row r="45" spans="2:25" ht="30" customHeight="1" x14ac:dyDescent="0.45">
      <c r="O45" s="35" t="s">
        <v>11</v>
      </c>
      <c r="P45" s="35" t="s">
        <v>12</v>
      </c>
      <c r="Q45" s="35" t="s">
        <v>13</v>
      </c>
      <c r="R45" s="35" t="s">
        <v>14</v>
      </c>
      <c r="T45" s="35" t="s">
        <v>11</v>
      </c>
      <c r="U45" s="35" t="s">
        <v>12</v>
      </c>
      <c r="V45" s="35" t="s">
        <v>13</v>
      </c>
      <c r="W45" s="35" t="s">
        <v>14</v>
      </c>
    </row>
    <row r="46" spans="2:25" ht="30" customHeight="1" x14ac:dyDescent="0.45">
      <c r="B46" s="2"/>
      <c r="C46" s="3"/>
      <c r="D46" s="3"/>
      <c r="E46" s="3"/>
      <c r="F46" s="3"/>
      <c r="G46" s="3" t="s">
        <v>7</v>
      </c>
      <c r="H46" s="3"/>
      <c r="I46" s="11"/>
      <c r="J46" s="11"/>
      <c r="K46" s="3"/>
      <c r="L46" s="3" t="s">
        <v>7</v>
      </c>
      <c r="M46" s="3"/>
      <c r="N46" s="11"/>
      <c r="O46" s="3"/>
      <c r="P46" s="3"/>
      <c r="Q46" s="3"/>
      <c r="R46" s="3"/>
      <c r="S46" s="3"/>
      <c r="T46" s="3"/>
      <c r="U46" s="3"/>
      <c r="V46" s="3"/>
      <c r="W46" s="3"/>
      <c r="X46" s="11"/>
      <c r="Y46" s="12"/>
    </row>
    <row r="47" spans="2:25" ht="30" customHeight="1" x14ac:dyDescent="0.45">
      <c r="B47" s="5" t="s">
        <v>10</v>
      </c>
      <c r="C47" s="6" t="s">
        <v>6</v>
      </c>
      <c r="D47" s="6" t="s">
        <v>7</v>
      </c>
      <c r="E47" s="6"/>
      <c r="F47" s="6"/>
      <c r="G47" s="6"/>
      <c r="H47" s="6" t="s">
        <v>6</v>
      </c>
      <c r="I47" s="13"/>
      <c r="J47" s="13"/>
      <c r="K47" s="6" t="s">
        <v>6</v>
      </c>
      <c r="L47" s="6"/>
      <c r="M47" s="6"/>
      <c r="N47" s="13"/>
      <c r="O47" s="6"/>
      <c r="P47" s="6"/>
      <c r="Q47" s="6"/>
      <c r="R47" s="6"/>
      <c r="S47" s="6"/>
      <c r="T47" s="6"/>
      <c r="U47" s="6"/>
      <c r="V47" s="6"/>
      <c r="W47" s="6"/>
      <c r="X47" s="13"/>
      <c r="Y47" s="14"/>
    </row>
    <row r="48" spans="2:25" ht="30" customHeight="1" x14ac:dyDescent="0.45">
      <c r="B48" s="8"/>
      <c r="C48" s="9"/>
      <c r="D48" s="9"/>
      <c r="E48" s="9"/>
      <c r="F48" s="9"/>
      <c r="G48" s="9" t="s">
        <v>10</v>
      </c>
      <c r="H48" s="9"/>
      <c r="I48" s="15"/>
      <c r="J48" s="15"/>
      <c r="K48" s="9"/>
      <c r="L48" s="9" t="s">
        <v>10</v>
      </c>
      <c r="M48" s="9"/>
      <c r="N48" s="15"/>
      <c r="O48" s="9"/>
      <c r="P48" s="9"/>
      <c r="Q48" s="9"/>
      <c r="R48" s="9"/>
      <c r="S48" s="9"/>
      <c r="T48" s="9"/>
      <c r="U48" s="9"/>
      <c r="V48" s="9"/>
      <c r="W48" s="9"/>
      <c r="X48" s="15"/>
      <c r="Y48" s="16"/>
    </row>
    <row r="49" spans="2:25" ht="30" customHeight="1" x14ac:dyDescent="0.45">
      <c r="B49" s="6"/>
      <c r="C49" s="6"/>
      <c r="D49" s="6"/>
      <c r="E49" s="6"/>
      <c r="F49" s="6"/>
      <c r="G49" s="6"/>
      <c r="H49" s="6"/>
      <c r="I49" s="13"/>
      <c r="J49" s="13"/>
      <c r="K49" s="6"/>
      <c r="L49" s="6"/>
      <c r="M49" s="6"/>
      <c r="N49" s="13"/>
      <c r="O49" s="6"/>
      <c r="P49" s="6"/>
      <c r="Q49" s="6"/>
      <c r="R49" s="6"/>
      <c r="S49" s="6"/>
      <c r="T49" s="6"/>
      <c r="U49" s="6"/>
      <c r="V49" s="6"/>
      <c r="W49" s="6"/>
      <c r="X49" s="13"/>
      <c r="Y49" s="13"/>
    </row>
    <row r="50" spans="2:25" ht="30" customHeight="1" x14ac:dyDescent="0.45"/>
    <row r="51" spans="2:25" ht="30" customHeight="1" x14ac:dyDescent="0.45">
      <c r="B51" s="2"/>
      <c r="C51" s="3"/>
      <c r="D51" s="3"/>
      <c r="E51" s="3"/>
      <c r="F51" s="3"/>
      <c r="G51" s="3"/>
      <c r="H51" s="3"/>
      <c r="I51" s="11"/>
      <c r="J51" s="11"/>
      <c r="K51" s="3"/>
      <c r="L51" s="3"/>
      <c r="M51" s="3"/>
      <c r="N51" s="11"/>
      <c r="O51" s="3"/>
      <c r="P51" s="37" t="s">
        <v>28</v>
      </c>
      <c r="Q51" s="3"/>
      <c r="R51" s="3"/>
      <c r="S51" s="3"/>
      <c r="T51" s="3"/>
      <c r="U51" s="3"/>
      <c r="V51" s="37" t="s">
        <v>28</v>
      </c>
      <c r="W51" s="3"/>
      <c r="X51" s="11"/>
      <c r="Y51" s="12"/>
    </row>
    <row r="52" spans="2:25" ht="30" customHeight="1" x14ac:dyDescent="0.45">
      <c r="B52" s="5" t="s">
        <v>8</v>
      </c>
      <c r="C52" s="6" t="s">
        <v>6</v>
      </c>
      <c r="D52" s="6" t="s">
        <v>9</v>
      </c>
      <c r="E52" s="6"/>
      <c r="F52" s="6" t="s">
        <v>8</v>
      </c>
      <c r="G52" s="6" t="s">
        <v>9</v>
      </c>
      <c r="H52" s="6" t="s">
        <v>6</v>
      </c>
      <c r="I52" s="13"/>
      <c r="J52" s="13"/>
      <c r="K52" s="6" t="s">
        <v>6</v>
      </c>
      <c r="L52" s="6" t="s">
        <v>9</v>
      </c>
      <c r="M52" s="6" t="s">
        <v>8</v>
      </c>
      <c r="N52" s="13"/>
      <c r="O52" s="6"/>
      <c r="P52" s="38" t="s">
        <v>28</v>
      </c>
      <c r="Q52" s="6"/>
      <c r="R52" s="6"/>
      <c r="S52" s="6"/>
      <c r="T52" s="6"/>
      <c r="U52" s="6"/>
      <c r="V52" s="38" t="s">
        <v>28</v>
      </c>
      <c r="W52" s="6"/>
      <c r="X52" s="13"/>
      <c r="Y52" s="14"/>
    </row>
    <row r="53" spans="2:25" ht="30" customHeight="1" x14ac:dyDescent="0.45">
      <c r="B53" s="8"/>
      <c r="C53" s="9"/>
      <c r="D53" s="9"/>
      <c r="E53" s="9"/>
      <c r="F53" s="9"/>
      <c r="G53" s="9"/>
      <c r="H53" s="9"/>
      <c r="I53" s="15"/>
      <c r="J53" s="15"/>
      <c r="K53" s="9"/>
      <c r="L53" s="9"/>
      <c r="M53" s="9"/>
      <c r="N53" s="15"/>
      <c r="O53" s="9"/>
      <c r="P53" s="39" t="s">
        <v>28</v>
      </c>
      <c r="Q53" s="9"/>
      <c r="R53" s="9"/>
      <c r="S53" s="9"/>
      <c r="T53" s="9"/>
      <c r="U53" s="9"/>
      <c r="V53" s="39" t="s">
        <v>28</v>
      </c>
      <c r="W53" s="9"/>
      <c r="X53" s="15"/>
      <c r="Y53" s="16"/>
    </row>
    <row r="54" spans="2:25" ht="30" customHeight="1" x14ac:dyDescent="0.45">
      <c r="B54" s="6"/>
      <c r="C54" s="6"/>
      <c r="D54" s="6"/>
      <c r="E54" s="6"/>
      <c r="F54" s="6"/>
      <c r="G54" s="6"/>
      <c r="H54" s="6"/>
      <c r="I54" s="13"/>
      <c r="J54" s="13"/>
      <c r="K54" s="6"/>
      <c r="L54" s="6"/>
      <c r="M54" s="6"/>
      <c r="N54" s="13"/>
      <c r="O54" s="6"/>
      <c r="P54" s="38" t="s">
        <v>28</v>
      </c>
      <c r="Q54" s="6"/>
      <c r="R54" s="6"/>
      <c r="S54" s="6"/>
      <c r="T54" s="6"/>
      <c r="U54" s="6"/>
      <c r="V54" s="38" t="s">
        <v>28</v>
      </c>
      <c r="W54" s="6"/>
      <c r="X54" s="13"/>
      <c r="Y54" s="13"/>
    </row>
    <row r="55" spans="2:25" ht="30" customHeight="1" x14ac:dyDescent="0.45">
      <c r="O55" s="35" t="s">
        <v>11</v>
      </c>
      <c r="P55" s="35" t="s">
        <v>12</v>
      </c>
      <c r="Q55" s="35" t="s">
        <v>13</v>
      </c>
      <c r="R55" s="35" t="s">
        <v>14</v>
      </c>
      <c r="T55" s="35" t="s">
        <v>11</v>
      </c>
      <c r="U55" s="35" t="s">
        <v>12</v>
      </c>
      <c r="V55" s="35" t="s">
        <v>13</v>
      </c>
      <c r="W55" s="35" t="s">
        <v>14</v>
      </c>
    </row>
    <row r="56" spans="2:25" ht="30" customHeight="1" x14ac:dyDescent="0.45">
      <c r="B56" s="2"/>
      <c r="C56" s="3"/>
      <c r="D56" s="3"/>
      <c r="E56" s="3"/>
      <c r="F56" s="3"/>
      <c r="G56" s="3" t="s">
        <v>7</v>
      </c>
      <c r="H56" s="3"/>
      <c r="I56" s="11"/>
      <c r="J56" s="11"/>
      <c r="K56" s="3"/>
      <c r="L56" s="3" t="s">
        <v>7</v>
      </c>
      <c r="M56" s="3"/>
      <c r="N56" s="11"/>
      <c r="O56" s="3"/>
      <c r="P56" s="37" t="s">
        <v>28</v>
      </c>
      <c r="Q56" s="3"/>
      <c r="R56" s="3"/>
      <c r="S56" s="3"/>
      <c r="T56" s="3"/>
      <c r="U56" s="3"/>
      <c r="V56" s="37" t="s">
        <v>28</v>
      </c>
      <c r="W56" s="3"/>
      <c r="X56" s="11"/>
      <c r="Y56" s="12"/>
    </row>
    <row r="57" spans="2:25" ht="30" customHeight="1" x14ac:dyDescent="0.45">
      <c r="B57" s="5" t="s">
        <v>7</v>
      </c>
      <c r="C57" s="6" t="s">
        <v>10</v>
      </c>
      <c r="D57" s="6" t="s">
        <v>8</v>
      </c>
      <c r="E57" s="6"/>
      <c r="F57" s="6" t="s">
        <v>8</v>
      </c>
      <c r="G57" s="6"/>
      <c r="H57" s="6"/>
      <c r="I57" s="13"/>
      <c r="J57" s="13"/>
      <c r="K57" s="6"/>
      <c r="L57" s="6"/>
      <c r="M57" s="6" t="s">
        <v>8</v>
      </c>
      <c r="N57" s="13"/>
      <c r="O57" s="6"/>
      <c r="P57" s="38" t="s">
        <v>28</v>
      </c>
      <c r="Q57" s="6"/>
      <c r="R57" s="6"/>
      <c r="S57" s="6"/>
      <c r="T57" s="6"/>
      <c r="U57" s="6"/>
      <c r="V57" s="38" t="s">
        <v>28</v>
      </c>
      <c r="W57" s="6"/>
      <c r="X57" s="13"/>
      <c r="Y57" s="14"/>
    </row>
    <row r="58" spans="2:25" ht="30" customHeight="1" x14ac:dyDescent="0.45">
      <c r="B58" s="8"/>
      <c r="C58" s="9"/>
      <c r="D58" s="9"/>
      <c r="E58" s="9"/>
      <c r="F58" s="9"/>
      <c r="G58" s="9" t="s">
        <v>10</v>
      </c>
      <c r="H58" s="9"/>
      <c r="I58" s="15"/>
      <c r="J58" s="15"/>
      <c r="K58" s="9"/>
      <c r="L58" s="9" t="s">
        <v>10</v>
      </c>
      <c r="M58" s="9"/>
      <c r="N58" s="15"/>
      <c r="O58" s="9"/>
      <c r="P58" s="39" t="s">
        <v>28</v>
      </c>
      <c r="Q58" s="9"/>
      <c r="R58" s="9"/>
      <c r="S58" s="9"/>
      <c r="T58" s="9"/>
      <c r="U58" s="9"/>
      <c r="V58" s="39" t="s">
        <v>28</v>
      </c>
      <c r="W58" s="9"/>
      <c r="X58" s="15"/>
      <c r="Y58" s="16"/>
    </row>
    <row r="59" spans="2:25" ht="30" customHeight="1" x14ac:dyDescent="0.45">
      <c r="B59" s="6"/>
      <c r="C59" s="6"/>
      <c r="D59" s="6"/>
      <c r="E59" s="6"/>
      <c r="F59" s="6"/>
      <c r="G59" s="6"/>
      <c r="H59" s="6"/>
      <c r="I59" s="13"/>
      <c r="J59" s="13"/>
      <c r="K59" s="6"/>
      <c r="L59" s="6"/>
      <c r="M59" s="6"/>
      <c r="N59" s="13"/>
      <c r="O59" s="6"/>
      <c r="P59" s="36" t="s">
        <v>28</v>
      </c>
      <c r="Q59" s="6"/>
      <c r="R59" s="6"/>
      <c r="S59" s="6"/>
      <c r="T59" s="6"/>
      <c r="U59" s="6"/>
      <c r="V59" s="36" t="s">
        <v>28</v>
      </c>
      <c r="W59" s="6"/>
      <c r="X59" s="13"/>
      <c r="Y59" s="13"/>
    </row>
    <row r="60" spans="2:25" ht="30" customHeight="1" x14ac:dyDescent="0.45"/>
    <row r="61" spans="2:25" ht="30" customHeight="1" x14ac:dyDescent="0.45">
      <c r="B61" s="2"/>
      <c r="C61" s="3"/>
      <c r="D61" s="3"/>
      <c r="E61" s="3"/>
      <c r="F61" s="3"/>
      <c r="G61" s="3"/>
      <c r="H61" s="3"/>
      <c r="I61" s="11"/>
      <c r="J61" s="11"/>
      <c r="K61" s="3"/>
      <c r="L61" s="3"/>
      <c r="M61" s="3"/>
      <c r="N61" s="11"/>
      <c r="O61" s="3"/>
      <c r="P61" s="3"/>
      <c r="Q61" s="3"/>
      <c r="R61" s="3"/>
      <c r="S61" s="3"/>
      <c r="T61" s="3"/>
      <c r="U61" s="3"/>
      <c r="V61" s="3"/>
      <c r="W61" s="3"/>
      <c r="X61" s="11"/>
      <c r="Y61" s="12"/>
    </row>
    <row r="62" spans="2:25" ht="30" customHeight="1" x14ac:dyDescent="0.45">
      <c r="B62" s="5" t="s">
        <v>6</v>
      </c>
      <c r="C62" s="6" t="s">
        <v>10</v>
      </c>
      <c r="D62" s="6" t="s">
        <v>9</v>
      </c>
      <c r="E62" s="6"/>
      <c r="F62" s="6"/>
      <c r="G62" s="6" t="s">
        <v>9</v>
      </c>
      <c r="H62" s="6" t="s">
        <v>6</v>
      </c>
      <c r="I62" s="13"/>
      <c r="J62" s="13"/>
      <c r="K62" s="6" t="s">
        <v>6</v>
      </c>
      <c r="L62" s="6" t="s">
        <v>9</v>
      </c>
      <c r="M62" s="6"/>
      <c r="N62" s="13"/>
      <c r="O62" s="6"/>
      <c r="P62" s="6"/>
      <c r="Q62" s="6"/>
      <c r="R62" s="6"/>
      <c r="S62" s="6"/>
      <c r="T62" s="6"/>
      <c r="U62" s="6"/>
      <c r="V62" s="6"/>
      <c r="W62" s="6"/>
      <c r="X62" s="13"/>
      <c r="Y62" s="14"/>
    </row>
    <row r="63" spans="2:25" ht="30" customHeight="1" x14ac:dyDescent="0.45">
      <c r="B63" s="8"/>
      <c r="C63" s="9"/>
      <c r="D63" s="9"/>
      <c r="E63" s="9"/>
      <c r="F63" s="9"/>
      <c r="G63" s="9" t="s">
        <v>10</v>
      </c>
      <c r="H63" s="9"/>
      <c r="I63" s="15"/>
      <c r="J63" s="15"/>
      <c r="K63" s="9"/>
      <c r="L63" s="9" t="s">
        <v>10</v>
      </c>
      <c r="M63" s="9"/>
      <c r="N63" s="15"/>
      <c r="O63" s="9"/>
      <c r="P63" s="9"/>
      <c r="Q63" s="9"/>
      <c r="R63" s="9"/>
      <c r="S63" s="9"/>
      <c r="T63" s="9"/>
      <c r="U63" s="9"/>
      <c r="V63" s="9"/>
      <c r="W63" s="9"/>
      <c r="X63" s="15"/>
      <c r="Y63" s="16"/>
    </row>
    <row r="64" spans="2:25" ht="30" customHeight="1" x14ac:dyDescent="0.45"/>
    <row r="65" ht="30" customHeight="1" x14ac:dyDescent="0.45"/>
  </sheetData>
  <mergeCells count="5">
    <mergeCell ref="F14:H14"/>
    <mergeCell ref="K14:M14"/>
    <mergeCell ref="B14:D14"/>
    <mergeCell ref="O14:R14"/>
    <mergeCell ref="T14:W14"/>
  </mergeCells>
  <conditionalFormatting sqref="A16 E16 A17:E19 I18:XFD19 E1:XFD6 I16:I17 K16:XFD17 A7:XFD7 A13:A14 E13:XFD13 A64:XFD1048576 A40:J60 K40:M59 A61:E63 E14:F14 I14:K14 N14:O14 A1:A6 S14 X14:XFD14 A15:XFD15 A10:XFD12 A8:M9 P9:R9 T9:XFD9 O8:XFD8 A20:XFD39 N40:XFD63">
    <cfRule type="cellIs" dxfId="19" priority="16" operator="equal">
      <formula>"J"</formula>
    </cfRule>
    <cfRule type="cellIs" dxfId="18" priority="17" operator="equal">
      <formula>"V"</formula>
    </cfRule>
    <cfRule type="cellIs" dxfId="17" priority="18" operator="equal">
      <formula>"B"</formula>
    </cfRule>
    <cfRule type="cellIs" dxfId="16" priority="19" operator="equal">
      <formula>"N"</formula>
    </cfRule>
    <cfRule type="cellIs" dxfId="15" priority="20" operator="equal">
      <formula>"O"</formula>
    </cfRule>
  </conditionalFormatting>
  <conditionalFormatting sqref="F16:H19">
    <cfRule type="cellIs" dxfId="14" priority="11" operator="equal">
      <formula>"J"</formula>
    </cfRule>
    <cfRule type="cellIs" dxfId="13" priority="12" operator="equal">
      <formula>"V"</formula>
    </cfRule>
    <cfRule type="cellIs" dxfId="12" priority="13" operator="equal">
      <formula>"B"</formula>
    </cfRule>
    <cfRule type="cellIs" dxfId="11" priority="14" operator="equal">
      <formula>"N"</formula>
    </cfRule>
    <cfRule type="cellIs" dxfId="10" priority="15" operator="equal">
      <formula>"O"</formula>
    </cfRule>
  </conditionalFormatting>
  <conditionalFormatting sqref="F61:M63">
    <cfRule type="cellIs" dxfId="9" priority="6" operator="equal">
      <formula>"J"</formula>
    </cfRule>
    <cfRule type="cellIs" dxfId="8" priority="7" operator="equal">
      <formula>"V"</formula>
    </cfRule>
    <cfRule type="cellIs" dxfId="7" priority="8" operator="equal">
      <formula>"B"</formula>
    </cfRule>
    <cfRule type="cellIs" dxfId="6" priority="9" operator="equal">
      <formula>"N"</formula>
    </cfRule>
    <cfRule type="cellIs" dxfId="5" priority="10" operator="equal">
      <formula>"O"</formula>
    </cfRule>
  </conditionalFormatting>
  <conditionalFormatting sqref="T14">
    <cfRule type="cellIs" dxfId="4" priority="1" operator="equal">
      <formula>"J"</formula>
    </cfRule>
    <cfRule type="cellIs" dxfId="3" priority="2" operator="equal">
      <formula>"V"</formula>
    </cfRule>
    <cfRule type="cellIs" dxfId="2" priority="3" operator="equal">
      <formula>"B"</formula>
    </cfRule>
    <cfRule type="cellIs" dxfId="1" priority="4" operator="equal">
      <formula>"N"</formula>
    </cfRule>
    <cfRule type="cellIs" dxfId="0" priority="5" operator="equal">
      <formula>"O"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A2A4-1925-4A19-8BFF-BB2B4A28F83C}">
  <dimension ref="A1:U48"/>
  <sheetViews>
    <sheetView workbookViewId="0">
      <selection activeCell="P10" sqref="P10"/>
    </sheetView>
  </sheetViews>
  <sheetFormatPr baseColWidth="10" defaultRowHeight="14.25" x14ac:dyDescent="0.45"/>
  <cols>
    <col min="1" max="1" width="25.59765625" style="71" customWidth="1"/>
    <col min="2" max="2" width="10.6640625" style="61"/>
    <col min="3" max="3" width="12.86328125" style="58" customWidth="1"/>
    <col min="4" max="4" width="7" style="58" customWidth="1"/>
    <col min="5" max="8" width="7" style="59" customWidth="1"/>
    <col min="9" max="9" width="7" style="58" customWidth="1"/>
    <col min="10" max="12" width="7" style="59" customWidth="1"/>
    <col min="13" max="13" width="7" style="60" customWidth="1"/>
    <col min="14" max="14" width="7" style="58" customWidth="1"/>
    <col min="15" max="18" width="7" style="59" customWidth="1"/>
    <col min="19" max="19" width="10.6640625" style="57"/>
    <col min="20" max="20" width="16.06640625" style="57" customWidth="1"/>
    <col min="21" max="16384" width="10.6640625" style="57"/>
  </cols>
  <sheetData>
    <row r="1" spans="1:18" x14ac:dyDescent="0.45">
      <c r="B1" s="61" t="s">
        <v>70</v>
      </c>
      <c r="I1" s="58">
        <v>1024</v>
      </c>
      <c r="J1" s="59">
        <v>4096</v>
      </c>
      <c r="K1" s="59">
        <v>4096</v>
      </c>
      <c r="L1" s="59">
        <v>1024</v>
      </c>
      <c r="M1" s="60">
        <v>1024</v>
      </c>
    </row>
    <row r="2" spans="1:18" x14ac:dyDescent="0.45">
      <c r="D2" s="85" t="s">
        <v>12</v>
      </c>
      <c r="E2" s="86"/>
      <c r="F2" s="86"/>
      <c r="G2" s="86"/>
      <c r="H2" s="86"/>
      <c r="I2" s="87" t="s">
        <v>13</v>
      </c>
      <c r="J2" s="88"/>
      <c r="K2" s="88"/>
      <c r="L2" s="88"/>
      <c r="M2" s="89"/>
      <c r="N2" s="90" t="s">
        <v>87</v>
      </c>
      <c r="O2" s="91"/>
      <c r="P2" s="91"/>
      <c r="Q2" s="91"/>
      <c r="R2" s="91"/>
    </row>
    <row r="3" spans="1:18" s="62" customFormat="1" x14ac:dyDescent="0.45">
      <c r="A3" s="52" t="s">
        <v>58</v>
      </c>
      <c r="B3" s="63"/>
      <c r="C3" s="64"/>
      <c r="D3" s="66" t="s">
        <v>59</v>
      </c>
      <c r="E3" s="67" t="s">
        <v>60</v>
      </c>
      <c r="F3" s="67" t="s">
        <v>61</v>
      </c>
      <c r="G3" s="67" t="s">
        <v>62</v>
      </c>
      <c r="H3" s="67" t="s">
        <v>63</v>
      </c>
      <c r="I3" s="68" t="s">
        <v>59</v>
      </c>
      <c r="J3" s="69" t="s">
        <v>60</v>
      </c>
      <c r="K3" s="69" t="s">
        <v>61</v>
      </c>
      <c r="L3" s="69" t="s">
        <v>62</v>
      </c>
      <c r="M3" s="70" t="s">
        <v>63</v>
      </c>
      <c r="N3" s="74" t="s">
        <v>59</v>
      </c>
      <c r="O3" s="75" t="s">
        <v>60</v>
      </c>
      <c r="P3" s="75" t="s">
        <v>61</v>
      </c>
      <c r="Q3" s="75" t="s">
        <v>62</v>
      </c>
      <c r="R3" s="75" t="s">
        <v>63</v>
      </c>
    </row>
    <row r="4" spans="1:18" x14ac:dyDescent="0.45">
      <c r="A4" s="71" t="s">
        <v>64</v>
      </c>
      <c r="D4" s="58">
        <v>780</v>
      </c>
      <c r="E4" s="59">
        <v>1000</v>
      </c>
      <c r="F4" s="59">
        <v>700</v>
      </c>
      <c r="G4" s="59">
        <v>280</v>
      </c>
      <c r="H4" s="59">
        <v>760</v>
      </c>
      <c r="I4" s="58">
        <v>244</v>
      </c>
      <c r="J4" s="59">
        <v>3096</v>
      </c>
      <c r="K4" s="59">
        <v>3396</v>
      </c>
      <c r="L4" s="59">
        <v>750</v>
      </c>
      <c r="M4" s="60">
        <v>1010</v>
      </c>
    </row>
    <row r="5" spans="1:18" x14ac:dyDescent="0.45">
      <c r="A5" s="71" t="s">
        <v>65</v>
      </c>
      <c r="D5" s="58">
        <v>490</v>
      </c>
      <c r="E5" s="59">
        <v>2800</v>
      </c>
      <c r="F5" s="59">
        <v>2300</v>
      </c>
      <c r="G5" s="59">
        <v>920</v>
      </c>
      <c r="H5" s="59">
        <v>10</v>
      </c>
      <c r="I5" s="58">
        <v>534</v>
      </c>
      <c r="J5" s="59">
        <v>1248</v>
      </c>
      <c r="K5" s="59">
        <v>1796</v>
      </c>
      <c r="L5" s="59">
        <v>110</v>
      </c>
      <c r="M5" s="60">
        <v>274</v>
      </c>
    </row>
    <row r="6" spans="1:18" x14ac:dyDescent="0.45">
      <c r="A6" s="71" t="s">
        <v>66</v>
      </c>
      <c r="D6" s="58">
        <f>D4</f>
        <v>780</v>
      </c>
      <c r="E6" s="59">
        <f t="shared" ref="E6:H6" si="0">E4</f>
        <v>1000</v>
      </c>
      <c r="F6" s="59">
        <f t="shared" si="0"/>
        <v>700</v>
      </c>
      <c r="G6" s="59">
        <f t="shared" si="0"/>
        <v>280</v>
      </c>
      <c r="H6" s="59">
        <f t="shared" si="0"/>
        <v>760</v>
      </c>
      <c r="I6" s="58">
        <f>$I$1-D6</f>
        <v>244</v>
      </c>
      <c r="J6" s="59">
        <f>$J$1-E6</f>
        <v>3096</v>
      </c>
      <c r="K6" s="59">
        <f>$K$1-F6</f>
        <v>3396</v>
      </c>
      <c r="L6" s="59">
        <f>$L$1-G6</f>
        <v>744</v>
      </c>
      <c r="M6" s="60">
        <f>$M$1-H6</f>
        <v>264</v>
      </c>
    </row>
    <row r="7" spans="1:18" s="62" customFormat="1" x14ac:dyDescent="0.45">
      <c r="A7" s="72" t="s">
        <v>67</v>
      </c>
      <c r="B7" s="63"/>
      <c r="C7" s="64"/>
      <c r="D7" s="64">
        <f>D5</f>
        <v>490</v>
      </c>
      <c r="E7" s="62">
        <f>E5</f>
        <v>2800</v>
      </c>
      <c r="F7" s="62">
        <f>F5</f>
        <v>2300</v>
      </c>
      <c r="G7" s="62">
        <f>G5</f>
        <v>920</v>
      </c>
      <c r="H7" s="62">
        <f>H5</f>
        <v>10</v>
      </c>
      <c r="I7" s="64">
        <f>$I$1-D7</f>
        <v>534</v>
      </c>
      <c r="J7" s="62">
        <f>$J$1-E7</f>
        <v>1296</v>
      </c>
      <c r="K7" s="62">
        <f>$K$1-F7</f>
        <v>1796</v>
      </c>
      <c r="L7" s="62">
        <f>$L$1-G7</f>
        <v>104</v>
      </c>
      <c r="M7" s="65">
        <f>$M$1-H7</f>
        <v>1014</v>
      </c>
      <c r="N7" s="64"/>
    </row>
    <row r="8" spans="1:18" s="59" customFormat="1" x14ac:dyDescent="0.45">
      <c r="A8" s="92" t="s">
        <v>97</v>
      </c>
      <c r="B8" s="61"/>
      <c r="C8" s="58"/>
      <c r="D8" s="58">
        <f>AVERAGE(D6:D7)</f>
        <v>635</v>
      </c>
      <c r="E8" s="58">
        <f t="shared" ref="E8:M8" si="1">AVERAGE(E6:E7)</f>
        <v>1900</v>
      </c>
      <c r="F8" s="58">
        <f t="shared" si="1"/>
        <v>1500</v>
      </c>
      <c r="G8" s="58">
        <f t="shared" si="1"/>
        <v>600</v>
      </c>
      <c r="H8" s="58">
        <f t="shared" si="1"/>
        <v>385</v>
      </c>
      <c r="I8" s="58">
        <f t="shared" si="1"/>
        <v>389</v>
      </c>
      <c r="J8" s="58">
        <f t="shared" si="1"/>
        <v>2196</v>
      </c>
      <c r="K8" s="58">
        <f t="shared" si="1"/>
        <v>2596</v>
      </c>
      <c r="L8" s="58">
        <f t="shared" si="1"/>
        <v>424</v>
      </c>
      <c r="M8" s="58">
        <f t="shared" si="1"/>
        <v>639</v>
      </c>
      <c r="N8" s="58"/>
    </row>
    <row r="9" spans="1:18" x14ac:dyDescent="0.45">
      <c r="B9" s="61" t="s">
        <v>71</v>
      </c>
      <c r="C9" s="58" t="s">
        <v>86</v>
      </c>
    </row>
    <row r="10" spans="1:18" x14ac:dyDescent="0.45">
      <c r="A10" s="71" t="s">
        <v>69</v>
      </c>
      <c r="B10" s="61">
        <v>0</v>
      </c>
      <c r="D10" s="76">
        <v>780</v>
      </c>
      <c r="E10" s="77">
        <v>2100</v>
      </c>
      <c r="F10" s="77">
        <v>1320</v>
      </c>
      <c r="G10" s="77">
        <v>760</v>
      </c>
      <c r="H10" s="77">
        <v>355</v>
      </c>
      <c r="I10" s="58">
        <f>$I$1-D10</f>
        <v>244</v>
      </c>
      <c r="J10" s="59">
        <f>$J$1-E10</f>
        <v>1996</v>
      </c>
      <c r="K10" s="59">
        <f>$K$1-F10</f>
        <v>2776</v>
      </c>
      <c r="L10" s="59">
        <f>$L$1-G10</f>
        <v>264</v>
      </c>
      <c r="M10" s="60">
        <f>$M$1-H10</f>
        <v>669</v>
      </c>
    </row>
    <row r="12" spans="1:18" x14ac:dyDescent="0.45">
      <c r="A12" s="73" t="s">
        <v>89</v>
      </c>
    </row>
    <row r="13" spans="1:18" x14ac:dyDescent="0.45">
      <c r="A13" s="71" t="s">
        <v>73</v>
      </c>
      <c r="B13" s="61">
        <v>1</v>
      </c>
      <c r="C13" s="58">
        <f>B14</f>
        <v>2</v>
      </c>
      <c r="D13" s="58">
        <f>VLOOKUP($C13,$B:$H,3,FALSE)+N13</f>
        <v>760</v>
      </c>
      <c r="E13" s="59">
        <f>VLOOKUP($C13,$B:$H,4,FALSE)+O13</f>
        <v>1980</v>
      </c>
      <c r="F13" s="59">
        <f>VLOOKUP($C13,$B:$H,5,FALSE)+P13</f>
        <v>1890</v>
      </c>
      <c r="G13" s="59">
        <f>VLOOKUP($C13,$B:$H,6,FALSE)+Q13</f>
        <v>857</v>
      </c>
      <c r="H13" s="60">
        <f>VLOOKUP($C13,$B:$H,7,FALSE)+R13</f>
        <v>640</v>
      </c>
      <c r="M13" s="59"/>
      <c r="N13" s="79"/>
      <c r="O13" s="78">
        <v>100</v>
      </c>
      <c r="P13" s="78">
        <v>-80</v>
      </c>
      <c r="Q13" s="78"/>
      <c r="R13" s="78">
        <v>20</v>
      </c>
    </row>
    <row r="14" spans="1:18" x14ac:dyDescent="0.45">
      <c r="A14" s="71" t="s">
        <v>72</v>
      </c>
      <c r="B14" s="61">
        <f>B13+1</f>
        <v>2</v>
      </c>
      <c r="C14" s="58">
        <f>B15</f>
        <v>3</v>
      </c>
      <c r="D14" s="58">
        <f>VLOOKUP($C14,$B:$H,3,FALSE)+N14</f>
        <v>760</v>
      </c>
      <c r="E14" s="59">
        <f>VLOOKUP($C14,$B:$H,4,FALSE)+O14</f>
        <v>1880</v>
      </c>
      <c r="F14" s="59">
        <f>VLOOKUP($C14,$B:$H,5,FALSE)+P14</f>
        <v>1970</v>
      </c>
      <c r="G14" s="59">
        <f>VLOOKUP($C14,$B:$H,6,FALSE)+Q14</f>
        <v>857</v>
      </c>
      <c r="H14" s="60">
        <f>VLOOKUP($C14,$B:$H,7,FALSE)+R14</f>
        <v>620</v>
      </c>
      <c r="P14" s="59">
        <v>-60</v>
      </c>
    </row>
    <row r="15" spans="1:18" x14ac:dyDescent="0.45">
      <c r="A15" s="71" t="s">
        <v>68</v>
      </c>
      <c r="B15" s="61">
        <f t="shared" ref="B15:B17" si="2">B14+1</f>
        <v>3</v>
      </c>
      <c r="C15" s="58">
        <f>B10</f>
        <v>0</v>
      </c>
      <c r="D15" s="58">
        <f>VLOOKUP($C15,$B:$H,3,FALSE)+N15</f>
        <v>760</v>
      </c>
      <c r="E15" s="59">
        <f>VLOOKUP($C15,$B:$H,4,FALSE)+O15</f>
        <v>1880</v>
      </c>
      <c r="F15" s="59">
        <f>VLOOKUP($C15,$B:$H,5,FALSE)+P15</f>
        <v>2030</v>
      </c>
      <c r="G15" s="59">
        <f>VLOOKUP($C15,$B:$H,6,FALSE)+Q15</f>
        <v>857</v>
      </c>
      <c r="H15" s="60">
        <f>VLOOKUP($C15,$B:$H,7,FALSE)+R15</f>
        <v>620</v>
      </c>
      <c r="I15" s="59"/>
      <c r="N15" s="58">
        <f>760-780</f>
        <v>-20</v>
      </c>
      <c r="O15" s="59">
        <f>1880-2100</f>
        <v>-220</v>
      </c>
      <c r="P15" s="59">
        <f>2030-1320</f>
        <v>710</v>
      </c>
      <c r="Q15" s="59">
        <v>97</v>
      </c>
      <c r="R15" s="59">
        <f>620-355</f>
        <v>265</v>
      </c>
    </row>
    <row r="16" spans="1:18" x14ac:dyDescent="0.45">
      <c r="A16" s="71" t="s">
        <v>74</v>
      </c>
      <c r="B16" s="61">
        <f t="shared" si="2"/>
        <v>4</v>
      </c>
      <c r="C16" s="58">
        <f>B15</f>
        <v>3</v>
      </c>
      <c r="D16" s="58">
        <f>VLOOKUP($C16,$B:$H,3,FALSE)+N16</f>
        <v>760</v>
      </c>
      <c r="E16" s="59">
        <f>VLOOKUP($C16,$B:$H,4,FALSE)+O16</f>
        <v>1880</v>
      </c>
      <c r="F16" s="59">
        <f>VLOOKUP($C16,$B:$H,5,FALSE)+P16</f>
        <v>2060</v>
      </c>
      <c r="G16" s="59">
        <f>VLOOKUP($C16,$B:$H,6,FALSE)+Q16</f>
        <v>857</v>
      </c>
      <c r="H16" s="60">
        <f>VLOOKUP($C16,$B:$H,7,FALSE)+R16</f>
        <v>620</v>
      </c>
      <c r="P16" s="59">
        <v>30</v>
      </c>
    </row>
    <row r="17" spans="1:21" x14ac:dyDescent="0.45">
      <c r="A17" s="71" t="s">
        <v>75</v>
      </c>
      <c r="B17" s="61">
        <f t="shared" si="2"/>
        <v>5</v>
      </c>
      <c r="C17" s="58">
        <f>B16</f>
        <v>4</v>
      </c>
      <c r="D17" s="58">
        <f>VLOOKUP($C17,$B:$H,3,FALSE)+N17</f>
        <v>760</v>
      </c>
      <c r="E17" s="59">
        <f>VLOOKUP($C17,$B:$H,4,FALSE)+O17</f>
        <v>1910</v>
      </c>
      <c r="F17" s="59">
        <f>VLOOKUP($C17,$B:$H,5,FALSE)+P17</f>
        <v>1920</v>
      </c>
      <c r="G17" s="59">
        <f>VLOOKUP($C17,$B:$H,6,FALSE)+Q17</f>
        <v>857</v>
      </c>
      <c r="H17" s="60">
        <f>VLOOKUP($C17,$B:$H,7,FALSE)+R17</f>
        <v>620</v>
      </c>
      <c r="O17" s="59">
        <v>30</v>
      </c>
      <c r="P17" s="59">
        <v>-140</v>
      </c>
    </row>
    <row r="18" spans="1:21" x14ac:dyDescent="0.45">
      <c r="H18" s="60"/>
    </row>
    <row r="19" spans="1:21" x14ac:dyDescent="0.45">
      <c r="A19" s="73" t="s">
        <v>90</v>
      </c>
    </row>
    <row r="20" spans="1:21" x14ac:dyDescent="0.45">
      <c r="A20" s="71" t="s">
        <v>73</v>
      </c>
      <c r="B20" s="61">
        <f>B13+10</f>
        <v>11</v>
      </c>
      <c r="C20" s="58">
        <f>B21</f>
        <v>12</v>
      </c>
      <c r="D20" s="58">
        <f>VLOOKUP($C20,$B:$H,3,FALSE)+N20</f>
        <v>720</v>
      </c>
      <c r="E20" s="59">
        <f>VLOOKUP($C20,$B:$H,4,FALSE)+O20</f>
        <v>1980</v>
      </c>
      <c r="F20" s="59">
        <f>VLOOKUP($C20,$B:$H,5,FALSE)+P20</f>
        <v>1890</v>
      </c>
      <c r="G20" s="59">
        <f>VLOOKUP($C20,$B:$H,6,FALSE)+Q20</f>
        <v>857</v>
      </c>
      <c r="H20" s="60">
        <f>VLOOKUP($C20,$B:$H,7,FALSE)+R20</f>
        <v>435</v>
      </c>
      <c r="M20" s="59"/>
      <c r="N20" s="79">
        <f>N13</f>
        <v>0</v>
      </c>
      <c r="O20" s="78">
        <f>O13</f>
        <v>100</v>
      </c>
      <c r="P20" s="78">
        <f>P13</f>
        <v>-80</v>
      </c>
      <c r="Q20" s="78">
        <f>Q13</f>
        <v>0</v>
      </c>
      <c r="R20" s="80">
        <f>-R13</f>
        <v>-20</v>
      </c>
      <c r="S20" s="57" t="s">
        <v>88</v>
      </c>
    </row>
    <row r="21" spans="1:21" x14ac:dyDescent="0.45">
      <c r="A21" s="71" t="s">
        <v>72</v>
      </c>
      <c r="B21" s="61">
        <f>B20+1</f>
        <v>12</v>
      </c>
      <c r="C21" s="58">
        <f>B22</f>
        <v>13</v>
      </c>
      <c r="D21" s="58">
        <f>VLOOKUP($C21,$B:$H,3,FALSE)+N21</f>
        <v>720</v>
      </c>
      <c r="E21" s="59">
        <f>VLOOKUP($C21,$B:$H,4,FALSE)+O21</f>
        <v>1880</v>
      </c>
      <c r="F21" s="59">
        <f>VLOOKUP($C21,$B:$H,5,FALSE)+P21</f>
        <v>1970</v>
      </c>
      <c r="G21" s="59">
        <f>VLOOKUP($C21,$B:$H,6,FALSE)+Q21</f>
        <v>857</v>
      </c>
      <c r="H21" s="60">
        <f>VLOOKUP($C21,$B:$H,7,FALSE)+R21</f>
        <v>455</v>
      </c>
      <c r="N21" s="79">
        <f>N14</f>
        <v>0</v>
      </c>
      <c r="O21" s="78">
        <f t="shared" ref="O21:O24" si="3">O14</f>
        <v>0</v>
      </c>
      <c r="P21" s="78">
        <f>P14</f>
        <v>-60</v>
      </c>
      <c r="Q21" s="78">
        <f t="shared" ref="Q21:R24" si="4">Q14</f>
        <v>0</v>
      </c>
      <c r="R21" s="78">
        <f t="shared" si="4"/>
        <v>0</v>
      </c>
      <c r="S21" s="57" t="s">
        <v>88</v>
      </c>
    </row>
    <row r="22" spans="1:21" x14ac:dyDescent="0.45">
      <c r="A22" s="71" t="s">
        <v>68</v>
      </c>
      <c r="B22" s="61">
        <f t="shared" ref="B22:B24" si="5">B21+1</f>
        <v>13</v>
      </c>
      <c r="C22" s="58">
        <f>B10</f>
        <v>0</v>
      </c>
      <c r="D22" s="58">
        <f>VLOOKUP($C22,$B:$H,3,FALSE)+N22</f>
        <v>720</v>
      </c>
      <c r="E22" s="59">
        <f>VLOOKUP($C22,$B:$H,4,FALSE)+O22</f>
        <v>1880</v>
      </c>
      <c r="F22" s="59">
        <f>VLOOKUP($C22,$B:$H,5,FALSE)+P22</f>
        <v>2030</v>
      </c>
      <c r="G22" s="59">
        <f>VLOOKUP($C22,$B:$H,6,FALSE)+Q22</f>
        <v>857</v>
      </c>
      <c r="H22" s="60">
        <f>VLOOKUP($C22,$B:$H,7,FALSE)+R22</f>
        <v>455</v>
      </c>
      <c r="N22" s="81">
        <v>-60</v>
      </c>
      <c r="O22" s="78">
        <f t="shared" si="3"/>
        <v>-220</v>
      </c>
      <c r="P22" s="78">
        <f>P15</f>
        <v>710</v>
      </c>
      <c r="Q22" s="78">
        <f t="shared" si="4"/>
        <v>97</v>
      </c>
      <c r="R22" s="80">
        <v>100</v>
      </c>
      <c r="S22" s="57" t="s">
        <v>88</v>
      </c>
    </row>
    <row r="23" spans="1:21" x14ac:dyDescent="0.45">
      <c r="A23" s="71" t="s">
        <v>74</v>
      </c>
      <c r="B23" s="61">
        <f t="shared" si="5"/>
        <v>14</v>
      </c>
      <c r="C23" s="58">
        <f>B22</f>
        <v>13</v>
      </c>
      <c r="D23" s="58">
        <f>VLOOKUP($C23,$B:$H,3,FALSE)+N23</f>
        <v>720</v>
      </c>
      <c r="E23" s="59">
        <f>VLOOKUP($C23,$B:$H,4,FALSE)+O23</f>
        <v>1880</v>
      </c>
      <c r="F23" s="59">
        <f>VLOOKUP($C23,$B:$H,5,FALSE)+P23</f>
        <v>2060</v>
      </c>
      <c r="G23" s="59">
        <f>VLOOKUP($C23,$B:$H,6,FALSE)+Q23</f>
        <v>857</v>
      </c>
      <c r="H23" s="60">
        <f>VLOOKUP($C23,$B:$H,7,FALSE)+R23</f>
        <v>455</v>
      </c>
      <c r="N23" s="79">
        <f t="shared" ref="N23:N24" si="6">N16</f>
        <v>0</v>
      </c>
      <c r="O23" s="78">
        <f t="shared" si="3"/>
        <v>0</v>
      </c>
      <c r="P23" s="78">
        <f>P16</f>
        <v>30</v>
      </c>
      <c r="Q23" s="78">
        <f t="shared" si="4"/>
        <v>0</v>
      </c>
      <c r="R23" s="78">
        <f t="shared" ref="R23" si="7">R16</f>
        <v>0</v>
      </c>
      <c r="S23" s="57" t="s">
        <v>88</v>
      </c>
    </row>
    <row r="24" spans="1:21" x14ac:dyDescent="0.45">
      <c r="A24" s="71" t="s">
        <v>75</v>
      </c>
      <c r="B24" s="61">
        <f t="shared" si="5"/>
        <v>15</v>
      </c>
      <c r="C24" s="58">
        <f>B23</f>
        <v>14</v>
      </c>
      <c r="D24" s="58">
        <f>VLOOKUP($C24,$B:$H,3,FALSE)+N24</f>
        <v>720</v>
      </c>
      <c r="E24" s="59">
        <f>VLOOKUP($C24,$B:$H,4,FALSE)+O24</f>
        <v>1910</v>
      </c>
      <c r="F24" s="59">
        <f>VLOOKUP($C24,$B:$H,5,FALSE)+P24</f>
        <v>1920</v>
      </c>
      <c r="G24" s="59">
        <f>VLOOKUP($C24,$B:$H,6,FALSE)+Q24</f>
        <v>857</v>
      </c>
      <c r="H24" s="60">
        <f>VLOOKUP($C24,$B:$H,7,FALSE)+R24</f>
        <v>455</v>
      </c>
      <c r="N24" s="79">
        <f t="shared" si="6"/>
        <v>0</v>
      </c>
      <c r="O24" s="78">
        <f t="shared" si="3"/>
        <v>30</v>
      </c>
      <c r="P24" s="78">
        <f>P17</f>
        <v>-140</v>
      </c>
      <c r="Q24" s="78">
        <f t="shared" si="4"/>
        <v>0</v>
      </c>
      <c r="R24" s="78">
        <f t="shared" ref="R24" si="8">R17</f>
        <v>0</v>
      </c>
      <c r="S24" s="57" t="s">
        <v>88</v>
      </c>
    </row>
    <row r="25" spans="1:21" x14ac:dyDescent="0.45">
      <c r="H25" s="60"/>
    </row>
    <row r="26" spans="1:21" x14ac:dyDescent="0.45">
      <c r="A26" s="73" t="s">
        <v>77</v>
      </c>
      <c r="H26" s="60"/>
    </row>
    <row r="27" spans="1:21" x14ac:dyDescent="0.45">
      <c r="A27" s="71" t="s">
        <v>76</v>
      </c>
      <c r="B27" s="61">
        <f>B13+20</f>
        <v>21</v>
      </c>
      <c r="C27" s="58">
        <f>B10</f>
        <v>0</v>
      </c>
      <c r="D27" s="58">
        <f>VLOOKUP($C27,$B:$H,3,FALSE)+N27</f>
        <v>560</v>
      </c>
      <c r="E27" s="59">
        <f>VLOOKUP($C27,$B:$H,4,FALSE)+O27</f>
        <v>2100</v>
      </c>
      <c r="F27" s="59">
        <f>VLOOKUP($C27,$B:$H,5,FALSE)+P27</f>
        <v>990</v>
      </c>
      <c r="G27" s="59">
        <f>VLOOKUP($C27,$B:$H,6,FALSE)+Q27</f>
        <v>840</v>
      </c>
      <c r="H27" s="60">
        <f>VLOOKUP($C27,$B:$H,7,FALSE)+R27</f>
        <v>355</v>
      </c>
      <c r="N27" s="58">
        <v>-220</v>
      </c>
      <c r="P27" s="59">
        <v>-330</v>
      </c>
      <c r="Q27" s="59">
        <v>80</v>
      </c>
    </row>
    <row r="28" spans="1:21" x14ac:dyDescent="0.45">
      <c r="A28" s="71" t="s">
        <v>84</v>
      </c>
      <c r="B28" s="61">
        <f>B27+1</f>
        <v>22</v>
      </c>
      <c r="C28" s="58">
        <f>B27</f>
        <v>21</v>
      </c>
      <c r="D28" s="58">
        <f>VLOOKUP($C28,$B:$H,3,FALSE)+N28</f>
        <v>560</v>
      </c>
      <c r="E28" s="59">
        <f>VLOOKUP($C28,$B:$H,4,FALSE)+O28</f>
        <v>1800</v>
      </c>
      <c r="F28" s="59">
        <f>VLOOKUP($C28,$B:$H,5,FALSE)+P28</f>
        <v>990</v>
      </c>
      <c r="G28" s="59">
        <f>VLOOKUP($C28,$B:$H,6,FALSE)+Q28</f>
        <v>770</v>
      </c>
      <c r="H28" s="60">
        <f>VLOOKUP($C28,$B:$H,7,FALSE)+R28</f>
        <v>100</v>
      </c>
      <c r="M28" s="59"/>
      <c r="N28" s="58">
        <f>N36</f>
        <v>0</v>
      </c>
      <c r="O28" s="59">
        <f t="shared" ref="O28:Q29" si="9">O36</f>
        <v>-300</v>
      </c>
      <c r="P28" s="59">
        <f t="shared" si="9"/>
        <v>0</v>
      </c>
      <c r="Q28" s="59">
        <f t="shared" si="9"/>
        <v>-70</v>
      </c>
      <c r="R28" s="59">
        <f>-R36</f>
        <v>-255</v>
      </c>
      <c r="S28" s="57" t="s">
        <v>88</v>
      </c>
    </row>
    <row r="29" spans="1:21" x14ac:dyDescent="0.45">
      <c r="A29" s="71" t="s">
        <v>78</v>
      </c>
      <c r="B29" s="61">
        <f t="shared" ref="B29:B33" si="10">B28+1</f>
        <v>23</v>
      </c>
      <c r="C29" s="58">
        <f>B28</f>
        <v>22</v>
      </c>
      <c r="D29" s="58">
        <f>VLOOKUP($C29,$B:$H,3,FALSE)+N29</f>
        <v>740</v>
      </c>
      <c r="E29" s="59">
        <f>VLOOKUP($C29,$B:$H,4,FALSE)+O29</f>
        <v>1000</v>
      </c>
      <c r="F29" s="59">
        <f>VLOOKUP($C29,$B:$H,5,FALSE)+P29</f>
        <v>1020</v>
      </c>
      <c r="G29" s="59">
        <f>VLOOKUP($C29,$B:$H,6,FALSE)+Q29</f>
        <v>760</v>
      </c>
      <c r="H29" s="60">
        <f>VLOOKUP($C29,$B:$H,7,FALSE)+R29</f>
        <v>50</v>
      </c>
      <c r="N29" s="82">
        <f>N37+U29</f>
        <v>180</v>
      </c>
      <c r="O29" s="59">
        <f t="shared" si="9"/>
        <v>-800</v>
      </c>
      <c r="P29" s="59">
        <f t="shared" si="9"/>
        <v>30</v>
      </c>
      <c r="Q29" s="59">
        <f t="shared" si="9"/>
        <v>-10</v>
      </c>
      <c r="R29" s="59">
        <f>-R37</f>
        <v>-50</v>
      </c>
      <c r="S29" s="57" t="s">
        <v>88</v>
      </c>
      <c r="T29" s="57" t="s">
        <v>96</v>
      </c>
      <c r="U29" s="57">
        <v>110</v>
      </c>
    </row>
    <row r="30" spans="1:21" x14ac:dyDescent="0.45">
      <c r="A30" s="71" t="s">
        <v>80</v>
      </c>
      <c r="B30" s="61">
        <f t="shared" si="10"/>
        <v>24</v>
      </c>
      <c r="C30" s="58">
        <f t="shared" ref="C30:C33" si="11">B29</f>
        <v>23</v>
      </c>
      <c r="D30" s="58">
        <f>VLOOKUP($C30,$B:$H,3,FALSE)+N30</f>
        <v>780</v>
      </c>
      <c r="E30" s="59">
        <f>VLOOKUP($C30,$B:$H,4,FALSE)+O30</f>
        <v>1000</v>
      </c>
      <c r="F30" s="59">
        <f>VLOOKUP($C30,$B:$H,5,FALSE)+P30</f>
        <v>1020</v>
      </c>
      <c r="G30" s="59">
        <f>VLOOKUP($C30,$B:$H,6,FALSE)+Q30</f>
        <v>810</v>
      </c>
      <c r="H30" s="60">
        <f>VLOOKUP($C30,$B:$H,7,FALSE)+R30</f>
        <v>50</v>
      </c>
      <c r="N30" s="58">
        <f>N38</f>
        <v>40</v>
      </c>
      <c r="O30" s="59">
        <f t="shared" ref="O30:R30" si="12">O38</f>
        <v>0</v>
      </c>
      <c r="P30" s="59">
        <f t="shared" si="12"/>
        <v>0</v>
      </c>
      <c r="Q30" s="59">
        <f t="shared" si="12"/>
        <v>50</v>
      </c>
      <c r="R30" s="59">
        <f t="shared" si="12"/>
        <v>0</v>
      </c>
      <c r="S30" s="57" t="s">
        <v>88</v>
      </c>
    </row>
    <row r="31" spans="1:21" x14ac:dyDescent="0.45">
      <c r="A31" s="71" t="s">
        <v>79</v>
      </c>
      <c r="B31" s="61">
        <f t="shared" si="10"/>
        <v>25</v>
      </c>
      <c r="C31" s="58">
        <f t="shared" si="11"/>
        <v>24</v>
      </c>
      <c r="D31" s="58">
        <f>VLOOKUP($C31,$B:$H,3,FALSE)+N31</f>
        <v>780</v>
      </c>
      <c r="E31" s="59">
        <f>VLOOKUP($C31,$B:$H,4,FALSE)+O31</f>
        <v>1000</v>
      </c>
      <c r="F31" s="59">
        <f>VLOOKUP($C31,$B:$H,5,FALSE)+P31</f>
        <v>920</v>
      </c>
      <c r="G31" s="59">
        <f>VLOOKUP($C31,$B:$H,6,FALSE)+Q31</f>
        <v>810</v>
      </c>
      <c r="H31" s="60">
        <f>VLOOKUP($C31,$B:$H,7,FALSE)+R31</f>
        <v>50</v>
      </c>
      <c r="N31" s="58">
        <f t="shared" ref="N31:R33" si="13">N39</f>
        <v>0</v>
      </c>
      <c r="O31" s="59">
        <f t="shared" si="13"/>
        <v>0</v>
      </c>
      <c r="P31" s="59">
        <f t="shared" si="13"/>
        <v>-100</v>
      </c>
      <c r="Q31" s="59">
        <f t="shared" si="13"/>
        <v>0</v>
      </c>
      <c r="R31" s="59">
        <f t="shared" si="13"/>
        <v>0</v>
      </c>
      <c r="S31" s="57" t="s">
        <v>88</v>
      </c>
    </row>
    <row r="32" spans="1:21" x14ac:dyDescent="0.45">
      <c r="A32" s="71" t="s">
        <v>81</v>
      </c>
      <c r="B32" s="61">
        <f t="shared" si="10"/>
        <v>26</v>
      </c>
      <c r="C32" s="58">
        <f t="shared" si="11"/>
        <v>25</v>
      </c>
      <c r="D32" s="58">
        <f>VLOOKUP($C32,$B:$H,3,FALSE)+N32</f>
        <v>560</v>
      </c>
      <c r="E32" s="59">
        <f>VLOOKUP($C32,$B:$H,4,FALSE)+O32</f>
        <v>1000</v>
      </c>
      <c r="F32" s="59">
        <f>VLOOKUP($C32,$B:$H,5,FALSE)+P32</f>
        <v>920</v>
      </c>
      <c r="G32" s="59">
        <f>VLOOKUP($C32,$B:$H,6,FALSE)+Q32</f>
        <v>810</v>
      </c>
      <c r="H32" s="60">
        <f>VLOOKUP($C32,$B:$H,7,FALSE)+R32</f>
        <v>210</v>
      </c>
      <c r="N32" s="82">
        <f>N40-U29</f>
        <v>-220</v>
      </c>
      <c r="O32" s="59">
        <f t="shared" si="13"/>
        <v>0</v>
      </c>
      <c r="P32" s="59">
        <f t="shared" si="13"/>
        <v>0</v>
      </c>
      <c r="Q32" s="59">
        <f t="shared" si="13"/>
        <v>0</v>
      </c>
      <c r="R32" s="78">
        <f>-R40</f>
        <v>160</v>
      </c>
      <c r="S32" s="57" t="s">
        <v>88</v>
      </c>
    </row>
    <row r="33" spans="1:19" x14ac:dyDescent="0.45">
      <c r="A33" s="71" t="s">
        <v>82</v>
      </c>
      <c r="B33" s="61">
        <f t="shared" si="10"/>
        <v>27</v>
      </c>
      <c r="C33" s="58">
        <f t="shared" si="11"/>
        <v>26</v>
      </c>
      <c r="D33" s="58">
        <f>VLOOKUP($C33,$B:$H,3,FALSE)+N33</f>
        <v>560</v>
      </c>
      <c r="E33" s="59">
        <f>VLOOKUP($C33,$B:$H,4,FALSE)+O33</f>
        <v>1900</v>
      </c>
      <c r="F33" s="59">
        <f>VLOOKUP($C33,$B:$H,5,FALSE)+P33</f>
        <v>920</v>
      </c>
      <c r="G33" s="59">
        <f>VLOOKUP($C33,$B:$H,6,FALSE)+Q33</f>
        <v>810</v>
      </c>
      <c r="H33" s="60">
        <f>VLOOKUP($C33,$B:$H,7,FALSE)+R33</f>
        <v>280</v>
      </c>
      <c r="N33" s="58">
        <f>N41</f>
        <v>0</v>
      </c>
      <c r="O33" s="59">
        <f t="shared" si="13"/>
        <v>900</v>
      </c>
      <c r="P33" s="59">
        <f t="shared" si="13"/>
        <v>0</v>
      </c>
      <c r="Q33" s="59">
        <f t="shared" si="13"/>
        <v>0</v>
      </c>
      <c r="R33" s="78">
        <f>-R41</f>
        <v>70</v>
      </c>
      <c r="S33" s="57" t="s">
        <v>88</v>
      </c>
    </row>
    <row r="34" spans="1:19" x14ac:dyDescent="0.45">
      <c r="H34" s="60"/>
    </row>
    <row r="35" spans="1:19" x14ac:dyDescent="0.45">
      <c r="A35" s="73" t="s">
        <v>83</v>
      </c>
      <c r="H35" s="60"/>
    </row>
    <row r="36" spans="1:19" x14ac:dyDescent="0.45">
      <c r="A36" s="71" t="s">
        <v>85</v>
      </c>
      <c r="B36" s="61">
        <f>B27+20</f>
        <v>41</v>
      </c>
      <c r="C36" s="58">
        <f>B27</f>
        <v>21</v>
      </c>
      <c r="D36" s="58">
        <f>VLOOKUP($C36,$B:$H,3,FALSE)+N36</f>
        <v>560</v>
      </c>
      <c r="E36" s="59">
        <f>VLOOKUP($C36,$B:$H,4,FALSE)+O36</f>
        <v>1800</v>
      </c>
      <c r="F36" s="59">
        <f>VLOOKUP($C36,$B:$H,5,FALSE)+P36</f>
        <v>990</v>
      </c>
      <c r="G36" s="59">
        <f>VLOOKUP($C36,$B:$H,6,FALSE)+Q36</f>
        <v>770</v>
      </c>
      <c r="H36" s="60">
        <f>VLOOKUP($C36,$B:$H,7,FALSE)+R36</f>
        <v>610</v>
      </c>
      <c r="O36" s="59">
        <v>-300</v>
      </c>
      <c r="Q36" s="59">
        <v>-70</v>
      </c>
      <c r="R36" s="59">
        <v>255</v>
      </c>
    </row>
    <row r="37" spans="1:19" x14ac:dyDescent="0.45">
      <c r="A37" s="71" t="s">
        <v>78</v>
      </c>
      <c r="B37" s="61">
        <f>B36+1</f>
        <v>42</v>
      </c>
      <c r="C37" s="58">
        <f>B36</f>
        <v>41</v>
      </c>
      <c r="D37" s="58">
        <f>VLOOKUP($C37,$B:$H,3,FALSE)+N37</f>
        <v>630</v>
      </c>
      <c r="E37" s="59">
        <f>VLOOKUP($C37,$B:$H,4,FALSE)+O37</f>
        <v>1000</v>
      </c>
      <c r="F37" s="59">
        <f>VLOOKUP($C37,$B:$H,5,FALSE)+P37</f>
        <v>1020</v>
      </c>
      <c r="G37" s="59">
        <f>VLOOKUP($C37,$B:$H,6,FALSE)+Q37</f>
        <v>760</v>
      </c>
      <c r="H37" s="60">
        <f>VLOOKUP($C37,$B:$H,7,FALSE)+R37</f>
        <v>660</v>
      </c>
      <c r="N37" s="58">
        <v>70</v>
      </c>
      <c r="O37" s="59">
        <v>-800</v>
      </c>
      <c r="P37" s="59">
        <v>30</v>
      </c>
      <c r="Q37" s="59">
        <v>-10</v>
      </c>
      <c r="R37" s="59">
        <v>50</v>
      </c>
    </row>
    <row r="38" spans="1:19" x14ac:dyDescent="0.45">
      <c r="A38" s="71" t="s">
        <v>80</v>
      </c>
      <c r="B38" s="61">
        <f t="shared" ref="B38:B41" si="14">B37+1</f>
        <v>43</v>
      </c>
      <c r="C38" s="58">
        <f t="shared" ref="C38:C40" si="15">B37</f>
        <v>42</v>
      </c>
      <c r="D38" s="58">
        <f>VLOOKUP($C38,$B:$H,3,FALSE)+N38</f>
        <v>670</v>
      </c>
      <c r="E38" s="59">
        <f>VLOOKUP($C38,$B:$H,4,FALSE)+O38</f>
        <v>1000</v>
      </c>
      <c r="F38" s="59">
        <f>VLOOKUP($C38,$B:$H,5,FALSE)+P38</f>
        <v>1020</v>
      </c>
      <c r="G38" s="59">
        <f>VLOOKUP($C38,$B:$H,6,FALSE)+Q38</f>
        <v>810</v>
      </c>
      <c r="H38" s="60">
        <f>VLOOKUP($C38,$B:$H,7,FALSE)+R38</f>
        <v>660</v>
      </c>
      <c r="N38" s="58">
        <v>40</v>
      </c>
      <c r="Q38" s="59">
        <v>50</v>
      </c>
    </row>
    <row r="39" spans="1:19" x14ac:dyDescent="0.45">
      <c r="A39" s="71" t="s">
        <v>79</v>
      </c>
      <c r="B39" s="61">
        <f t="shared" si="14"/>
        <v>44</v>
      </c>
      <c r="C39" s="58">
        <f t="shared" si="15"/>
        <v>43</v>
      </c>
      <c r="D39" s="58">
        <f>VLOOKUP($C39,$B:$H,3,FALSE)+N39</f>
        <v>670</v>
      </c>
      <c r="E39" s="59">
        <f>VLOOKUP($C39,$B:$H,4,FALSE)+O39</f>
        <v>1000</v>
      </c>
      <c r="F39" s="59">
        <f>VLOOKUP($C39,$B:$H,5,FALSE)+P39</f>
        <v>920</v>
      </c>
      <c r="G39" s="59">
        <f>VLOOKUP($C39,$B:$H,6,FALSE)+Q39</f>
        <v>810</v>
      </c>
      <c r="H39" s="60">
        <f>VLOOKUP($C39,$B:$H,7,FALSE)+R39</f>
        <v>660</v>
      </c>
      <c r="P39" s="59">
        <v>-100</v>
      </c>
    </row>
    <row r="40" spans="1:19" x14ac:dyDescent="0.45">
      <c r="A40" s="71" t="s">
        <v>81</v>
      </c>
      <c r="B40" s="61">
        <f t="shared" si="14"/>
        <v>45</v>
      </c>
      <c r="C40" s="58">
        <f t="shared" si="15"/>
        <v>44</v>
      </c>
      <c r="D40" s="58">
        <f>VLOOKUP($C40,$B:$H,3,FALSE)+N40</f>
        <v>560</v>
      </c>
      <c r="E40" s="59">
        <f>VLOOKUP($C40,$B:$H,4,FALSE)+O40</f>
        <v>1000</v>
      </c>
      <c r="F40" s="59">
        <f>VLOOKUP($C40,$B:$H,5,FALSE)+P40</f>
        <v>920</v>
      </c>
      <c r="G40" s="59">
        <f>VLOOKUP($C40,$B:$H,6,FALSE)+Q40</f>
        <v>810</v>
      </c>
      <c r="H40" s="60">
        <f>VLOOKUP($C40,$B:$H,7,FALSE)+R40</f>
        <v>500</v>
      </c>
      <c r="N40" s="58">
        <v>-110</v>
      </c>
      <c r="R40" s="59">
        <v>-160</v>
      </c>
    </row>
    <row r="41" spans="1:19" x14ac:dyDescent="0.45">
      <c r="A41" s="71" t="s">
        <v>82</v>
      </c>
      <c r="B41" s="61">
        <f t="shared" si="14"/>
        <v>46</v>
      </c>
      <c r="C41" s="58">
        <f>B40</f>
        <v>45</v>
      </c>
      <c r="D41" s="58">
        <f>VLOOKUP($C41,$B:$H,3,FALSE)+N41</f>
        <v>560</v>
      </c>
      <c r="E41" s="59">
        <f>VLOOKUP($C41,$B:$H,4,FALSE)+O41</f>
        <v>1900</v>
      </c>
      <c r="F41" s="59">
        <f>VLOOKUP($C41,$B:$H,5,FALSE)+P41</f>
        <v>920</v>
      </c>
      <c r="G41" s="59">
        <f>VLOOKUP($C41,$B:$H,6,FALSE)+Q41</f>
        <v>810</v>
      </c>
      <c r="H41" s="60">
        <f>VLOOKUP($C41,$B:$H,7,FALSE)+R41</f>
        <v>430</v>
      </c>
      <c r="O41" s="59">
        <v>900</v>
      </c>
      <c r="R41" s="59">
        <v>-70</v>
      </c>
    </row>
    <row r="43" spans="1:19" x14ac:dyDescent="0.45">
      <c r="A43" s="73" t="s">
        <v>91</v>
      </c>
      <c r="H43" s="60"/>
    </row>
    <row r="44" spans="1:19" x14ac:dyDescent="0.45">
      <c r="A44" s="71" t="s">
        <v>92</v>
      </c>
      <c r="B44" s="61">
        <f>B36+20</f>
        <v>61</v>
      </c>
      <c r="C44" s="58">
        <f>B35</f>
        <v>0</v>
      </c>
      <c r="D44" s="58">
        <f>VLOOKUP($C44,$B:$H,3,FALSE)+N44</f>
        <v>500</v>
      </c>
      <c r="E44" s="59">
        <f>VLOOKUP($C44,$B:$H,4,FALSE)+O44</f>
        <v>2400</v>
      </c>
      <c r="F44" s="59">
        <f>VLOOKUP($C44,$B:$H,5,FALSE)+P44</f>
        <v>1790</v>
      </c>
      <c r="G44" s="59">
        <f>VLOOKUP($C44,$B:$H,6,FALSE)+Q44</f>
        <v>920</v>
      </c>
      <c r="H44" s="60">
        <f>VLOOKUP($C44,$B:$H,7,FALSE)+R44</f>
        <v>355</v>
      </c>
      <c r="N44" s="79">
        <v>-280</v>
      </c>
      <c r="O44" s="78">
        <v>300</v>
      </c>
      <c r="P44" s="78">
        <v>470</v>
      </c>
      <c r="Q44" s="78">
        <v>160</v>
      </c>
      <c r="R44" s="78"/>
    </row>
    <row r="45" spans="1:19" x14ac:dyDescent="0.45">
      <c r="A45" s="71" t="s">
        <v>93</v>
      </c>
      <c r="B45" s="61">
        <f>B44+1</f>
        <v>62</v>
      </c>
      <c r="C45" s="58">
        <f>B44</f>
        <v>61</v>
      </c>
      <c r="D45" s="58">
        <f>VLOOKUP($C45,$B:$H,3,FALSE)+N45</f>
        <v>500</v>
      </c>
      <c r="E45" s="59">
        <f>VLOOKUP($C45,$B:$H,4,FALSE)+O45</f>
        <v>2400</v>
      </c>
      <c r="F45" s="59">
        <f>VLOOKUP($C45,$B:$H,5,FALSE)+P45</f>
        <v>1790</v>
      </c>
      <c r="G45" s="59">
        <f>VLOOKUP($C45,$B:$H,6,FALSE)+Q45</f>
        <v>920</v>
      </c>
      <c r="H45" s="60">
        <f>VLOOKUP($C45,$B:$H,7,FALSE)+R45</f>
        <v>355</v>
      </c>
      <c r="N45" s="79"/>
      <c r="O45" s="78"/>
      <c r="P45" s="78"/>
      <c r="Q45" s="78"/>
      <c r="R45" s="78"/>
    </row>
    <row r="46" spans="1:19" x14ac:dyDescent="0.45">
      <c r="A46" s="71" t="s">
        <v>94</v>
      </c>
      <c r="B46" s="61">
        <f t="shared" ref="B46:B47" si="16">B45+1</f>
        <v>63</v>
      </c>
      <c r="C46" s="58">
        <f t="shared" ref="C46:C47" si="17">B45</f>
        <v>62</v>
      </c>
      <c r="D46" s="58">
        <f>VLOOKUP($C46,$B:$H,3,FALSE)+N46</f>
        <v>500</v>
      </c>
      <c r="E46" s="59">
        <f>VLOOKUP($C46,$B:$H,4,FALSE)+O46</f>
        <v>2400</v>
      </c>
      <c r="F46" s="59">
        <f>VLOOKUP($C46,$B:$H,5,FALSE)+P46</f>
        <v>1790</v>
      </c>
      <c r="G46" s="59">
        <f>VLOOKUP($C46,$B:$H,6,FALSE)+Q46</f>
        <v>920</v>
      </c>
      <c r="H46" s="60">
        <f>VLOOKUP($C46,$B:$H,7,FALSE)+R46</f>
        <v>355</v>
      </c>
      <c r="N46" s="79"/>
      <c r="O46" s="78"/>
      <c r="P46" s="78"/>
      <c r="Q46" s="78"/>
      <c r="R46" s="78"/>
    </row>
    <row r="47" spans="1:19" x14ac:dyDescent="0.45">
      <c r="A47" s="71" t="s">
        <v>95</v>
      </c>
      <c r="B47" s="61">
        <f t="shared" si="16"/>
        <v>64</v>
      </c>
      <c r="C47" s="58">
        <f t="shared" si="17"/>
        <v>63</v>
      </c>
      <c r="D47" s="58">
        <f>VLOOKUP($C47,$B:$H,3,FALSE)+N47</f>
        <v>500</v>
      </c>
      <c r="E47" s="59">
        <f>VLOOKUP($C47,$B:$H,4,FALSE)+O47</f>
        <v>2400</v>
      </c>
      <c r="F47" s="59">
        <f>VLOOKUP($C47,$B:$H,5,FALSE)+P47</f>
        <v>1790</v>
      </c>
      <c r="G47" s="59">
        <f>VLOOKUP($C47,$B:$H,6,FALSE)+Q47</f>
        <v>920</v>
      </c>
      <c r="H47" s="60">
        <f>VLOOKUP($C47,$B:$H,7,FALSE)+R47</f>
        <v>355</v>
      </c>
      <c r="N47" s="79"/>
      <c r="O47" s="78"/>
      <c r="P47" s="78"/>
      <c r="Q47" s="78"/>
      <c r="R47" s="78"/>
    </row>
    <row r="48" spans="1:19" x14ac:dyDescent="0.45">
      <c r="N48" s="79"/>
      <c r="O48" s="78"/>
      <c r="P48" s="78"/>
      <c r="Q48" s="78"/>
      <c r="R48" s="78"/>
    </row>
  </sheetData>
  <mergeCells count="3">
    <mergeCell ref="D2:H2"/>
    <mergeCell ref="I2:M2"/>
    <mergeCell ref="N2:R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5D83-82E4-463D-95A6-671E075067B6}">
  <dimension ref="A1:F68"/>
  <sheetViews>
    <sheetView workbookViewId="0">
      <selection activeCell="H11" sqref="H11"/>
    </sheetView>
  </sheetViews>
  <sheetFormatPr baseColWidth="10" defaultRowHeight="14.25" x14ac:dyDescent="0.45"/>
  <sheetData>
    <row r="1" spans="1:6" x14ac:dyDescent="0.45">
      <c r="A1">
        <v>0</v>
      </c>
      <c r="B1">
        <f>IFERROR(VLOOKUP($A1,position_bras!$B:$M,3,FALSE),position_bras!D$8)</f>
        <v>780</v>
      </c>
      <c r="C1">
        <f>IFERROR(VLOOKUP($A1,position_bras!$B:$M,4,FALSE),position_bras!E$8)</f>
        <v>2100</v>
      </c>
      <c r="D1">
        <f>IFERROR(VLOOKUP($A1,position_bras!$B:$M,5,FALSE),position_bras!F$8)</f>
        <v>1320</v>
      </c>
      <c r="E1">
        <f>IFERROR(VLOOKUP($A1,position_bras!$B:$M,6,FALSE),position_bras!G$8)</f>
        <v>760</v>
      </c>
      <c r="F1">
        <f>IFERROR(VLOOKUP($A1,position_bras!$B:$M,7,FALSE),position_bras!H$8)</f>
        <v>355</v>
      </c>
    </row>
    <row r="2" spans="1:6" x14ac:dyDescent="0.45">
      <c r="A2">
        <v>1</v>
      </c>
      <c r="B2">
        <f>IFERROR(VLOOKUP($A2,position_bras!$B:$M,3,FALSE),position_bras!D$8)</f>
        <v>760</v>
      </c>
      <c r="C2">
        <f>IFERROR(VLOOKUP($A2,position_bras!$B:$M,4,FALSE),position_bras!E$8)</f>
        <v>1980</v>
      </c>
      <c r="D2">
        <f>IFERROR(VLOOKUP($A2,position_bras!$B:$M,5,FALSE),position_bras!F$8)</f>
        <v>1890</v>
      </c>
      <c r="E2">
        <f>IFERROR(VLOOKUP($A2,position_bras!$B:$M,6,FALSE),position_bras!G$8)</f>
        <v>857</v>
      </c>
      <c r="F2">
        <f>IFERROR(VLOOKUP($A2,position_bras!$B:$M,7,FALSE),position_bras!H$8)</f>
        <v>640</v>
      </c>
    </row>
    <row r="3" spans="1:6" x14ac:dyDescent="0.45">
      <c r="A3">
        <v>2</v>
      </c>
      <c r="B3">
        <f>IFERROR(VLOOKUP($A3,position_bras!$B:$M,3,FALSE),position_bras!D$8)</f>
        <v>760</v>
      </c>
      <c r="C3">
        <f>IFERROR(VLOOKUP($A3,position_bras!$B:$M,4,FALSE),position_bras!E$8)</f>
        <v>1880</v>
      </c>
      <c r="D3">
        <f>IFERROR(VLOOKUP($A3,position_bras!$B:$M,5,FALSE),position_bras!F$8)</f>
        <v>1970</v>
      </c>
      <c r="E3">
        <f>IFERROR(VLOOKUP($A3,position_bras!$B:$M,6,FALSE),position_bras!G$8)</f>
        <v>857</v>
      </c>
      <c r="F3">
        <f>IFERROR(VLOOKUP($A3,position_bras!$B:$M,7,FALSE),position_bras!H$8)</f>
        <v>620</v>
      </c>
    </row>
    <row r="4" spans="1:6" x14ac:dyDescent="0.45">
      <c r="A4">
        <v>3</v>
      </c>
      <c r="B4">
        <f>IFERROR(VLOOKUP($A4,position_bras!$B:$M,3,FALSE),position_bras!D$8)</f>
        <v>760</v>
      </c>
      <c r="C4">
        <f>IFERROR(VLOOKUP($A4,position_bras!$B:$M,4,FALSE),position_bras!E$8)</f>
        <v>1880</v>
      </c>
      <c r="D4">
        <f>IFERROR(VLOOKUP($A4,position_bras!$B:$M,5,FALSE),position_bras!F$8)</f>
        <v>2030</v>
      </c>
      <c r="E4">
        <f>IFERROR(VLOOKUP($A4,position_bras!$B:$M,6,FALSE),position_bras!G$8)</f>
        <v>857</v>
      </c>
      <c r="F4">
        <f>IFERROR(VLOOKUP($A4,position_bras!$B:$M,7,FALSE),position_bras!H$8)</f>
        <v>620</v>
      </c>
    </row>
    <row r="5" spans="1:6" x14ac:dyDescent="0.45">
      <c r="A5">
        <v>4</v>
      </c>
      <c r="B5">
        <f>IFERROR(VLOOKUP($A5,position_bras!$B:$M,3,FALSE),position_bras!D$8)</f>
        <v>760</v>
      </c>
      <c r="C5">
        <f>IFERROR(VLOOKUP($A5,position_bras!$B:$M,4,FALSE),position_bras!E$8)</f>
        <v>1880</v>
      </c>
      <c r="D5">
        <f>IFERROR(VLOOKUP($A5,position_bras!$B:$M,5,FALSE),position_bras!F$8)</f>
        <v>2060</v>
      </c>
      <c r="E5">
        <f>IFERROR(VLOOKUP($A5,position_bras!$B:$M,6,FALSE),position_bras!G$8)</f>
        <v>857</v>
      </c>
      <c r="F5">
        <f>IFERROR(VLOOKUP($A5,position_bras!$B:$M,7,FALSE),position_bras!H$8)</f>
        <v>620</v>
      </c>
    </row>
    <row r="6" spans="1:6" x14ac:dyDescent="0.45">
      <c r="A6">
        <v>5</v>
      </c>
      <c r="B6">
        <f>IFERROR(VLOOKUP($A6,position_bras!$B:$M,3,FALSE),position_bras!D$8)</f>
        <v>760</v>
      </c>
      <c r="C6">
        <f>IFERROR(VLOOKUP($A6,position_bras!$B:$M,4,FALSE),position_bras!E$8)</f>
        <v>1910</v>
      </c>
      <c r="D6">
        <f>IFERROR(VLOOKUP($A6,position_bras!$B:$M,5,FALSE),position_bras!F$8)</f>
        <v>1920</v>
      </c>
      <c r="E6">
        <f>IFERROR(VLOOKUP($A6,position_bras!$B:$M,6,FALSE),position_bras!G$8)</f>
        <v>857</v>
      </c>
      <c r="F6">
        <f>IFERROR(VLOOKUP($A6,position_bras!$B:$M,7,FALSE),position_bras!H$8)</f>
        <v>620</v>
      </c>
    </row>
    <row r="7" spans="1:6" x14ac:dyDescent="0.45">
      <c r="A7">
        <v>6</v>
      </c>
      <c r="B7">
        <f>IFERROR(VLOOKUP($A7,position_bras!$B:$M,3,FALSE),position_bras!D$8)</f>
        <v>635</v>
      </c>
      <c r="C7">
        <f>IFERROR(VLOOKUP($A7,position_bras!$B:$M,4,FALSE),position_bras!E$8)</f>
        <v>1900</v>
      </c>
      <c r="D7">
        <f>IFERROR(VLOOKUP($A7,position_bras!$B:$M,5,FALSE),position_bras!F$8)</f>
        <v>1500</v>
      </c>
      <c r="E7">
        <f>IFERROR(VLOOKUP($A7,position_bras!$B:$M,6,FALSE),position_bras!G$8)</f>
        <v>600</v>
      </c>
      <c r="F7">
        <f>IFERROR(VLOOKUP($A7,position_bras!$B:$M,7,FALSE),position_bras!H$8)</f>
        <v>385</v>
      </c>
    </row>
    <row r="8" spans="1:6" x14ac:dyDescent="0.45">
      <c r="A8">
        <v>7</v>
      </c>
      <c r="B8">
        <f>IFERROR(VLOOKUP($A8,position_bras!$B:$M,3,FALSE),position_bras!D$8)</f>
        <v>635</v>
      </c>
      <c r="C8">
        <f>IFERROR(VLOOKUP($A8,position_bras!$B:$M,4,FALSE),position_bras!E$8)</f>
        <v>1900</v>
      </c>
      <c r="D8">
        <f>IFERROR(VLOOKUP($A8,position_bras!$B:$M,5,FALSE),position_bras!F$8)</f>
        <v>1500</v>
      </c>
      <c r="E8">
        <f>IFERROR(VLOOKUP($A8,position_bras!$B:$M,6,FALSE),position_bras!G$8)</f>
        <v>600</v>
      </c>
      <c r="F8">
        <f>IFERROR(VLOOKUP($A8,position_bras!$B:$M,7,FALSE),position_bras!H$8)</f>
        <v>385</v>
      </c>
    </row>
    <row r="9" spans="1:6" x14ac:dyDescent="0.45">
      <c r="A9">
        <v>8</v>
      </c>
      <c r="B9">
        <f>IFERROR(VLOOKUP($A9,position_bras!$B:$M,3,FALSE),position_bras!D$8)</f>
        <v>635</v>
      </c>
      <c r="C9">
        <f>IFERROR(VLOOKUP($A9,position_bras!$B:$M,4,FALSE),position_bras!E$8)</f>
        <v>1900</v>
      </c>
      <c r="D9">
        <f>IFERROR(VLOOKUP($A9,position_bras!$B:$M,5,FALSE),position_bras!F$8)</f>
        <v>1500</v>
      </c>
      <c r="E9">
        <f>IFERROR(VLOOKUP($A9,position_bras!$B:$M,6,FALSE),position_bras!G$8)</f>
        <v>600</v>
      </c>
      <c r="F9">
        <f>IFERROR(VLOOKUP($A9,position_bras!$B:$M,7,FALSE),position_bras!H$8)</f>
        <v>385</v>
      </c>
    </row>
    <row r="10" spans="1:6" x14ac:dyDescent="0.45">
      <c r="A10">
        <v>9</v>
      </c>
      <c r="B10">
        <f>IFERROR(VLOOKUP($A10,position_bras!$B:$M,3,FALSE),position_bras!D$8)</f>
        <v>635</v>
      </c>
      <c r="C10">
        <f>IFERROR(VLOOKUP($A10,position_bras!$B:$M,4,FALSE),position_bras!E$8)</f>
        <v>1900</v>
      </c>
      <c r="D10">
        <f>IFERROR(VLOOKUP($A10,position_bras!$B:$M,5,FALSE),position_bras!F$8)</f>
        <v>1500</v>
      </c>
      <c r="E10">
        <f>IFERROR(VLOOKUP($A10,position_bras!$B:$M,6,FALSE),position_bras!G$8)</f>
        <v>600</v>
      </c>
      <c r="F10">
        <f>IFERROR(VLOOKUP($A10,position_bras!$B:$M,7,FALSE),position_bras!H$8)</f>
        <v>385</v>
      </c>
    </row>
    <row r="11" spans="1:6" x14ac:dyDescent="0.45">
      <c r="A11">
        <v>10</v>
      </c>
      <c r="B11">
        <f>IFERROR(VLOOKUP($A11,position_bras!$B:$M,3,FALSE),position_bras!D$8)</f>
        <v>635</v>
      </c>
      <c r="C11">
        <f>IFERROR(VLOOKUP($A11,position_bras!$B:$M,4,FALSE),position_bras!E$8)</f>
        <v>1900</v>
      </c>
      <c r="D11">
        <f>IFERROR(VLOOKUP($A11,position_bras!$B:$M,5,FALSE),position_bras!F$8)</f>
        <v>1500</v>
      </c>
      <c r="E11">
        <f>IFERROR(VLOOKUP($A11,position_bras!$B:$M,6,FALSE),position_bras!G$8)</f>
        <v>600</v>
      </c>
      <c r="F11">
        <f>IFERROR(VLOOKUP($A11,position_bras!$B:$M,7,FALSE),position_bras!H$8)</f>
        <v>385</v>
      </c>
    </row>
    <row r="12" spans="1:6" x14ac:dyDescent="0.45">
      <c r="A12">
        <v>11</v>
      </c>
      <c r="B12">
        <f>IFERROR(VLOOKUP($A12,position_bras!$B:$M,3,FALSE),position_bras!D$8)</f>
        <v>720</v>
      </c>
      <c r="C12">
        <f>IFERROR(VLOOKUP($A12,position_bras!$B:$M,4,FALSE),position_bras!E$8)</f>
        <v>1980</v>
      </c>
      <c r="D12">
        <f>IFERROR(VLOOKUP($A12,position_bras!$B:$M,5,FALSE),position_bras!F$8)</f>
        <v>1890</v>
      </c>
      <c r="E12">
        <f>IFERROR(VLOOKUP($A12,position_bras!$B:$M,6,FALSE),position_bras!G$8)</f>
        <v>857</v>
      </c>
      <c r="F12">
        <f>IFERROR(VLOOKUP($A12,position_bras!$B:$M,7,FALSE),position_bras!H$8)</f>
        <v>435</v>
      </c>
    </row>
    <row r="13" spans="1:6" x14ac:dyDescent="0.45">
      <c r="A13">
        <v>12</v>
      </c>
      <c r="B13">
        <f>IFERROR(VLOOKUP($A13,position_bras!$B:$M,3,FALSE),position_bras!D$8)</f>
        <v>720</v>
      </c>
      <c r="C13">
        <f>IFERROR(VLOOKUP($A13,position_bras!$B:$M,4,FALSE),position_bras!E$8)</f>
        <v>1880</v>
      </c>
      <c r="D13">
        <f>IFERROR(VLOOKUP($A13,position_bras!$B:$M,5,FALSE),position_bras!F$8)</f>
        <v>1970</v>
      </c>
      <c r="E13">
        <f>IFERROR(VLOOKUP($A13,position_bras!$B:$M,6,FALSE),position_bras!G$8)</f>
        <v>857</v>
      </c>
      <c r="F13">
        <f>IFERROR(VLOOKUP($A13,position_bras!$B:$M,7,FALSE),position_bras!H$8)</f>
        <v>455</v>
      </c>
    </row>
    <row r="14" spans="1:6" x14ac:dyDescent="0.45">
      <c r="A14">
        <v>13</v>
      </c>
      <c r="B14">
        <f>IFERROR(VLOOKUP($A14,position_bras!$B:$M,3,FALSE),position_bras!D$8)</f>
        <v>720</v>
      </c>
      <c r="C14">
        <f>IFERROR(VLOOKUP($A14,position_bras!$B:$M,4,FALSE),position_bras!E$8)</f>
        <v>1880</v>
      </c>
      <c r="D14">
        <f>IFERROR(VLOOKUP($A14,position_bras!$B:$M,5,FALSE),position_bras!F$8)</f>
        <v>2030</v>
      </c>
      <c r="E14">
        <f>IFERROR(VLOOKUP($A14,position_bras!$B:$M,6,FALSE),position_bras!G$8)</f>
        <v>857</v>
      </c>
      <c r="F14">
        <f>IFERROR(VLOOKUP($A14,position_bras!$B:$M,7,FALSE),position_bras!H$8)</f>
        <v>455</v>
      </c>
    </row>
    <row r="15" spans="1:6" x14ac:dyDescent="0.45">
      <c r="A15">
        <v>14</v>
      </c>
      <c r="B15">
        <f>IFERROR(VLOOKUP($A15,position_bras!$B:$M,3,FALSE),position_bras!D$8)</f>
        <v>720</v>
      </c>
      <c r="C15">
        <f>IFERROR(VLOOKUP($A15,position_bras!$B:$M,4,FALSE),position_bras!E$8)</f>
        <v>1880</v>
      </c>
      <c r="D15">
        <f>IFERROR(VLOOKUP($A15,position_bras!$B:$M,5,FALSE),position_bras!F$8)</f>
        <v>2060</v>
      </c>
      <c r="E15">
        <f>IFERROR(VLOOKUP($A15,position_bras!$B:$M,6,FALSE),position_bras!G$8)</f>
        <v>857</v>
      </c>
      <c r="F15">
        <f>IFERROR(VLOOKUP($A15,position_bras!$B:$M,7,FALSE),position_bras!H$8)</f>
        <v>455</v>
      </c>
    </row>
    <row r="16" spans="1:6" x14ac:dyDescent="0.45">
      <c r="A16">
        <v>15</v>
      </c>
      <c r="B16">
        <f>IFERROR(VLOOKUP($A16,position_bras!$B:$M,3,FALSE),position_bras!D$8)</f>
        <v>720</v>
      </c>
      <c r="C16">
        <f>IFERROR(VLOOKUP($A16,position_bras!$B:$M,4,FALSE),position_bras!E$8)</f>
        <v>1910</v>
      </c>
      <c r="D16">
        <f>IFERROR(VLOOKUP($A16,position_bras!$B:$M,5,FALSE),position_bras!F$8)</f>
        <v>1920</v>
      </c>
      <c r="E16">
        <f>IFERROR(VLOOKUP($A16,position_bras!$B:$M,6,FALSE),position_bras!G$8)</f>
        <v>857</v>
      </c>
      <c r="F16">
        <f>IFERROR(VLOOKUP($A16,position_bras!$B:$M,7,FALSE),position_bras!H$8)</f>
        <v>455</v>
      </c>
    </row>
    <row r="17" spans="1:6" x14ac:dyDescent="0.45">
      <c r="A17">
        <v>16</v>
      </c>
      <c r="B17">
        <f>IFERROR(VLOOKUP($A17,position_bras!$B:$M,3,FALSE),position_bras!D$8)</f>
        <v>635</v>
      </c>
      <c r="C17">
        <f>IFERROR(VLOOKUP($A17,position_bras!$B:$M,4,FALSE),position_bras!E$8)</f>
        <v>1900</v>
      </c>
      <c r="D17">
        <f>IFERROR(VLOOKUP($A17,position_bras!$B:$M,5,FALSE),position_bras!F$8)</f>
        <v>1500</v>
      </c>
      <c r="E17">
        <f>IFERROR(VLOOKUP($A17,position_bras!$B:$M,6,FALSE),position_bras!G$8)</f>
        <v>600</v>
      </c>
      <c r="F17">
        <f>IFERROR(VLOOKUP($A17,position_bras!$B:$M,7,FALSE),position_bras!H$8)</f>
        <v>385</v>
      </c>
    </row>
    <row r="18" spans="1:6" x14ac:dyDescent="0.45">
      <c r="A18">
        <v>17</v>
      </c>
      <c r="B18">
        <f>IFERROR(VLOOKUP($A18,position_bras!$B:$M,3,FALSE),position_bras!D$8)</f>
        <v>635</v>
      </c>
      <c r="C18">
        <f>IFERROR(VLOOKUP($A18,position_bras!$B:$M,4,FALSE),position_bras!E$8)</f>
        <v>1900</v>
      </c>
      <c r="D18">
        <f>IFERROR(VLOOKUP($A18,position_bras!$B:$M,5,FALSE),position_bras!F$8)</f>
        <v>1500</v>
      </c>
      <c r="E18">
        <f>IFERROR(VLOOKUP($A18,position_bras!$B:$M,6,FALSE),position_bras!G$8)</f>
        <v>600</v>
      </c>
      <c r="F18">
        <f>IFERROR(VLOOKUP($A18,position_bras!$B:$M,7,FALSE),position_bras!H$8)</f>
        <v>385</v>
      </c>
    </row>
    <row r="19" spans="1:6" x14ac:dyDescent="0.45">
      <c r="A19">
        <v>18</v>
      </c>
      <c r="B19">
        <f>IFERROR(VLOOKUP($A19,position_bras!$B:$M,3,FALSE),position_bras!D$8)</f>
        <v>635</v>
      </c>
      <c r="C19">
        <f>IFERROR(VLOOKUP($A19,position_bras!$B:$M,4,FALSE),position_bras!E$8)</f>
        <v>1900</v>
      </c>
      <c r="D19">
        <f>IFERROR(VLOOKUP($A19,position_bras!$B:$M,5,FALSE),position_bras!F$8)</f>
        <v>1500</v>
      </c>
      <c r="E19">
        <f>IFERROR(VLOOKUP($A19,position_bras!$B:$M,6,FALSE),position_bras!G$8)</f>
        <v>600</v>
      </c>
      <c r="F19">
        <f>IFERROR(VLOOKUP($A19,position_bras!$B:$M,7,FALSE),position_bras!H$8)</f>
        <v>385</v>
      </c>
    </row>
    <row r="20" spans="1:6" x14ac:dyDescent="0.45">
      <c r="A20">
        <v>19</v>
      </c>
      <c r="B20">
        <f>IFERROR(VLOOKUP($A20,position_bras!$B:$M,3,FALSE),position_bras!D$8)</f>
        <v>635</v>
      </c>
      <c r="C20">
        <f>IFERROR(VLOOKUP($A20,position_bras!$B:$M,4,FALSE),position_bras!E$8)</f>
        <v>1900</v>
      </c>
      <c r="D20">
        <f>IFERROR(VLOOKUP($A20,position_bras!$B:$M,5,FALSE),position_bras!F$8)</f>
        <v>1500</v>
      </c>
      <c r="E20">
        <f>IFERROR(VLOOKUP($A20,position_bras!$B:$M,6,FALSE),position_bras!G$8)</f>
        <v>600</v>
      </c>
      <c r="F20">
        <f>IFERROR(VLOOKUP($A20,position_bras!$B:$M,7,FALSE),position_bras!H$8)</f>
        <v>385</v>
      </c>
    </row>
    <row r="21" spans="1:6" x14ac:dyDescent="0.45">
      <c r="A21">
        <v>20</v>
      </c>
      <c r="B21">
        <f>IFERROR(VLOOKUP($A21,position_bras!$B:$M,3,FALSE),position_bras!D$8)</f>
        <v>635</v>
      </c>
      <c r="C21">
        <f>IFERROR(VLOOKUP($A21,position_bras!$B:$M,4,FALSE),position_bras!E$8)</f>
        <v>1900</v>
      </c>
      <c r="D21">
        <f>IFERROR(VLOOKUP($A21,position_bras!$B:$M,5,FALSE),position_bras!F$8)</f>
        <v>1500</v>
      </c>
      <c r="E21">
        <f>IFERROR(VLOOKUP($A21,position_bras!$B:$M,6,FALSE),position_bras!G$8)</f>
        <v>600</v>
      </c>
      <c r="F21">
        <f>IFERROR(VLOOKUP($A21,position_bras!$B:$M,7,FALSE),position_bras!H$8)</f>
        <v>385</v>
      </c>
    </row>
    <row r="22" spans="1:6" x14ac:dyDescent="0.45">
      <c r="A22">
        <v>21</v>
      </c>
      <c r="B22">
        <f>IFERROR(VLOOKUP($A22,position_bras!$B:$M,3,FALSE),position_bras!D$8)</f>
        <v>560</v>
      </c>
      <c r="C22">
        <f>IFERROR(VLOOKUP($A22,position_bras!$B:$M,4,FALSE),position_bras!E$8)</f>
        <v>2100</v>
      </c>
      <c r="D22">
        <f>IFERROR(VLOOKUP($A22,position_bras!$B:$M,5,FALSE),position_bras!F$8)</f>
        <v>990</v>
      </c>
      <c r="E22">
        <f>IFERROR(VLOOKUP($A22,position_bras!$B:$M,6,FALSE),position_bras!G$8)</f>
        <v>840</v>
      </c>
      <c r="F22">
        <f>IFERROR(VLOOKUP($A22,position_bras!$B:$M,7,FALSE),position_bras!H$8)</f>
        <v>355</v>
      </c>
    </row>
    <row r="23" spans="1:6" x14ac:dyDescent="0.45">
      <c r="A23">
        <v>22</v>
      </c>
      <c r="B23">
        <f>IFERROR(VLOOKUP($A23,position_bras!$B:$M,3,FALSE),position_bras!D$8)</f>
        <v>560</v>
      </c>
      <c r="C23">
        <f>IFERROR(VLOOKUP($A23,position_bras!$B:$M,4,FALSE),position_bras!E$8)</f>
        <v>1800</v>
      </c>
      <c r="D23">
        <f>IFERROR(VLOOKUP($A23,position_bras!$B:$M,5,FALSE),position_bras!F$8)</f>
        <v>990</v>
      </c>
      <c r="E23">
        <f>IFERROR(VLOOKUP($A23,position_bras!$B:$M,6,FALSE),position_bras!G$8)</f>
        <v>770</v>
      </c>
      <c r="F23">
        <f>IFERROR(VLOOKUP($A23,position_bras!$B:$M,7,FALSE),position_bras!H$8)</f>
        <v>100</v>
      </c>
    </row>
    <row r="24" spans="1:6" x14ac:dyDescent="0.45">
      <c r="A24">
        <v>23</v>
      </c>
      <c r="B24">
        <f>IFERROR(VLOOKUP($A24,position_bras!$B:$M,3,FALSE),position_bras!D$8)</f>
        <v>740</v>
      </c>
      <c r="C24">
        <f>IFERROR(VLOOKUP($A24,position_bras!$B:$M,4,FALSE),position_bras!E$8)</f>
        <v>1000</v>
      </c>
      <c r="D24">
        <f>IFERROR(VLOOKUP($A24,position_bras!$B:$M,5,FALSE),position_bras!F$8)</f>
        <v>1020</v>
      </c>
      <c r="E24">
        <f>IFERROR(VLOOKUP($A24,position_bras!$B:$M,6,FALSE),position_bras!G$8)</f>
        <v>760</v>
      </c>
      <c r="F24">
        <f>IFERROR(VLOOKUP($A24,position_bras!$B:$M,7,FALSE),position_bras!H$8)</f>
        <v>50</v>
      </c>
    </row>
    <row r="25" spans="1:6" x14ac:dyDescent="0.45">
      <c r="A25">
        <v>24</v>
      </c>
      <c r="B25">
        <f>IFERROR(VLOOKUP($A25,position_bras!$B:$M,3,FALSE),position_bras!D$8)</f>
        <v>780</v>
      </c>
      <c r="C25">
        <f>IFERROR(VLOOKUP($A25,position_bras!$B:$M,4,FALSE),position_bras!E$8)</f>
        <v>1000</v>
      </c>
      <c r="D25">
        <f>IFERROR(VLOOKUP($A25,position_bras!$B:$M,5,FALSE),position_bras!F$8)</f>
        <v>1020</v>
      </c>
      <c r="E25">
        <f>IFERROR(VLOOKUP($A25,position_bras!$B:$M,6,FALSE),position_bras!G$8)</f>
        <v>810</v>
      </c>
      <c r="F25">
        <f>IFERROR(VLOOKUP($A25,position_bras!$B:$M,7,FALSE),position_bras!H$8)</f>
        <v>50</v>
      </c>
    </row>
    <row r="26" spans="1:6" x14ac:dyDescent="0.45">
      <c r="A26">
        <v>25</v>
      </c>
      <c r="B26">
        <f>IFERROR(VLOOKUP($A26,position_bras!$B:$M,3,FALSE),position_bras!D$8)</f>
        <v>780</v>
      </c>
      <c r="C26">
        <f>IFERROR(VLOOKUP($A26,position_bras!$B:$M,4,FALSE),position_bras!E$8)</f>
        <v>1000</v>
      </c>
      <c r="D26">
        <f>IFERROR(VLOOKUP($A26,position_bras!$B:$M,5,FALSE),position_bras!F$8)</f>
        <v>920</v>
      </c>
      <c r="E26">
        <f>IFERROR(VLOOKUP($A26,position_bras!$B:$M,6,FALSE),position_bras!G$8)</f>
        <v>810</v>
      </c>
      <c r="F26">
        <f>IFERROR(VLOOKUP($A26,position_bras!$B:$M,7,FALSE),position_bras!H$8)</f>
        <v>50</v>
      </c>
    </row>
    <row r="27" spans="1:6" x14ac:dyDescent="0.45">
      <c r="A27">
        <v>26</v>
      </c>
      <c r="B27">
        <f>IFERROR(VLOOKUP($A27,position_bras!$B:$M,3,FALSE),position_bras!D$8)</f>
        <v>560</v>
      </c>
      <c r="C27">
        <f>IFERROR(VLOOKUP($A27,position_bras!$B:$M,4,FALSE),position_bras!E$8)</f>
        <v>1000</v>
      </c>
      <c r="D27">
        <f>IFERROR(VLOOKUP($A27,position_bras!$B:$M,5,FALSE),position_bras!F$8)</f>
        <v>920</v>
      </c>
      <c r="E27">
        <f>IFERROR(VLOOKUP($A27,position_bras!$B:$M,6,FALSE),position_bras!G$8)</f>
        <v>810</v>
      </c>
      <c r="F27">
        <f>IFERROR(VLOOKUP($A27,position_bras!$B:$M,7,FALSE),position_bras!H$8)</f>
        <v>210</v>
      </c>
    </row>
    <row r="28" spans="1:6" x14ac:dyDescent="0.45">
      <c r="A28">
        <v>27</v>
      </c>
      <c r="B28">
        <f>IFERROR(VLOOKUP($A28,position_bras!$B:$M,3,FALSE),position_bras!D$8)</f>
        <v>560</v>
      </c>
      <c r="C28">
        <f>IFERROR(VLOOKUP($A28,position_bras!$B:$M,4,FALSE),position_bras!E$8)</f>
        <v>1900</v>
      </c>
      <c r="D28">
        <f>IFERROR(VLOOKUP($A28,position_bras!$B:$M,5,FALSE),position_bras!F$8)</f>
        <v>920</v>
      </c>
      <c r="E28">
        <f>IFERROR(VLOOKUP($A28,position_bras!$B:$M,6,FALSE),position_bras!G$8)</f>
        <v>810</v>
      </c>
      <c r="F28">
        <f>IFERROR(VLOOKUP($A28,position_bras!$B:$M,7,FALSE),position_bras!H$8)</f>
        <v>280</v>
      </c>
    </row>
    <row r="29" spans="1:6" x14ac:dyDescent="0.45">
      <c r="A29">
        <v>28</v>
      </c>
      <c r="B29">
        <f>IFERROR(VLOOKUP($A29,position_bras!$B:$M,3,FALSE),position_bras!D$8)</f>
        <v>635</v>
      </c>
      <c r="C29">
        <f>IFERROR(VLOOKUP($A29,position_bras!$B:$M,4,FALSE),position_bras!E$8)</f>
        <v>1900</v>
      </c>
      <c r="D29">
        <f>IFERROR(VLOOKUP($A29,position_bras!$B:$M,5,FALSE),position_bras!F$8)</f>
        <v>1500</v>
      </c>
      <c r="E29">
        <f>IFERROR(VLOOKUP($A29,position_bras!$B:$M,6,FALSE),position_bras!G$8)</f>
        <v>600</v>
      </c>
      <c r="F29">
        <f>IFERROR(VLOOKUP($A29,position_bras!$B:$M,7,FALSE),position_bras!H$8)</f>
        <v>385</v>
      </c>
    </row>
    <row r="30" spans="1:6" x14ac:dyDescent="0.45">
      <c r="A30">
        <v>29</v>
      </c>
      <c r="B30">
        <f>IFERROR(VLOOKUP($A30,position_bras!$B:$M,3,FALSE),position_bras!D$8)</f>
        <v>635</v>
      </c>
      <c r="C30">
        <f>IFERROR(VLOOKUP($A30,position_bras!$B:$M,4,FALSE),position_bras!E$8)</f>
        <v>1900</v>
      </c>
      <c r="D30">
        <f>IFERROR(VLOOKUP($A30,position_bras!$B:$M,5,FALSE),position_bras!F$8)</f>
        <v>1500</v>
      </c>
      <c r="E30">
        <f>IFERROR(VLOOKUP($A30,position_bras!$B:$M,6,FALSE),position_bras!G$8)</f>
        <v>600</v>
      </c>
      <c r="F30">
        <f>IFERROR(VLOOKUP($A30,position_bras!$B:$M,7,FALSE),position_bras!H$8)</f>
        <v>385</v>
      </c>
    </row>
    <row r="31" spans="1:6" x14ac:dyDescent="0.45">
      <c r="A31">
        <v>30</v>
      </c>
      <c r="B31">
        <f>IFERROR(VLOOKUP($A31,position_bras!$B:$M,3,FALSE),position_bras!D$8)</f>
        <v>635</v>
      </c>
      <c r="C31">
        <f>IFERROR(VLOOKUP($A31,position_bras!$B:$M,4,FALSE),position_bras!E$8)</f>
        <v>1900</v>
      </c>
      <c r="D31">
        <f>IFERROR(VLOOKUP($A31,position_bras!$B:$M,5,FALSE),position_bras!F$8)</f>
        <v>1500</v>
      </c>
      <c r="E31">
        <f>IFERROR(VLOOKUP($A31,position_bras!$B:$M,6,FALSE),position_bras!G$8)</f>
        <v>600</v>
      </c>
      <c r="F31">
        <f>IFERROR(VLOOKUP($A31,position_bras!$B:$M,7,FALSE),position_bras!H$8)</f>
        <v>385</v>
      </c>
    </row>
    <row r="32" spans="1:6" x14ac:dyDescent="0.45">
      <c r="A32">
        <v>31</v>
      </c>
      <c r="B32">
        <f>IFERROR(VLOOKUP($A32,position_bras!$B:$M,3,FALSE),position_bras!D$8)</f>
        <v>635</v>
      </c>
      <c r="C32">
        <f>IFERROR(VLOOKUP($A32,position_bras!$B:$M,4,FALSE),position_bras!E$8)</f>
        <v>1900</v>
      </c>
      <c r="D32">
        <f>IFERROR(VLOOKUP($A32,position_bras!$B:$M,5,FALSE),position_bras!F$8)</f>
        <v>1500</v>
      </c>
      <c r="E32">
        <f>IFERROR(VLOOKUP($A32,position_bras!$B:$M,6,FALSE),position_bras!G$8)</f>
        <v>600</v>
      </c>
      <c r="F32">
        <f>IFERROR(VLOOKUP($A32,position_bras!$B:$M,7,FALSE),position_bras!H$8)</f>
        <v>385</v>
      </c>
    </row>
    <row r="33" spans="1:6" x14ac:dyDescent="0.45">
      <c r="A33">
        <v>32</v>
      </c>
      <c r="B33">
        <f>IFERROR(VLOOKUP($A33,position_bras!$B:$M,3,FALSE),position_bras!D$8)</f>
        <v>635</v>
      </c>
      <c r="C33">
        <f>IFERROR(VLOOKUP($A33,position_bras!$B:$M,4,FALSE),position_bras!E$8)</f>
        <v>1900</v>
      </c>
      <c r="D33">
        <f>IFERROR(VLOOKUP($A33,position_bras!$B:$M,5,FALSE),position_bras!F$8)</f>
        <v>1500</v>
      </c>
      <c r="E33">
        <f>IFERROR(VLOOKUP($A33,position_bras!$B:$M,6,FALSE),position_bras!G$8)</f>
        <v>600</v>
      </c>
      <c r="F33">
        <f>IFERROR(VLOOKUP($A33,position_bras!$B:$M,7,FALSE),position_bras!H$8)</f>
        <v>385</v>
      </c>
    </row>
    <row r="34" spans="1:6" x14ac:dyDescent="0.45">
      <c r="A34">
        <v>33</v>
      </c>
      <c r="B34">
        <f>IFERROR(VLOOKUP($A34,position_bras!$B:$M,3,FALSE),position_bras!D$8)</f>
        <v>635</v>
      </c>
      <c r="C34">
        <f>IFERROR(VLOOKUP($A34,position_bras!$B:$M,4,FALSE),position_bras!E$8)</f>
        <v>1900</v>
      </c>
      <c r="D34">
        <f>IFERROR(VLOOKUP($A34,position_bras!$B:$M,5,FALSE),position_bras!F$8)</f>
        <v>1500</v>
      </c>
      <c r="E34">
        <f>IFERROR(VLOOKUP($A34,position_bras!$B:$M,6,FALSE),position_bras!G$8)</f>
        <v>600</v>
      </c>
      <c r="F34">
        <f>IFERROR(VLOOKUP($A34,position_bras!$B:$M,7,FALSE),position_bras!H$8)</f>
        <v>385</v>
      </c>
    </row>
    <row r="35" spans="1:6" x14ac:dyDescent="0.45">
      <c r="A35">
        <v>34</v>
      </c>
      <c r="B35">
        <f>IFERROR(VLOOKUP($A35,position_bras!$B:$M,3,FALSE),position_bras!D$8)</f>
        <v>635</v>
      </c>
      <c r="C35">
        <f>IFERROR(VLOOKUP($A35,position_bras!$B:$M,4,FALSE),position_bras!E$8)</f>
        <v>1900</v>
      </c>
      <c r="D35">
        <f>IFERROR(VLOOKUP($A35,position_bras!$B:$M,5,FALSE),position_bras!F$8)</f>
        <v>1500</v>
      </c>
      <c r="E35">
        <f>IFERROR(VLOOKUP($A35,position_bras!$B:$M,6,FALSE),position_bras!G$8)</f>
        <v>600</v>
      </c>
      <c r="F35">
        <f>IFERROR(VLOOKUP($A35,position_bras!$B:$M,7,FALSE),position_bras!H$8)</f>
        <v>385</v>
      </c>
    </row>
    <row r="36" spans="1:6" x14ac:dyDescent="0.45">
      <c r="A36">
        <v>35</v>
      </c>
      <c r="B36">
        <f>IFERROR(VLOOKUP($A36,position_bras!$B:$M,3,FALSE),position_bras!D$8)</f>
        <v>635</v>
      </c>
      <c r="C36">
        <f>IFERROR(VLOOKUP($A36,position_bras!$B:$M,4,FALSE),position_bras!E$8)</f>
        <v>1900</v>
      </c>
      <c r="D36">
        <f>IFERROR(VLOOKUP($A36,position_bras!$B:$M,5,FALSE),position_bras!F$8)</f>
        <v>1500</v>
      </c>
      <c r="E36">
        <f>IFERROR(VLOOKUP($A36,position_bras!$B:$M,6,FALSE),position_bras!G$8)</f>
        <v>600</v>
      </c>
      <c r="F36">
        <f>IFERROR(VLOOKUP($A36,position_bras!$B:$M,7,FALSE),position_bras!H$8)</f>
        <v>385</v>
      </c>
    </row>
    <row r="37" spans="1:6" x14ac:dyDescent="0.45">
      <c r="A37">
        <v>36</v>
      </c>
      <c r="B37">
        <f>IFERROR(VLOOKUP($A37,position_bras!$B:$M,3,FALSE),position_bras!D$8)</f>
        <v>635</v>
      </c>
      <c r="C37">
        <f>IFERROR(VLOOKUP($A37,position_bras!$B:$M,4,FALSE),position_bras!E$8)</f>
        <v>1900</v>
      </c>
      <c r="D37">
        <f>IFERROR(VLOOKUP($A37,position_bras!$B:$M,5,FALSE),position_bras!F$8)</f>
        <v>1500</v>
      </c>
      <c r="E37">
        <f>IFERROR(VLOOKUP($A37,position_bras!$B:$M,6,FALSE),position_bras!G$8)</f>
        <v>600</v>
      </c>
      <c r="F37">
        <f>IFERROR(VLOOKUP($A37,position_bras!$B:$M,7,FALSE),position_bras!H$8)</f>
        <v>385</v>
      </c>
    </row>
    <row r="38" spans="1:6" x14ac:dyDescent="0.45">
      <c r="A38">
        <v>37</v>
      </c>
      <c r="B38">
        <f>IFERROR(VLOOKUP($A38,position_bras!$B:$M,3,FALSE),position_bras!D$8)</f>
        <v>635</v>
      </c>
      <c r="C38">
        <f>IFERROR(VLOOKUP($A38,position_bras!$B:$M,4,FALSE),position_bras!E$8)</f>
        <v>1900</v>
      </c>
      <c r="D38">
        <f>IFERROR(VLOOKUP($A38,position_bras!$B:$M,5,FALSE),position_bras!F$8)</f>
        <v>1500</v>
      </c>
      <c r="E38">
        <f>IFERROR(VLOOKUP($A38,position_bras!$B:$M,6,FALSE),position_bras!G$8)</f>
        <v>600</v>
      </c>
      <c r="F38">
        <f>IFERROR(VLOOKUP($A38,position_bras!$B:$M,7,FALSE),position_bras!H$8)</f>
        <v>385</v>
      </c>
    </row>
    <row r="39" spans="1:6" x14ac:dyDescent="0.45">
      <c r="A39">
        <v>38</v>
      </c>
      <c r="B39">
        <f>IFERROR(VLOOKUP($A39,position_bras!$B:$M,3,FALSE),position_bras!D$8)</f>
        <v>635</v>
      </c>
      <c r="C39">
        <f>IFERROR(VLOOKUP($A39,position_bras!$B:$M,4,FALSE),position_bras!E$8)</f>
        <v>1900</v>
      </c>
      <c r="D39">
        <f>IFERROR(VLOOKUP($A39,position_bras!$B:$M,5,FALSE),position_bras!F$8)</f>
        <v>1500</v>
      </c>
      <c r="E39">
        <f>IFERROR(VLOOKUP($A39,position_bras!$B:$M,6,FALSE),position_bras!G$8)</f>
        <v>600</v>
      </c>
      <c r="F39">
        <f>IFERROR(VLOOKUP($A39,position_bras!$B:$M,7,FALSE),position_bras!H$8)</f>
        <v>385</v>
      </c>
    </row>
    <row r="40" spans="1:6" x14ac:dyDescent="0.45">
      <c r="A40">
        <v>39</v>
      </c>
      <c r="B40">
        <f>IFERROR(VLOOKUP($A40,position_bras!$B:$M,3,FALSE),position_bras!D$8)</f>
        <v>635</v>
      </c>
      <c r="C40">
        <f>IFERROR(VLOOKUP($A40,position_bras!$B:$M,4,FALSE),position_bras!E$8)</f>
        <v>1900</v>
      </c>
      <c r="D40">
        <f>IFERROR(VLOOKUP($A40,position_bras!$B:$M,5,FALSE),position_bras!F$8)</f>
        <v>1500</v>
      </c>
      <c r="E40">
        <f>IFERROR(VLOOKUP($A40,position_bras!$B:$M,6,FALSE),position_bras!G$8)</f>
        <v>600</v>
      </c>
      <c r="F40">
        <f>IFERROR(VLOOKUP($A40,position_bras!$B:$M,7,FALSE),position_bras!H$8)</f>
        <v>385</v>
      </c>
    </row>
    <row r="41" spans="1:6" x14ac:dyDescent="0.45">
      <c r="A41">
        <v>40</v>
      </c>
      <c r="B41">
        <f>IFERROR(VLOOKUP($A41,position_bras!$B:$M,3,FALSE),position_bras!D$8)</f>
        <v>635</v>
      </c>
      <c r="C41">
        <f>IFERROR(VLOOKUP($A41,position_bras!$B:$M,4,FALSE),position_bras!E$8)</f>
        <v>1900</v>
      </c>
      <c r="D41">
        <f>IFERROR(VLOOKUP($A41,position_bras!$B:$M,5,FALSE),position_bras!F$8)</f>
        <v>1500</v>
      </c>
      <c r="E41">
        <f>IFERROR(VLOOKUP($A41,position_bras!$B:$M,6,FALSE),position_bras!G$8)</f>
        <v>600</v>
      </c>
      <c r="F41">
        <f>IFERROR(VLOOKUP($A41,position_bras!$B:$M,7,FALSE),position_bras!H$8)</f>
        <v>385</v>
      </c>
    </row>
    <row r="42" spans="1:6" x14ac:dyDescent="0.45">
      <c r="A42">
        <v>41</v>
      </c>
      <c r="B42">
        <f>IFERROR(VLOOKUP($A42,position_bras!$B:$M,3,FALSE),position_bras!D$8)</f>
        <v>560</v>
      </c>
      <c r="C42">
        <f>IFERROR(VLOOKUP($A42,position_bras!$B:$M,4,FALSE),position_bras!E$8)</f>
        <v>1800</v>
      </c>
      <c r="D42">
        <f>IFERROR(VLOOKUP($A42,position_bras!$B:$M,5,FALSE),position_bras!F$8)</f>
        <v>990</v>
      </c>
      <c r="E42">
        <f>IFERROR(VLOOKUP($A42,position_bras!$B:$M,6,FALSE),position_bras!G$8)</f>
        <v>770</v>
      </c>
      <c r="F42">
        <f>IFERROR(VLOOKUP($A42,position_bras!$B:$M,7,FALSE),position_bras!H$8)</f>
        <v>610</v>
      </c>
    </row>
    <row r="43" spans="1:6" x14ac:dyDescent="0.45">
      <c r="A43">
        <v>42</v>
      </c>
      <c r="B43">
        <f>IFERROR(VLOOKUP($A43,position_bras!$B:$M,3,FALSE),position_bras!D$8)</f>
        <v>630</v>
      </c>
      <c r="C43">
        <f>IFERROR(VLOOKUP($A43,position_bras!$B:$M,4,FALSE),position_bras!E$8)</f>
        <v>1000</v>
      </c>
      <c r="D43">
        <f>IFERROR(VLOOKUP($A43,position_bras!$B:$M,5,FALSE),position_bras!F$8)</f>
        <v>1020</v>
      </c>
      <c r="E43">
        <f>IFERROR(VLOOKUP($A43,position_bras!$B:$M,6,FALSE),position_bras!G$8)</f>
        <v>760</v>
      </c>
      <c r="F43">
        <f>IFERROR(VLOOKUP($A43,position_bras!$B:$M,7,FALSE),position_bras!H$8)</f>
        <v>660</v>
      </c>
    </row>
    <row r="44" spans="1:6" x14ac:dyDescent="0.45">
      <c r="A44">
        <v>43</v>
      </c>
      <c r="B44">
        <f>IFERROR(VLOOKUP($A44,position_bras!$B:$M,3,FALSE),position_bras!D$8)</f>
        <v>670</v>
      </c>
      <c r="C44">
        <f>IFERROR(VLOOKUP($A44,position_bras!$B:$M,4,FALSE),position_bras!E$8)</f>
        <v>1000</v>
      </c>
      <c r="D44">
        <f>IFERROR(VLOOKUP($A44,position_bras!$B:$M,5,FALSE),position_bras!F$8)</f>
        <v>1020</v>
      </c>
      <c r="E44">
        <f>IFERROR(VLOOKUP($A44,position_bras!$B:$M,6,FALSE),position_bras!G$8)</f>
        <v>810</v>
      </c>
      <c r="F44">
        <f>IFERROR(VLOOKUP($A44,position_bras!$B:$M,7,FALSE),position_bras!H$8)</f>
        <v>660</v>
      </c>
    </row>
    <row r="45" spans="1:6" x14ac:dyDescent="0.45">
      <c r="A45">
        <v>44</v>
      </c>
      <c r="B45">
        <f>IFERROR(VLOOKUP($A45,position_bras!$B:$M,3,FALSE),position_bras!D$8)</f>
        <v>670</v>
      </c>
      <c r="C45">
        <f>IFERROR(VLOOKUP($A45,position_bras!$B:$M,4,FALSE),position_bras!E$8)</f>
        <v>1000</v>
      </c>
      <c r="D45">
        <f>IFERROR(VLOOKUP($A45,position_bras!$B:$M,5,FALSE),position_bras!F$8)</f>
        <v>920</v>
      </c>
      <c r="E45">
        <f>IFERROR(VLOOKUP($A45,position_bras!$B:$M,6,FALSE),position_bras!G$8)</f>
        <v>810</v>
      </c>
      <c r="F45">
        <f>IFERROR(VLOOKUP($A45,position_bras!$B:$M,7,FALSE),position_bras!H$8)</f>
        <v>660</v>
      </c>
    </row>
    <row r="46" spans="1:6" x14ac:dyDescent="0.45">
      <c r="A46">
        <v>45</v>
      </c>
      <c r="B46">
        <f>IFERROR(VLOOKUP($A46,position_bras!$B:$M,3,FALSE),position_bras!D$8)</f>
        <v>560</v>
      </c>
      <c r="C46">
        <f>IFERROR(VLOOKUP($A46,position_bras!$B:$M,4,FALSE),position_bras!E$8)</f>
        <v>1000</v>
      </c>
      <c r="D46">
        <f>IFERROR(VLOOKUP($A46,position_bras!$B:$M,5,FALSE),position_bras!F$8)</f>
        <v>920</v>
      </c>
      <c r="E46">
        <f>IFERROR(VLOOKUP($A46,position_bras!$B:$M,6,FALSE),position_bras!G$8)</f>
        <v>810</v>
      </c>
      <c r="F46">
        <f>IFERROR(VLOOKUP($A46,position_bras!$B:$M,7,FALSE),position_bras!H$8)</f>
        <v>500</v>
      </c>
    </row>
    <row r="47" spans="1:6" x14ac:dyDescent="0.45">
      <c r="A47">
        <v>46</v>
      </c>
      <c r="B47">
        <f>IFERROR(VLOOKUP($A47,position_bras!$B:$M,3,FALSE),position_bras!D$8)</f>
        <v>560</v>
      </c>
      <c r="C47">
        <f>IFERROR(VLOOKUP($A47,position_bras!$B:$M,4,FALSE),position_bras!E$8)</f>
        <v>1900</v>
      </c>
      <c r="D47">
        <f>IFERROR(VLOOKUP($A47,position_bras!$B:$M,5,FALSE),position_bras!F$8)</f>
        <v>920</v>
      </c>
      <c r="E47">
        <f>IFERROR(VLOOKUP($A47,position_bras!$B:$M,6,FALSE),position_bras!G$8)</f>
        <v>810</v>
      </c>
      <c r="F47">
        <f>IFERROR(VLOOKUP($A47,position_bras!$B:$M,7,FALSE),position_bras!H$8)</f>
        <v>430</v>
      </c>
    </row>
    <row r="48" spans="1:6" x14ac:dyDescent="0.45">
      <c r="A48">
        <v>47</v>
      </c>
      <c r="B48">
        <f>IFERROR(VLOOKUP($A48,position_bras!$B:$M,3,FALSE),position_bras!D$8)</f>
        <v>635</v>
      </c>
      <c r="C48">
        <f>IFERROR(VLOOKUP($A48,position_bras!$B:$M,4,FALSE),position_bras!E$8)</f>
        <v>1900</v>
      </c>
      <c r="D48">
        <f>IFERROR(VLOOKUP($A48,position_bras!$B:$M,5,FALSE),position_bras!F$8)</f>
        <v>1500</v>
      </c>
      <c r="E48">
        <f>IFERROR(VLOOKUP($A48,position_bras!$B:$M,6,FALSE),position_bras!G$8)</f>
        <v>600</v>
      </c>
      <c r="F48">
        <f>IFERROR(VLOOKUP($A48,position_bras!$B:$M,7,FALSE),position_bras!H$8)</f>
        <v>385</v>
      </c>
    </row>
    <row r="49" spans="1:6" x14ac:dyDescent="0.45">
      <c r="A49">
        <v>48</v>
      </c>
      <c r="B49">
        <f>IFERROR(VLOOKUP($A49,position_bras!$B:$M,3,FALSE),position_bras!D$8)</f>
        <v>635</v>
      </c>
      <c r="C49">
        <f>IFERROR(VLOOKUP($A49,position_bras!$B:$M,4,FALSE),position_bras!E$8)</f>
        <v>1900</v>
      </c>
      <c r="D49">
        <f>IFERROR(VLOOKUP($A49,position_bras!$B:$M,5,FALSE),position_bras!F$8)</f>
        <v>1500</v>
      </c>
      <c r="E49">
        <f>IFERROR(VLOOKUP($A49,position_bras!$B:$M,6,FALSE),position_bras!G$8)</f>
        <v>600</v>
      </c>
      <c r="F49">
        <f>IFERROR(VLOOKUP($A49,position_bras!$B:$M,7,FALSE),position_bras!H$8)</f>
        <v>385</v>
      </c>
    </row>
    <row r="50" spans="1:6" x14ac:dyDescent="0.45">
      <c r="A50">
        <v>49</v>
      </c>
      <c r="B50">
        <f>IFERROR(VLOOKUP($A50,position_bras!$B:$M,3,FALSE),position_bras!D$8)</f>
        <v>635</v>
      </c>
      <c r="C50">
        <f>IFERROR(VLOOKUP($A50,position_bras!$B:$M,4,FALSE),position_bras!E$8)</f>
        <v>1900</v>
      </c>
      <c r="D50">
        <f>IFERROR(VLOOKUP($A50,position_bras!$B:$M,5,FALSE),position_bras!F$8)</f>
        <v>1500</v>
      </c>
      <c r="E50">
        <f>IFERROR(VLOOKUP($A50,position_bras!$B:$M,6,FALSE),position_bras!G$8)</f>
        <v>600</v>
      </c>
      <c r="F50">
        <f>IFERROR(VLOOKUP($A50,position_bras!$B:$M,7,FALSE),position_bras!H$8)</f>
        <v>385</v>
      </c>
    </row>
    <row r="51" spans="1:6" x14ac:dyDescent="0.45">
      <c r="A51">
        <v>50</v>
      </c>
      <c r="B51">
        <f>IFERROR(VLOOKUP($A51,position_bras!$B:$M,3,FALSE),position_bras!D$8)</f>
        <v>635</v>
      </c>
      <c r="C51">
        <f>IFERROR(VLOOKUP($A51,position_bras!$B:$M,4,FALSE),position_bras!E$8)</f>
        <v>1900</v>
      </c>
      <c r="D51">
        <f>IFERROR(VLOOKUP($A51,position_bras!$B:$M,5,FALSE),position_bras!F$8)</f>
        <v>1500</v>
      </c>
      <c r="E51">
        <f>IFERROR(VLOOKUP($A51,position_bras!$B:$M,6,FALSE),position_bras!G$8)</f>
        <v>600</v>
      </c>
      <c r="F51">
        <f>IFERROR(VLOOKUP($A51,position_bras!$B:$M,7,FALSE),position_bras!H$8)</f>
        <v>385</v>
      </c>
    </row>
    <row r="52" spans="1:6" x14ac:dyDescent="0.45">
      <c r="A52">
        <v>51</v>
      </c>
      <c r="B52">
        <f>IFERROR(VLOOKUP($A52,position_bras!$B:$M,3,FALSE),position_bras!D$8)</f>
        <v>635</v>
      </c>
      <c r="C52">
        <f>IFERROR(VLOOKUP($A52,position_bras!$B:$M,4,FALSE),position_bras!E$8)</f>
        <v>1900</v>
      </c>
      <c r="D52">
        <f>IFERROR(VLOOKUP($A52,position_bras!$B:$M,5,FALSE),position_bras!F$8)</f>
        <v>1500</v>
      </c>
      <c r="E52">
        <f>IFERROR(VLOOKUP($A52,position_bras!$B:$M,6,FALSE),position_bras!G$8)</f>
        <v>600</v>
      </c>
      <c r="F52">
        <f>IFERROR(VLOOKUP($A52,position_bras!$B:$M,7,FALSE),position_bras!H$8)</f>
        <v>385</v>
      </c>
    </row>
    <row r="53" spans="1:6" x14ac:dyDescent="0.45">
      <c r="A53">
        <v>52</v>
      </c>
      <c r="B53">
        <f>IFERROR(VLOOKUP($A53,position_bras!$B:$M,3,FALSE),position_bras!D$8)</f>
        <v>635</v>
      </c>
      <c r="C53">
        <f>IFERROR(VLOOKUP($A53,position_bras!$B:$M,4,FALSE),position_bras!E$8)</f>
        <v>1900</v>
      </c>
      <c r="D53">
        <f>IFERROR(VLOOKUP($A53,position_bras!$B:$M,5,FALSE),position_bras!F$8)</f>
        <v>1500</v>
      </c>
      <c r="E53">
        <f>IFERROR(VLOOKUP($A53,position_bras!$B:$M,6,FALSE),position_bras!G$8)</f>
        <v>600</v>
      </c>
      <c r="F53">
        <f>IFERROR(VLOOKUP($A53,position_bras!$B:$M,7,FALSE),position_bras!H$8)</f>
        <v>385</v>
      </c>
    </row>
    <row r="54" spans="1:6" x14ac:dyDescent="0.45">
      <c r="A54">
        <v>53</v>
      </c>
      <c r="B54">
        <f>IFERROR(VLOOKUP($A54,position_bras!$B:$M,3,FALSE),position_bras!D$8)</f>
        <v>635</v>
      </c>
      <c r="C54">
        <f>IFERROR(VLOOKUP($A54,position_bras!$B:$M,4,FALSE),position_bras!E$8)</f>
        <v>1900</v>
      </c>
      <c r="D54">
        <f>IFERROR(VLOOKUP($A54,position_bras!$B:$M,5,FALSE),position_bras!F$8)</f>
        <v>1500</v>
      </c>
      <c r="E54">
        <f>IFERROR(VLOOKUP($A54,position_bras!$B:$M,6,FALSE),position_bras!G$8)</f>
        <v>600</v>
      </c>
      <c r="F54">
        <f>IFERROR(VLOOKUP($A54,position_bras!$B:$M,7,FALSE),position_bras!H$8)</f>
        <v>385</v>
      </c>
    </row>
    <row r="55" spans="1:6" x14ac:dyDescent="0.45">
      <c r="A55">
        <v>54</v>
      </c>
      <c r="B55">
        <f>IFERROR(VLOOKUP($A55,position_bras!$B:$M,3,FALSE),position_bras!D$8)</f>
        <v>635</v>
      </c>
      <c r="C55">
        <f>IFERROR(VLOOKUP($A55,position_bras!$B:$M,4,FALSE),position_bras!E$8)</f>
        <v>1900</v>
      </c>
      <c r="D55">
        <f>IFERROR(VLOOKUP($A55,position_bras!$B:$M,5,FALSE),position_bras!F$8)</f>
        <v>1500</v>
      </c>
      <c r="E55">
        <f>IFERROR(VLOOKUP($A55,position_bras!$B:$M,6,FALSE),position_bras!G$8)</f>
        <v>600</v>
      </c>
      <c r="F55">
        <f>IFERROR(VLOOKUP($A55,position_bras!$B:$M,7,FALSE),position_bras!H$8)</f>
        <v>385</v>
      </c>
    </row>
    <row r="56" spans="1:6" x14ac:dyDescent="0.45">
      <c r="A56">
        <v>55</v>
      </c>
      <c r="B56">
        <f>IFERROR(VLOOKUP($A56,position_bras!$B:$M,3,FALSE),position_bras!D$8)</f>
        <v>635</v>
      </c>
      <c r="C56">
        <f>IFERROR(VLOOKUP($A56,position_bras!$B:$M,4,FALSE),position_bras!E$8)</f>
        <v>1900</v>
      </c>
      <c r="D56">
        <f>IFERROR(VLOOKUP($A56,position_bras!$B:$M,5,FALSE),position_bras!F$8)</f>
        <v>1500</v>
      </c>
      <c r="E56">
        <f>IFERROR(VLOOKUP($A56,position_bras!$B:$M,6,FALSE),position_bras!G$8)</f>
        <v>600</v>
      </c>
      <c r="F56">
        <f>IFERROR(VLOOKUP($A56,position_bras!$B:$M,7,FALSE),position_bras!H$8)</f>
        <v>385</v>
      </c>
    </row>
    <row r="57" spans="1:6" x14ac:dyDescent="0.45">
      <c r="A57">
        <v>56</v>
      </c>
      <c r="B57">
        <f>IFERROR(VLOOKUP($A57,position_bras!$B:$M,3,FALSE),position_bras!D$8)</f>
        <v>635</v>
      </c>
      <c r="C57">
        <f>IFERROR(VLOOKUP($A57,position_bras!$B:$M,4,FALSE),position_bras!E$8)</f>
        <v>1900</v>
      </c>
      <c r="D57">
        <f>IFERROR(VLOOKUP($A57,position_bras!$B:$M,5,FALSE),position_bras!F$8)</f>
        <v>1500</v>
      </c>
      <c r="E57">
        <f>IFERROR(VLOOKUP($A57,position_bras!$B:$M,6,FALSE),position_bras!G$8)</f>
        <v>600</v>
      </c>
      <c r="F57">
        <f>IFERROR(VLOOKUP($A57,position_bras!$B:$M,7,FALSE),position_bras!H$8)</f>
        <v>385</v>
      </c>
    </row>
    <row r="58" spans="1:6" x14ac:dyDescent="0.45">
      <c r="A58">
        <v>57</v>
      </c>
      <c r="B58">
        <f>IFERROR(VLOOKUP($A58,position_bras!$B:$M,3,FALSE),position_bras!D$8)</f>
        <v>635</v>
      </c>
      <c r="C58">
        <f>IFERROR(VLOOKUP($A58,position_bras!$B:$M,4,FALSE),position_bras!E$8)</f>
        <v>1900</v>
      </c>
      <c r="D58">
        <f>IFERROR(VLOOKUP($A58,position_bras!$B:$M,5,FALSE),position_bras!F$8)</f>
        <v>1500</v>
      </c>
      <c r="E58">
        <f>IFERROR(VLOOKUP($A58,position_bras!$B:$M,6,FALSE),position_bras!G$8)</f>
        <v>600</v>
      </c>
      <c r="F58">
        <f>IFERROR(VLOOKUP($A58,position_bras!$B:$M,7,FALSE),position_bras!H$8)</f>
        <v>385</v>
      </c>
    </row>
    <row r="59" spans="1:6" x14ac:dyDescent="0.45">
      <c r="A59">
        <v>58</v>
      </c>
      <c r="B59">
        <f>IFERROR(VLOOKUP($A59,position_bras!$B:$M,3,FALSE),position_bras!D$8)</f>
        <v>635</v>
      </c>
      <c r="C59">
        <f>IFERROR(VLOOKUP($A59,position_bras!$B:$M,4,FALSE),position_bras!E$8)</f>
        <v>1900</v>
      </c>
      <c r="D59">
        <f>IFERROR(VLOOKUP($A59,position_bras!$B:$M,5,FALSE),position_bras!F$8)</f>
        <v>1500</v>
      </c>
      <c r="E59">
        <f>IFERROR(VLOOKUP($A59,position_bras!$B:$M,6,FALSE),position_bras!G$8)</f>
        <v>600</v>
      </c>
      <c r="F59">
        <f>IFERROR(VLOOKUP($A59,position_bras!$B:$M,7,FALSE),position_bras!H$8)</f>
        <v>385</v>
      </c>
    </row>
    <row r="60" spans="1:6" x14ac:dyDescent="0.45">
      <c r="A60">
        <v>59</v>
      </c>
      <c r="B60">
        <f>IFERROR(VLOOKUP($A60,position_bras!$B:$M,3,FALSE),position_bras!D$8)</f>
        <v>635</v>
      </c>
      <c r="C60">
        <f>IFERROR(VLOOKUP($A60,position_bras!$B:$M,4,FALSE),position_bras!E$8)</f>
        <v>1900</v>
      </c>
      <c r="D60">
        <f>IFERROR(VLOOKUP($A60,position_bras!$B:$M,5,FALSE),position_bras!F$8)</f>
        <v>1500</v>
      </c>
      <c r="E60">
        <f>IFERROR(VLOOKUP($A60,position_bras!$B:$M,6,FALSE),position_bras!G$8)</f>
        <v>600</v>
      </c>
      <c r="F60">
        <f>IFERROR(VLOOKUP($A60,position_bras!$B:$M,7,FALSE),position_bras!H$8)</f>
        <v>385</v>
      </c>
    </row>
    <row r="61" spans="1:6" x14ac:dyDescent="0.45">
      <c r="A61">
        <v>60</v>
      </c>
      <c r="B61">
        <f>IFERROR(VLOOKUP($A61,position_bras!$B:$M,3,FALSE),position_bras!D$8)</f>
        <v>635</v>
      </c>
      <c r="C61">
        <f>IFERROR(VLOOKUP($A61,position_bras!$B:$M,4,FALSE),position_bras!E$8)</f>
        <v>1900</v>
      </c>
      <c r="D61">
        <f>IFERROR(VLOOKUP($A61,position_bras!$B:$M,5,FALSE),position_bras!F$8)</f>
        <v>1500</v>
      </c>
      <c r="E61">
        <f>IFERROR(VLOOKUP($A61,position_bras!$B:$M,6,FALSE),position_bras!G$8)</f>
        <v>600</v>
      </c>
      <c r="F61">
        <f>IFERROR(VLOOKUP($A61,position_bras!$B:$M,7,FALSE),position_bras!H$8)</f>
        <v>385</v>
      </c>
    </row>
    <row r="62" spans="1:6" x14ac:dyDescent="0.45">
      <c r="A62">
        <v>61</v>
      </c>
      <c r="B62">
        <f>IFERROR(VLOOKUP($A62,position_bras!$B:$M,3,FALSE),position_bras!D$8)</f>
        <v>500</v>
      </c>
      <c r="C62">
        <f>IFERROR(VLOOKUP($A62,position_bras!$B:$M,4,FALSE),position_bras!E$8)</f>
        <v>2400</v>
      </c>
      <c r="D62">
        <f>IFERROR(VLOOKUP($A62,position_bras!$B:$M,5,FALSE),position_bras!F$8)</f>
        <v>1790</v>
      </c>
      <c r="E62">
        <f>IFERROR(VLOOKUP($A62,position_bras!$B:$M,6,FALSE),position_bras!G$8)</f>
        <v>920</v>
      </c>
      <c r="F62">
        <f>IFERROR(VLOOKUP($A62,position_bras!$B:$M,7,FALSE),position_bras!H$8)</f>
        <v>355</v>
      </c>
    </row>
    <row r="63" spans="1:6" x14ac:dyDescent="0.45">
      <c r="A63">
        <v>62</v>
      </c>
      <c r="B63">
        <f>IFERROR(VLOOKUP($A63,position_bras!$B:$M,3,FALSE),position_bras!D$8)</f>
        <v>500</v>
      </c>
      <c r="C63">
        <f>IFERROR(VLOOKUP($A63,position_bras!$B:$M,4,FALSE),position_bras!E$8)</f>
        <v>2400</v>
      </c>
      <c r="D63">
        <f>IFERROR(VLOOKUP($A63,position_bras!$B:$M,5,FALSE),position_bras!F$8)</f>
        <v>1790</v>
      </c>
      <c r="E63">
        <f>IFERROR(VLOOKUP($A63,position_bras!$B:$M,6,FALSE),position_bras!G$8)</f>
        <v>920</v>
      </c>
      <c r="F63">
        <f>IFERROR(VLOOKUP($A63,position_bras!$B:$M,7,FALSE),position_bras!H$8)</f>
        <v>355</v>
      </c>
    </row>
    <row r="64" spans="1:6" x14ac:dyDescent="0.45">
      <c r="A64">
        <v>63</v>
      </c>
      <c r="B64">
        <f>IFERROR(VLOOKUP($A64,position_bras!$B:$M,3,FALSE),position_bras!D$8)</f>
        <v>500</v>
      </c>
      <c r="C64">
        <f>IFERROR(VLOOKUP($A64,position_bras!$B:$M,4,FALSE),position_bras!E$8)</f>
        <v>2400</v>
      </c>
      <c r="D64">
        <f>IFERROR(VLOOKUP($A64,position_bras!$B:$M,5,FALSE),position_bras!F$8)</f>
        <v>1790</v>
      </c>
      <c r="E64">
        <f>IFERROR(VLOOKUP($A64,position_bras!$B:$M,6,FALSE),position_bras!G$8)</f>
        <v>920</v>
      </c>
      <c r="F64">
        <f>IFERROR(VLOOKUP($A64,position_bras!$B:$M,7,FALSE),position_bras!H$8)</f>
        <v>355</v>
      </c>
    </row>
    <row r="65" spans="1:6" x14ac:dyDescent="0.45">
      <c r="A65">
        <v>64</v>
      </c>
      <c r="B65">
        <f>IFERROR(VLOOKUP($A65,position_bras!$B:$M,3,FALSE),position_bras!D$8)</f>
        <v>500</v>
      </c>
      <c r="C65">
        <f>IFERROR(VLOOKUP($A65,position_bras!$B:$M,4,FALSE),position_bras!E$8)</f>
        <v>2400</v>
      </c>
      <c r="D65">
        <f>IFERROR(VLOOKUP($A65,position_bras!$B:$M,5,FALSE),position_bras!F$8)</f>
        <v>1790</v>
      </c>
      <c r="E65">
        <f>IFERROR(VLOOKUP($A65,position_bras!$B:$M,6,FALSE),position_bras!G$8)</f>
        <v>920</v>
      </c>
      <c r="F65">
        <f>IFERROR(VLOOKUP($A65,position_bras!$B:$M,7,FALSE),position_bras!H$8)</f>
        <v>355</v>
      </c>
    </row>
    <row r="66" spans="1:6" x14ac:dyDescent="0.45">
      <c r="A66">
        <v>65</v>
      </c>
      <c r="B66">
        <f>IFERROR(VLOOKUP($A66,position_bras!$B:$M,3,FALSE),position_bras!D$8)</f>
        <v>635</v>
      </c>
      <c r="C66">
        <f>IFERROR(VLOOKUP($A66,position_bras!$B:$M,4,FALSE),position_bras!E$8)</f>
        <v>1900</v>
      </c>
      <c r="D66">
        <f>IFERROR(VLOOKUP($A66,position_bras!$B:$M,5,FALSE),position_bras!F$8)</f>
        <v>1500</v>
      </c>
      <c r="E66">
        <f>IFERROR(VLOOKUP($A66,position_bras!$B:$M,6,FALSE),position_bras!G$8)</f>
        <v>600</v>
      </c>
      <c r="F66">
        <f>IFERROR(VLOOKUP($A66,position_bras!$B:$M,7,FALSE),position_bras!H$8)</f>
        <v>385</v>
      </c>
    </row>
    <row r="67" spans="1:6" x14ac:dyDescent="0.45">
      <c r="A67">
        <v>66</v>
      </c>
      <c r="B67">
        <f>IFERROR(VLOOKUP($A67,position_bras!$B:$M,3,FALSE),position_bras!D$8)</f>
        <v>635</v>
      </c>
      <c r="C67">
        <f>IFERROR(VLOOKUP($A67,position_bras!$B:$M,4,FALSE),position_bras!E$8)</f>
        <v>1900</v>
      </c>
      <c r="D67">
        <f>IFERROR(VLOOKUP($A67,position_bras!$B:$M,5,FALSE),position_bras!F$8)</f>
        <v>1500</v>
      </c>
      <c r="E67">
        <f>IFERROR(VLOOKUP($A67,position_bras!$B:$M,6,FALSE),position_bras!G$8)</f>
        <v>600</v>
      </c>
      <c r="F67">
        <f>IFERROR(VLOOKUP($A67,position_bras!$B:$M,7,FALSE),position_bras!H$8)</f>
        <v>385</v>
      </c>
    </row>
    <row r="68" spans="1:6" x14ac:dyDescent="0.45">
      <c r="A68">
        <v>67</v>
      </c>
      <c r="B68">
        <f>IFERROR(VLOOKUP($A68,position_bras!$B:$M,3,FALSE),position_bras!D$8)</f>
        <v>635</v>
      </c>
      <c r="C68">
        <f>IFERROR(VLOOKUP($A68,position_bras!$B:$M,4,FALSE),position_bras!E$8)</f>
        <v>1900</v>
      </c>
      <c r="D68">
        <f>IFERROR(VLOOKUP($A68,position_bras!$B:$M,5,FALSE),position_bras!F$8)</f>
        <v>1500</v>
      </c>
      <c r="E68">
        <f>IFERROR(VLOOKUP($A68,position_bras!$B:$M,6,FALSE),position_bras!G$8)</f>
        <v>600</v>
      </c>
      <c r="F68">
        <f>IFERROR(VLOOKUP($A68,position_bras!$B:$M,7,FALSE),position_bras!H$8)</f>
        <v>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D2E8-E07C-437E-B74A-6B272D10EDDE}">
  <dimension ref="A1:F68"/>
  <sheetViews>
    <sheetView tabSelected="1" topLeftCell="A45" workbookViewId="0">
      <selection activeCell="B1" sqref="B1:F68"/>
    </sheetView>
  </sheetViews>
  <sheetFormatPr baseColWidth="10" defaultRowHeight="14.25" x14ac:dyDescent="0.45"/>
  <sheetData>
    <row r="1" spans="1:6" x14ac:dyDescent="0.45">
      <c r="A1">
        <v>0</v>
      </c>
      <c r="B1">
        <f>IFERROR(VLOOKUP($A1,position_bras!$B:$M,8,FALSE),position_bras!D$8)</f>
        <v>244</v>
      </c>
      <c r="C1">
        <f>IFERROR(VLOOKUP($A1,position_bras!$B:$M,9,FALSE),position_bras!E$8)</f>
        <v>1996</v>
      </c>
      <c r="D1">
        <f>IFERROR(VLOOKUP($A1,position_bras!$B:$M,10,FALSE),position_bras!F$8)</f>
        <v>2776</v>
      </c>
      <c r="E1">
        <f>IFERROR(VLOOKUP($A1,position_bras!$B:$M,11,FALSE),position_bras!G$8)</f>
        <v>264</v>
      </c>
      <c r="F1">
        <f>IFERROR(VLOOKUP($A1,position_bras!$B:$M,12,FALSE),position_bras!H$8)</f>
        <v>669</v>
      </c>
    </row>
    <row r="2" spans="1:6" x14ac:dyDescent="0.45">
      <c r="A2">
        <v>1</v>
      </c>
      <c r="B2">
        <f>IFERROR(VLOOKUP($A2,position_bras!$B:$M,8,FALSE),position_bras!D$8)</f>
        <v>0</v>
      </c>
      <c r="C2">
        <f>IFERROR(VLOOKUP($A2,position_bras!$B:$M,9,FALSE),position_bras!E$8)</f>
        <v>0</v>
      </c>
      <c r="D2">
        <f>IFERROR(VLOOKUP($A2,position_bras!$B:$M,10,FALSE),position_bras!F$8)</f>
        <v>0</v>
      </c>
      <c r="E2">
        <f>IFERROR(VLOOKUP($A2,position_bras!$B:$M,11,FALSE),position_bras!G$8)</f>
        <v>0</v>
      </c>
      <c r="F2">
        <f>IFERROR(VLOOKUP($A2,position_bras!$B:$M,12,FALSE),position_bras!H$8)</f>
        <v>0</v>
      </c>
    </row>
    <row r="3" spans="1:6" x14ac:dyDescent="0.45">
      <c r="A3">
        <v>2</v>
      </c>
      <c r="B3">
        <f>IFERROR(VLOOKUP($A3,position_bras!$B:$M,8,FALSE),position_bras!D$8)</f>
        <v>0</v>
      </c>
      <c r="C3">
        <f>IFERROR(VLOOKUP($A3,position_bras!$B:$M,9,FALSE),position_bras!E$8)</f>
        <v>0</v>
      </c>
      <c r="D3">
        <f>IFERROR(VLOOKUP($A3,position_bras!$B:$M,10,FALSE),position_bras!F$8)</f>
        <v>0</v>
      </c>
      <c r="E3">
        <f>IFERROR(VLOOKUP($A3,position_bras!$B:$M,11,FALSE),position_bras!G$8)</f>
        <v>0</v>
      </c>
      <c r="F3">
        <f>IFERROR(VLOOKUP($A3,position_bras!$B:$M,12,FALSE),position_bras!H$8)</f>
        <v>0</v>
      </c>
    </row>
    <row r="4" spans="1:6" x14ac:dyDescent="0.45">
      <c r="A4">
        <v>3</v>
      </c>
      <c r="B4">
        <f>IFERROR(VLOOKUP($A4,position_bras!$B:$M,8,FALSE),position_bras!D$8)</f>
        <v>0</v>
      </c>
      <c r="C4">
        <f>IFERROR(VLOOKUP($A4,position_bras!$B:$M,9,FALSE),position_bras!E$8)</f>
        <v>0</v>
      </c>
      <c r="D4">
        <f>IFERROR(VLOOKUP($A4,position_bras!$B:$M,10,FALSE),position_bras!F$8)</f>
        <v>0</v>
      </c>
      <c r="E4">
        <f>IFERROR(VLOOKUP($A4,position_bras!$B:$M,11,FALSE),position_bras!G$8)</f>
        <v>0</v>
      </c>
      <c r="F4">
        <f>IFERROR(VLOOKUP($A4,position_bras!$B:$M,12,FALSE),position_bras!H$8)</f>
        <v>0</v>
      </c>
    </row>
    <row r="5" spans="1:6" x14ac:dyDescent="0.45">
      <c r="A5">
        <v>4</v>
      </c>
      <c r="B5">
        <f>IFERROR(VLOOKUP($A5,position_bras!$B:$M,8,FALSE),position_bras!D$8)</f>
        <v>0</v>
      </c>
      <c r="C5">
        <f>IFERROR(VLOOKUP($A5,position_bras!$B:$M,9,FALSE),position_bras!E$8)</f>
        <v>0</v>
      </c>
      <c r="D5">
        <f>IFERROR(VLOOKUP($A5,position_bras!$B:$M,10,FALSE),position_bras!F$8)</f>
        <v>0</v>
      </c>
      <c r="E5">
        <f>IFERROR(VLOOKUP($A5,position_bras!$B:$M,11,FALSE),position_bras!G$8)</f>
        <v>0</v>
      </c>
      <c r="F5">
        <f>IFERROR(VLOOKUP($A5,position_bras!$B:$M,12,FALSE),position_bras!H$8)</f>
        <v>0</v>
      </c>
    </row>
    <row r="6" spans="1:6" x14ac:dyDescent="0.45">
      <c r="A6">
        <v>5</v>
      </c>
      <c r="B6">
        <f>IFERROR(VLOOKUP($A6,position_bras!$B:$M,8,FALSE),position_bras!D$8)</f>
        <v>0</v>
      </c>
      <c r="C6">
        <f>IFERROR(VLOOKUP($A6,position_bras!$B:$M,9,FALSE),position_bras!E$8)</f>
        <v>0</v>
      </c>
      <c r="D6">
        <f>IFERROR(VLOOKUP($A6,position_bras!$B:$M,10,FALSE),position_bras!F$8)</f>
        <v>0</v>
      </c>
      <c r="E6">
        <f>IFERROR(VLOOKUP($A6,position_bras!$B:$M,11,FALSE),position_bras!G$8)</f>
        <v>0</v>
      </c>
      <c r="F6">
        <f>IFERROR(VLOOKUP($A6,position_bras!$B:$M,12,FALSE),position_bras!H$8)</f>
        <v>0</v>
      </c>
    </row>
    <row r="7" spans="1:6" x14ac:dyDescent="0.45">
      <c r="A7">
        <v>6</v>
      </c>
      <c r="B7">
        <f>IFERROR(VLOOKUP($A7,position_bras!$B:$M,8,FALSE),position_bras!D$8)</f>
        <v>635</v>
      </c>
      <c r="C7">
        <f>IFERROR(VLOOKUP($A7,position_bras!$B:$M,9,FALSE),position_bras!E$8)</f>
        <v>1900</v>
      </c>
      <c r="D7">
        <f>IFERROR(VLOOKUP($A7,position_bras!$B:$M,10,FALSE),position_bras!F$8)</f>
        <v>1500</v>
      </c>
      <c r="E7">
        <f>IFERROR(VLOOKUP($A7,position_bras!$B:$M,11,FALSE),position_bras!G$8)</f>
        <v>600</v>
      </c>
      <c r="F7">
        <f>IFERROR(VLOOKUP($A7,position_bras!$B:$M,12,FALSE),position_bras!H$8)</f>
        <v>385</v>
      </c>
    </row>
    <row r="8" spans="1:6" x14ac:dyDescent="0.45">
      <c r="A8">
        <v>7</v>
      </c>
      <c r="B8">
        <f>IFERROR(VLOOKUP($A8,position_bras!$B:$M,8,FALSE),position_bras!D$8)</f>
        <v>635</v>
      </c>
      <c r="C8">
        <f>IFERROR(VLOOKUP($A8,position_bras!$B:$M,9,FALSE),position_bras!E$8)</f>
        <v>1900</v>
      </c>
      <c r="D8">
        <f>IFERROR(VLOOKUP($A8,position_bras!$B:$M,10,FALSE),position_bras!F$8)</f>
        <v>1500</v>
      </c>
      <c r="E8">
        <f>IFERROR(VLOOKUP($A8,position_bras!$B:$M,11,FALSE),position_bras!G$8)</f>
        <v>600</v>
      </c>
      <c r="F8">
        <f>IFERROR(VLOOKUP($A8,position_bras!$B:$M,12,FALSE),position_bras!H$8)</f>
        <v>385</v>
      </c>
    </row>
    <row r="9" spans="1:6" x14ac:dyDescent="0.45">
      <c r="A9">
        <v>8</v>
      </c>
      <c r="B9">
        <f>IFERROR(VLOOKUP($A9,position_bras!$B:$M,8,FALSE),position_bras!D$8)</f>
        <v>635</v>
      </c>
      <c r="C9">
        <f>IFERROR(VLOOKUP($A9,position_bras!$B:$M,9,FALSE),position_bras!E$8)</f>
        <v>1900</v>
      </c>
      <c r="D9">
        <f>IFERROR(VLOOKUP($A9,position_bras!$B:$M,10,FALSE),position_bras!F$8)</f>
        <v>1500</v>
      </c>
      <c r="E9">
        <f>IFERROR(VLOOKUP($A9,position_bras!$B:$M,11,FALSE),position_bras!G$8)</f>
        <v>600</v>
      </c>
      <c r="F9">
        <f>IFERROR(VLOOKUP($A9,position_bras!$B:$M,12,FALSE),position_bras!H$8)</f>
        <v>385</v>
      </c>
    </row>
    <row r="10" spans="1:6" x14ac:dyDescent="0.45">
      <c r="A10">
        <v>9</v>
      </c>
      <c r="B10">
        <f>IFERROR(VLOOKUP($A10,position_bras!$B:$M,8,FALSE),position_bras!D$8)</f>
        <v>635</v>
      </c>
      <c r="C10">
        <f>IFERROR(VLOOKUP($A10,position_bras!$B:$M,9,FALSE),position_bras!E$8)</f>
        <v>1900</v>
      </c>
      <c r="D10">
        <f>IFERROR(VLOOKUP($A10,position_bras!$B:$M,10,FALSE),position_bras!F$8)</f>
        <v>1500</v>
      </c>
      <c r="E10">
        <f>IFERROR(VLOOKUP($A10,position_bras!$B:$M,11,FALSE),position_bras!G$8)</f>
        <v>600</v>
      </c>
      <c r="F10">
        <f>IFERROR(VLOOKUP($A10,position_bras!$B:$M,12,FALSE),position_bras!H$8)</f>
        <v>385</v>
      </c>
    </row>
    <row r="11" spans="1:6" x14ac:dyDescent="0.45">
      <c r="A11">
        <v>10</v>
      </c>
      <c r="B11">
        <f>IFERROR(VLOOKUP($A11,position_bras!$B:$M,8,FALSE),position_bras!D$8)</f>
        <v>635</v>
      </c>
      <c r="C11">
        <f>IFERROR(VLOOKUP($A11,position_bras!$B:$M,9,FALSE),position_bras!E$8)</f>
        <v>1900</v>
      </c>
      <c r="D11">
        <f>IFERROR(VLOOKUP($A11,position_bras!$B:$M,10,FALSE),position_bras!F$8)</f>
        <v>1500</v>
      </c>
      <c r="E11">
        <f>IFERROR(VLOOKUP($A11,position_bras!$B:$M,11,FALSE),position_bras!G$8)</f>
        <v>600</v>
      </c>
      <c r="F11">
        <f>IFERROR(VLOOKUP($A11,position_bras!$B:$M,12,FALSE),position_bras!H$8)</f>
        <v>385</v>
      </c>
    </row>
    <row r="12" spans="1:6" x14ac:dyDescent="0.45">
      <c r="A12">
        <v>11</v>
      </c>
      <c r="B12">
        <f>IFERROR(VLOOKUP($A12,position_bras!$B:$M,8,FALSE),position_bras!D$8)</f>
        <v>0</v>
      </c>
      <c r="C12">
        <f>IFERROR(VLOOKUP($A12,position_bras!$B:$M,9,FALSE),position_bras!E$8)</f>
        <v>0</v>
      </c>
      <c r="D12">
        <f>IFERROR(VLOOKUP($A12,position_bras!$B:$M,10,FALSE),position_bras!F$8)</f>
        <v>0</v>
      </c>
      <c r="E12">
        <f>IFERROR(VLOOKUP($A12,position_bras!$B:$M,11,FALSE),position_bras!G$8)</f>
        <v>0</v>
      </c>
      <c r="F12">
        <f>IFERROR(VLOOKUP($A12,position_bras!$B:$M,12,FALSE),position_bras!H$8)</f>
        <v>0</v>
      </c>
    </row>
    <row r="13" spans="1:6" x14ac:dyDescent="0.45">
      <c r="A13">
        <v>12</v>
      </c>
      <c r="B13">
        <f>IFERROR(VLOOKUP($A13,position_bras!$B:$M,8,FALSE),position_bras!D$8)</f>
        <v>0</v>
      </c>
      <c r="C13">
        <f>IFERROR(VLOOKUP($A13,position_bras!$B:$M,9,FALSE),position_bras!E$8)</f>
        <v>0</v>
      </c>
      <c r="D13">
        <f>IFERROR(VLOOKUP($A13,position_bras!$B:$M,10,FALSE),position_bras!F$8)</f>
        <v>0</v>
      </c>
      <c r="E13">
        <f>IFERROR(VLOOKUP($A13,position_bras!$B:$M,11,FALSE),position_bras!G$8)</f>
        <v>0</v>
      </c>
      <c r="F13">
        <f>IFERROR(VLOOKUP($A13,position_bras!$B:$M,12,FALSE),position_bras!H$8)</f>
        <v>0</v>
      </c>
    </row>
    <row r="14" spans="1:6" x14ac:dyDescent="0.45">
      <c r="A14">
        <v>13</v>
      </c>
      <c r="B14">
        <f>IFERROR(VLOOKUP($A14,position_bras!$B:$M,8,FALSE),position_bras!D$8)</f>
        <v>0</v>
      </c>
      <c r="C14">
        <f>IFERROR(VLOOKUP($A14,position_bras!$B:$M,9,FALSE),position_bras!E$8)</f>
        <v>0</v>
      </c>
      <c r="D14">
        <f>IFERROR(VLOOKUP($A14,position_bras!$B:$M,10,FALSE),position_bras!F$8)</f>
        <v>0</v>
      </c>
      <c r="E14">
        <f>IFERROR(VLOOKUP($A14,position_bras!$B:$M,11,FALSE),position_bras!G$8)</f>
        <v>0</v>
      </c>
      <c r="F14">
        <f>IFERROR(VLOOKUP($A14,position_bras!$B:$M,12,FALSE),position_bras!H$8)</f>
        <v>0</v>
      </c>
    </row>
    <row r="15" spans="1:6" x14ac:dyDescent="0.45">
      <c r="A15">
        <v>14</v>
      </c>
      <c r="B15">
        <f>IFERROR(VLOOKUP($A15,position_bras!$B:$M,8,FALSE),position_bras!D$8)</f>
        <v>0</v>
      </c>
      <c r="C15">
        <f>IFERROR(VLOOKUP($A15,position_bras!$B:$M,9,FALSE),position_bras!E$8)</f>
        <v>0</v>
      </c>
      <c r="D15">
        <f>IFERROR(VLOOKUP($A15,position_bras!$B:$M,10,FALSE),position_bras!F$8)</f>
        <v>0</v>
      </c>
      <c r="E15">
        <f>IFERROR(VLOOKUP($A15,position_bras!$B:$M,11,FALSE),position_bras!G$8)</f>
        <v>0</v>
      </c>
      <c r="F15">
        <f>IFERROR(VLOOKUP($A15,position_bras!$B:$M,12,FALSE),position_bras!H$8)</f>
        <v>0</v>
      </c>
    </row>
    <row r="16" spans="1:6" x14ac:dyDescent="0.45">
      <c r="A16">
        <v>15</v>
      </c>
      <c r="B16">
        <f>IFERROR(VLOOKUP($A16,position_bras!$B:$M,8,FALSE),position_bras!D$8)</f>
        <v>0</v>
      </c>
      <c r="C16">
        <f>IFERROR(VLOOKUP($A16,position_bras!$B:$M,9,FALSE),position_bras!E$8)</f>
        <v>0</v>
      </c>
      <c r="D16">
        <f>IFERROR(VLOOKUP($A16,position_bras!$B:$M,10,FALSE),position_bras!F$8)</f>
        <v>0</v>
      </c>
      <c r="E16">
        <f>IFERROR(VLOOKUP($A16,position_bras!$B:$M,11,FALSE),position_bras!G$8)</f>
        <v>0</v>
      </c>
      <c r="F16">
        <f>IFERROR(VLOOKUP($A16,position_bras!$B:$M,12,FALSE),position_bras!H$8)</f>
        <v>0</v>
      </c>
    </row>
    <row r="17" spans="1:6" x14ac:dyDescent="0.45">
      <c r="A17">
        <v>16</v>
      </c>
      <c r="B17">
        <f>IFERROR(VLOOKUP($A17,position_bras!$B:$M,8,FALSE),position_bras!D$8)</f>
        <v>635</v>
      </c>
      <c r="C17">
        <f>IFERROR(VLOOKUP($A17,position_bras!$B:$M,9,FALSE),position_bras!E$8)</f>
        <v>1900</v>
      </c>
      <c r="D17">
        <f>IFERROR(VLOOKUP($A17,position_bras!$B:$M,10,FALSE),position_bras!F$8)</f>
        <v>1500</v>
      </c>
      <c r="E17">
        <f>IFERROR(VLOOKUP($A17,position_bras!$B:$M,11,FALSE),position_bras!G$8)</f>
        <v>600</v>
      </c>
      <c r="F17">
        <f>IFERROR(VLOOKUP($A17,position_bras!$B:$M,12,FALSE),position_bras!H$8)</f>
        <v>385</v>
      </c>
    </row>
    <row r="18" spans="1:6" x14ac:dyDescent="0.45">
      <c r="A18">
        <v>17</v>
      </c>
      <c r="B18">
        <f>IFERROR(VLOOKUP($A18,position_bras!$B:$M,8,FALSE),position_bras!D$8)</f>
        <v>635</v>
      </c>
      <c r="C18">
        <f>IFERROR(VLOOKUP($A18,position_bras!$B:$M,9,FALSE),position_bras!E$8)</f>
        <v>1900</v>
      </c>
      <c r="D18">
        <f>IFERROR(VLOOKUP($A18,position_bras!$B:$M,10,FALSE),position_bras!F$8)</f>
        <v>1500</v>
      </c>
      <c r="E18">
        <f>IFERROR(VLOOKUP($A18,position_bras!$B:$M,11,FALSE),position_bras!G$8)</f>
        <v>600</v>
      </c>
      <c r="F18">
        <f>IFERROR(VLOOKUP($A18,position_bras!$B:$M,12,FALSE),position_bras!H$8)</f>
        <v>385</v>
      </c>
    </row>
    <row r="19" spans="1:6" x14ac:dyDescent="0.45">
      <c r="A19">
        <v>18</v>
      </c>
      <c r="B19">
        <f>IFERROR(VLOOKUP($A19,position_bras!$B:$M,8,FALSE),position_bras!D$8)</f>
        <v>635</v>
      </c>
      <c r="C19">
        <f>IFERROR(VLOOKUP($A19,position_bras!$B:$M,9,FALSE),position_bras!E$8)</f>
        <v>1900</v>
      </c>
      <c r="D19">
        <f>IFERROR(VLOOKUP($A19,position_bras!$B:$M,10,FALSE),position_bras!F$8)</f>
        <v>1500</v>
      </c>
      <c r="E19">
        <f>IFERROR(VLOOKUP($A19,position_bras!$B:$M,11,FALSE),position_bras!G$8)</f>
        <v>600</v>
      </c>
      <c r="F19">
        <f>IFERROR(VLOOKUP($A19,position_bras!$B:$M,12,FALSE),position_bras!H$8)</f>
        <v>385</v>
      </c>
    </row>
    <row r="20" spans="1:6" x14ac:dyDescent="0.45">
      <c r="A20">
        <v>19</v>
      </c>
      <c r="B20">
        <f>IFERROR(VLOOKUP($A20,position_bras!$B:$M,8,FALSE),position_bras!D$8)</f>
        <v>635</v>
      </c>
      <c r="C20">
        <f>IFERROR(VLOOKUP($A20,position_bras!$B:$M,9,FALSE),position_bras!E$8)</f>
        <v>1900</v>
      </c>
      <c r="D20">
        <f>IFERROR(VLOOKUP($A20,position_bras!$B:$M,10,FALSE),position_bras!F$8)</f>
        <v>1500</v>
      </c>
      <c r="E20">
        <f>IFERROR(VLOOKUP($A20,position_bras!$B:$M,11,FALSE),position_bras!G$8)</f>
        <v>600</v>
      </c>
      <c r="F20">
        <f>IFERROR(VLOOKUP($A20,position_bras!$B:$M,12,FALSE),position_bras!H$8)</f>
        <v>385</v>
      </c>
    </row>
    <row r="21" spans="1:6" x14ac:dyDescent="0.45">
      <c r="A21">
        <v>20</v>
      </c>
      <c r="B21">
        <f>IFERROR(VLOOKUP($A21,position_bras!$B:$M,8,FALSE),position_bras!D$8)</f>
        <v>635</v>
      </c>
      <c r="C21">
        <f>IFERROR(VLOOKUP($A21,position_bras!$B:$M,9,FALSE),position_bras!E$8)</f>
        <v>1900</v>
      </c>
      <c r="D21">
        <f>IFERROR(VLOOKUP($A21,position_bras!$B:$M,10,FALSE),position_bras!F$8)</f>
        <v>1500</v>
      </c>
      <c r="E21">
        <f>IFERROR(VLOOKUP($A21,position_bras!$B:$M,11,FALSE),position_bras!G$8)</f>
        <v>600</v>
      </c>
      <c r="F21">
        <f>IFERROR(VLOOKUP($A21,position_bras!$B:$M,12,FALSE),position_bras!H$8)</f>
        <v>385</v>
      </c>
    </row>
    <row r="22" spans="1:6" x14ac:dyDescent="0.45">
      <c r="A22">
        <v>21</v>
      </c>
      <c r="B22">
        <f>IFERROR(VLOOKUP($A22,position_bras!$B:$M,8,FALSE),position_bras!D$8)</f>
        <v>0</v>
      </c>
      <c r="C22">
        <f>IFERROR(VLOOKUP($A22,position_bras!$B:$M,9,FALSE),position_bras!E$8)</f>
        <v>0</v>
      </c>
      <c r="D22">
        <f>IFERROR(VLOOKUP($A22,position_bras!$B:$M,10,FALSE),position_bras!F$8)</f>
        <v>0</v>
      </c>
      <c r="E22">
        <f>IFERROR(VLOOKUP($A22,position_bras!$B:$M,11,FALSE),position_bras!G$8)</f>
        <v>0</v>
      </c>
      <c r="F22">
        <f>IFERROR(VLOOKUP($A22,position_bras!$B:$M,12,FALSE),position_bras!H$8)</f>
        <v>0</v>
      </c>
    </row>
    <row r="23" spans="1:6" x14ac:dyDescent="0.45">
      <c r="A23">
        <v>22</v>
      </c>
      <c r="B23">
        <f>IFERROR(VLOOKUP($A23,position_bras!$B:$M,8,FALSE),position_bras!D$8)</f>
        <v>0</v>
      </c>
      <c r="C23">
        <f>IFERROR(VLOOKUP($A23,position_bras!$B:$M,9,FALSE),position_bras!E$8)</f>
        <v>0</v>
      </c>
      <c r="D23">
        <f>IFERROR(VLOOKUP($A23,position_bras!$B:$M,10,FALSE),position_bras!F$8)</f>
        <v>0</v>
      </c>
      <c r="E23">
        <f>IFERROR(VLOOKUP($A23,position_bras!$B:$M,11,FALSE),position_bras!G$8)</f>
        <v>0</v>
      </c>
      <c r="F23">
        <f>IFERROR(VLOOKUP($A23,position_bras!$B:$M,12,FALSE),position_bras!H$8)</f>
        <v>0</v>
      </c>
    </row>
    <row r="24" spans="1:6" x14ac:dyDescent="0.45">
      <c r="A24">
        <v>23</v>
      </c>
      <c r="B24">
        <f>IFERROR(VLOOKUP($A24,position_bras!$B:$M,8,FALSE),position_bras!D$8)</f>
        <v>0</v>
      </c>
      <c r="C24">
        <f>IFERROR(VLOOKUP($A24,position_bras!$B:$M,9,FALSE),position_bras!E$8)</f>
        <v>0</v>
      </c>
      <c r="D24">
        <f>IFERROR(VLOOKUP($A24,position_bras!$B:$M,10,FALSE),position_bras!F$8)</f>
        <v>0</v>
      </c>
      <c r="E24">
        <f>IFERROR(VLOOKUP($A24,position_bras!$B:$M,11,FALSE),position_bras!G$8)</f>
        <v>0</v>
      </c>
      <c r="F24">
        <f>IFERROR(VLOOKUP($A24,position_bras!$B:$M,12,FALSE),position_bras!H$8)</f>
        <v>0</v>
      </c>
    </row>
    <row r="25" spans="1:6" x14ac:dyDescent="0.45">
      <c r="A25">
        <v>24</v>
      </c>
      <c r="B25">
        <f>IFERROR(VLOOKUP($A25,position_bras!$B:$M,8,FALSE),position_bras!D$8)</f>
        <v>0</v>
      </c>
      <c r="C25">
        <f>IFERROR(VLOOKUP($A25,position_bras!$B:$M,9,FALSE),position_bras!E$8)</f>
        <v>0</v>
      </c>
      <c r="D25">
        <f>IFERROR(VLOOKUP($A25,position_bras!$B:$M,10,FALSE),position_bras!F$8)</f>
        <v>0</v>
      </c>
      <c r="E25">
        <f>IFERROR(VLOOKUP($A25,position_bras!$B:$M,11,FALSE),position_bras!G$8)</f>
        <v>0</v>
      </c>
      <c r="F25">
        <f>IFERROR(VLOOKUP($A25,position_bras!$B:$M,12,FALSE),position_bras!H$8)</f>
        <v>0</v>
      </c>
    </row>
    <row r="26" spans="1:6" x14ac:dyDescent="0.45">
      <c r="A26">
        <v>25</v>
      </c>
      <c r="B26">
        <f>IFERROR(VLOOKUP($A26,position_bras!$B:$M,8,FALSE),position_bras!D$8)</f>
        <v>0</v>
      </c>
      <c r="C26">
        <f>IFERROR(VLOOKUP($A26,position_bras!$B:$M,9,FALSE),position_bras!E$8)</f>
        <v>0</v>
      </c>
      <c r="D26">
        <f>IFERROR(VLOOKUP($A26,position_bras!$B:$M,10,FALSE),position_bras!F$8)</f>
        <v>0</v>
      </c>
      <c r="E26">
        <f>IFERROR(VLOOKUP($A26,position_bras!$B:$M,11,FALSE),position_bras!G$8)</f>
        <v>0</v>
      </c>
      <c r="F26">
        <f>IFERROR(VLOOKUP($A26,position_bras!$B:$M,12,FALSE),position_bras!H$8)</f>
        <v>0</v>
      </c>
    </row>
    <row r="27" spans="1:6" x14ac:dyDescent="0.45">
      <c r="A27">
        <v>26</v>
      </c>
      <c r="B27">
        <f>IFERROR(VLOOKUP($A27,position_bras!$B:$M,8,FALSE),position_bras!D$8)</f>
        <v>0</v>
      </c>
      <c r="C27">
        <f>IFERROR(VLOOKUP($A27,position_bras!$B:$M,9,FALSE),position_bras!E$8)</f>
        <v>0</v>
      </c>
      <c r="D27">
        <f>IFERROR(VLOOKUP($A27,position_bras!$B:$M,10,FALSE),position_bras!F$8)</f>
        <v>0</v>
      </c>
      <c r="E27">
        <f>IFERROR(VLOOKUP($A27,position_bras!$B:$M,11,FALSE),position_bras!G$8)</f>
        <v>0</v>
      </c>
      <c r="F27">
        <f>IFERROR(VLOOKUP($A27,position_bras!$B:$M,12,FALSE),position_bras!H$8)</f>
        <v>0</v>
      </c>
    </row>
    <row r="28" spans="1:6" x14ac:dyDescent="0.45">
      <c r="A28">
        <v>27</v>
      </c>
      <c r="B28">
        <f>IFERROR(VLOOKUP($A28,position_bras!$B:$M,8,FALSE),position_bras!D$8)</f>
        <v>0</v>
      </c>
      <c r="C28">
        <f>IFERROR(VLOOKUP($A28,position_bras!$B:$M,9,FALSE),position_bras!E$8)</f>
        <v>0</v>
      </c>
      <c r="D28">
        <f>IFERROR(VLOOKUP($A28,position_bras!$B:$M,10,FALSE),position_bras!F$8)</f>
        <v>0</v>
      </c>
      <c r="E28">
        <f>IFERROR(VLOOKUP($A28,position_bras!$B:$M,11,FALSE),position_bras!G$8)</f>
        <v>0</v>
      </c>
      <c r="F28">
        <f>IFERROR(VLOOKUP($A28,position_bras!$B:$M,12,FALSE),position_bras!H$8)</f>
        <v>0</v>
      </c>
    </row>
    <row r="29" spans="1:6" x14ac:dyDescent="0.45">
      <c r="A29">
        <v>28</v>
      </c>
      <c r="B29">
        <f>IFERROR(VLOOKUP($A29,position_bras!$B:$M,8,FALSE),position_bras!D$8)</f>
        <v>635</v>
      </c>
      <c r="C29">
        <f>IFERROR(VLOOKUP($A29,position_bras!$B:$M,9,FALSE),position_bras!E$8)</f>
        <v>1900</v>
      </c>
      <c r="D29">
        <f>IFERROR(VLOOKUP($A29,position_bras!$B:$M,10,FALSE),position_bras!F$8)</f>
        <v>1500</v>
      </c>
      <c r="E29">
        <f>IFERROR(VLOOKUP($A29,position_bras!$B:$M,11,FALSE),position_bras!G$8)</f>
        <v>600</v>
      </c>
      <c r="F29">
        <f>IFERROR(VLOOKUP($A29,position_bras!$B:$M,12,FALSE),position_bras!H$8)</f>
        <v>385</v>
      </c>
    </row>
    <row r="30" spans="1:6" x14ac:dyDescent="0.45">
      <c r="A30">
        <v>29</v>
      </c>
      <c r="B30">
        <f>IFERROR(VLOOKUP($A30,position_bras!$B:$M,8,FALSE),position_bras!D$8)</f>
        <v>635</v>
      </c>
      <c r="C30">
        <f>IFERROR(VLOOKUP($A30,position_bras!$B:$M,9,FALSE),position_bras!E$8)</f>
        <v>1900</v>
      </c>
      <c r="D30">
        <f>IFERROR(VLOOKUP($A30,position_bras!$B:$M,10,FALSE),position_bras!F$8)</f>
        <v>1500</v>
      </c>
      <c r="E30">
        <f>IFERROR(VLOOKUP($A30,position_bras!$B:$M,11,FALSE),position_bras!G$8)</f>
        <v>600</v>
      </c>
      <c r="F30">
        <f>IFERROR(VLOOKUP($A30,position_bras!$B:$M,12,FALSE),position_bras!H$8)</f>
        <v>385</v>
      </c>
    </row>
    <row r="31" spans="1:6" x14ac:dyDescent="0.45">
      <c r="A31">
        <v>30</v>
      </c>
      <c r="B31">
        <f>IFERROR(VLOOKUP($A31,position_bras!$B:$M,8,FALSE),position_bras!D$8)</f>
        <v>635</v>
      </c>
      <c r="C31">
        <f>IFERROR(VLOOKUP($A31,position_bras!$B:$M,9,FALSE),position_bras!E$8)</f>
        <v>1900</v>
      </c>
      <c r="D31">
        <f>IFERROR(VLOOKUP($A31,position_bras!$B:$M,10,FALSE),position_bras!F$8)</f>
        <v>1500</v>
      </c>
      <c r="E31">
        <f>IFERROR(VLOOKUP($A31,position_bras!$B:$M,11,FALSE),position_bras!G$8)</f>
        <v>600</v>
      </c>
      <c r="F31">
        <f>IFERROR(VLOOKUP($A31,position_bras!$B:$M,12,FALSE),position_bras!H$8)</f>
        <v>385</v>
      </c>
    </row>
    <row r="32" spans="1:6" x14ac:dyDescent="0.45">
      <c r="A32">
        <v>31</v>
      </c>
      <c r="B32">
        <f>IFERROR(VLOOKUP($A32,position_bras!$B:$M,8,FALSE),position_bras!D$8)</f>
        <v>635</v>
      </c>
      <c r="C32">
        <f>IFERROR(VLOOKUP($A32,position_bras!$B:$M,9,FALSE),position_bras!E$8)</f>
        <v>1900</v>
      </c>
      <c r="D32">
        <f>IFERROR(VLOOKUP($A32,position_bras!$B:$M,10,FALSE),position_bras!F$8)</f>
        <v>1500</v>
      </c>
      <c r="E32">
        <f>IFERROR(VLOOKUP($A32,position_bras!$B:$M,11,FALSE),position_bras!G$8)</f>
        <v>600</v>
      </c>
      <c r="F32">
        <f>IFERROR(VLOOKUP($A32,position_bras!$B:$M,12,FALSE),position_bras!H$8)</f>
        <v>385</v>
      </c>
    </row>
    <row r="33" spans="1:6" x14ac:dyDescent="0.45">
      <c r="A33">
        <v>32</v>
      </c>
      <c r="B33">
        <f>IFERROR(VLOOKUP($A33,position_bras!$B:$M,8,FALSE),position_bras!D$8)</f>
        <v>635</v>
      </c>
      <c r="C33">
        <f>IFERROR(VLOOKUP($A33,position_bras!$B:$M,9,FALSE),position_bras!E$8)</f>
        <v>1900</v>
      </c>
      <c r="D33">
        <f>IFERROR(VLOOKUP($A33,position_bras!$B:$M,10,FALSE),position_bras!F$8)</f>
        <v>1500</v>
      </c>
      <c r="E33">
        <f>IFERROR(VLOOKUP($A33,position_bras!$B:$M,11,FALSE),position_bras!G$8)</f>
        <v>600</v>
      </c>
      <c r="F33">
        <f>IFERROR(VLOOKUP($A33,position_bras!$B:$M,12,FALSE),position_bras!H$8)</f>
        <v>385</v>
      </c>
    </row>
    <row r="34" spans="1:6" x14ac:dyDescent="0.45">
      <c r="A34">
        <v>33</v>
      </c>
      <c r="B34">
        <f>IFERROR(VLOOKUP($A34,position_bras!$B:$M,8,FALSE),position_bras!D$8)</f>
        <v>635</v>
      </c>
      <c r="C34">
        <f>IFERROR(VLOOKUP($A34,position_bras!$B:$M,9,FALSE),position_bras!E$8)</f>
        <v>1900</v>
      </c>
      <c r="D34">
        <f>IFERROR(VLOOKUP($A34,position_bras!$B:$M,10,FALSE),position_bras!F$8)</f>
        <v>1500</v>
      </c>
      <c r="E34">
        <f>IFERROR(VLOOKUP($A34,position_bras!$B:$M,11,FALSE),position_bras!G$8)</f>
        <v>600</v>
      </c>
      <c r="F34">
        <f>IFERROR(VLOOKUP($A34,position_bras!$B:$M,12,FALSE),position_bras!H$8)</f>
        <v>385</v>
      </c>
    </row>
    <row r="35" spans="1:6" x14ac:dyDescent="0.45">
      <c r="A35">
        <v>34</v>
      </c>
      <c r="B35">
        <f>IFERROR(VLOOKUP($A35,position_bras!$B:$M,8,FALSE),position_bras!D$8)</f>
        <v>635</v>
      </c>
      <c r="C35">
        <f>IFERROR(VLOOKUP($A35,position_bras!$B:$M,9,FALSE),position_bras!E$8)</f>
        <v>1900</v>
      </c>
      <c r="D35">
        <f>IFERROR(VLOOKUP($A35,position_bras!$B:$M,10,FALSE),position_bras!F$8)</f>
        <v>1500</v>
      </c>
      <c r="E35">
        <f>IFERROR(VLOOKUP($A35,position_bras!$B:$M,11,FALSE),position_bras!G$8)</f>
        <v>600</v>
      </c>
      <c r="F35">
        <f>IFERROR(VLOOKUP($A35,position_bras!$B:$M,12,FALSE),position_bras!H$8)</f>
        <v>385</v>
      </c>
    </row>
    <row r="36" spans="1:6" x14ac:dyDescent="0.45">
      <c r="A36">
        <v>35</v>
      </c>
      <c r="B36">
        <f>IFERROR(VLOOKUP($A36,position_bras!$B:$M,8,FALSE),position_bras!D$8)</f>
        <v>635</v>
      </c>
      <c r="C36">
        <f>IFERROR(VLOOKUP($A36,position_bras!$B:$M,9,FALSE),position_bras!E$8)</f>
        <v>1900</v>
      </c>
      <c r="D36">
        <f>IFERROR(VLOOKUP($A36,position_bras!$B:$M,10,FALSE),position_bras!F$8)</f>
        <v>1500</v>
      </c>
      <c r="E36">
        <f>IFERROR(VLOOKUP($A36,position_bras!$B:$M,11,FALSE),position_bras!G$8)</f>
        <v>600</v>
      </c>
      <c r="F36">
        <f>IFERROR(VLOOKUP($A36,position_bras!$B:$M,12,FALSE),position_bras!H$8)</f>
        <v>385</v>
      </c>
    </row>
    <row r="37" spans="1:6" x14ac:dyDescent="0.45">
      <c r="A37">
        <v>36</v>
      </c>
      <c r="B37">
        <f>IFERROR(VLOOKUP($A37,position_bras!$B:$M,8,FALSE),position_bras!D$8)</f>
        <v>635</v>
      </c>
      <c r="C37">
        <f>IFERROR(VLOOKUP($A37,position_bras!$B:$M,9,FALSE),position_bras!E$8)</f>
        <v>1900</v>
      </c>
      <c r="D37">
        <f>IFERROR(VLOOKUP($A37,position_bras!$B:$M,10,FALSE),position_bras!F$8)</f>
        <v>1500</v>
      </c>
      <c r="E37">
        <f>IFERROR(VLOOKUP($A37,position_bras!$B:$M,11,FALSE),position_bras!G$8)</f>
        <v>600</v>
      </c>
      <c r="F37">
        <f>IFERROR(VLOOKUP($A37,position_bras!$B:$M,12,FALSE),position_bras!H$8)</f>
        <v>385</v>
      </c>
    </row>
    <row r="38" spans="1:6" x14ac:dyDescent="0.45">
      <c r="A38">
        <v>37</v>
      </c>
      <c r="B38">
        <f>IFERROR(VLOOKUP($A38,position_bras!$B:$M,8,FALSE),position_bras!D$8)</f>
        <v>635</v>
      </c>
      <c r="C38">
        <f>IFERROR(VLOOKUP($A38,position_bras!$B:$M,9,FALSE),position_bras!E$8)</f>
        <v>1900</v>
      </c>
      <c r="D38">
        <f>IFERROR(VLOOKUP($A38,position_bras!$B:$M,10,FALSE),position_bras!F$8)</f>
        <v>1500</v>
      </c>
      <c r="E38">
        <f>IFERROR(VLOOKUP($A38,position_bras!$B:$M,11,FALSE),position_bras!G$8)</f>
        <v>600</v>
      </c>
      <c r="F38">
        <f>IFERROR(VLOOKUP($A38,position_bras!$B:$M,12,FALSE),position_bras!H$8)</f>
        <v>385</v>
      </c>
    </row>
    <row r="39" spans="1:6" x14ac:dyDescent="0.45">
      <c r="A39">
        <v>38</v>
      </c>
      <c r="B39">
        <f>IFERROR(VLOOKUP($A39,position_bras!$B:$M,8,FALSE),position_bras!D$8)</f>
        <v>635</v>
      </c>
      <c r="C39">
        <f>IFERROR(VLOOKUP($A39,position_bras!$B:$M,9,FALSE),position_bras!E$8)</f>
        <v>1900</v>
      </c>
      <c r="D39">
        <f>IFERROR(VLOOKUP($A39,position_bras!$B:$M,10,FALSE),position_bras!F$8)</f>
        <v>1500</v>
      </c>
      <c r="E39">
        <f>IFERROR(VLOOKUP($A39,position_bras!$B:$M,11,FALSE),position_bras!G$8)</f>
        <v>600</v>
      </c>
      <c r="F39">
        <f>IFERROR(VLOOKUP($A39,position_bras!$B:$M,12,FALSE),position_bras!H$8)</f>
        <v>385</v>
      </c>
    </row>
    <row r="40" spans="1:6" x14ac:dyDescent="0.45">
      <c r="A40">
        <v>39</v>
      </c>
      <c r="B40">
        <f>IFERROR(VLOOKUP($A40,position_bras!$B:$M,8,FALSE),position_bras!D$8)</f>
        <v>635</v>
      </c>
      <c r="C40">
        <f>IFERROR(VLOOKUP($A40,position_bras!$B:$M,9,FALSE),position_bras!E$8)</f>
        <v>1900</v>
      </c>
      <c r="D40">
        <f>IFERROR(VLOOKUP($A40,position_bras!$B:$M,10,FALSE),position_bras!F$8)</f>
        <v>1500</v>
      </c>
      <c r="E40">
        <f>IFERROR(VLOOKUP($A40,position_bras!$B:$M,11,FALSE),position_bras!G$8)</f>
        <v>600</v>
      </c>
      <c r="F40">
        <f>IFERROR(VLOOKUP($A40,position_bras!$B:$M,12,FALSE),position_bras!H$8)</f>
        <v>385</v>
      </c>
    </row>
    <row r="41" spans="1:6" x14ac:dyDescent="0.45">
      <c r="A41">
        <v>40</v>
      </c>
      <c r="B41">
        <f>IFERROR(VLOOKUP($A41,position_bras!$B:$M,8,FALSE),position_bras!D$8)</f>
        <v>635</v>
      </c>
      <c r="C41">
        <f>IFERROR(VLOOKUP($A41,position_bras!$B:$M,9,FALSE),position_bras!E$8)</f>
        <v>1900</v>
      </c>
      <c r="D41">
        <f>IFERROR(VLOOKUP($A41,position_bras!$B:$M,10,FALSE),position_bras!F$8)</f>
        <v>1500</v>
      </c>
      <c r="E41">
        <f>IFERROR(VLOOKUP($A41,position_bras!$B:$M,11,FALSE),position_bras!G$8)</f>
        <v>600</v>
      </c>
      <c r="F41">
        <f>IFERROR(VLOOKUP($A41,position_bras!$B:$M,12,FALSE),position_bras!H$8)</f>
        <v>385</v>
      </c>
    </row>
    <row r="42" spans="1:6" x14ac:dyDescent="0.45">
      <c r="A42">
        <v>41</v>
      </c>
      <c r="B42">
        <f>IFERROR(VLOOKUP($A42,position_bras!$B:$M,8,FALSE),position_bras!D$8)</f>
        <v>0</v>
      </c>
      <c r="C42">
        <f>IFERROR(VLOOKUP($A42,position_bras!$B:$M,9,FALSE),position_bras!E$8)</f>
        <v>0</v>
      </c>
      <c r="D42">
        <f>IFERROR(VLOOKUP($A42,position_bras!$B:$M,10,FALSE),position_bras!F$8)</f>
        <v>0</v>
      </c>
      <c r="E42">
        <f>IFERROR(VLOOKUP($A42,position_bras!$B:$M,11,FALSE),position_bras!G$8)</f>
        <v>0</v>
      </c>
      <c r="F42">
        <f>IFERROR(VLOOKUP($A42,position_bras!$B:$M,12,FALSE),position_bras!H$8)</f>
        <v>0</v>
      </c>
    </row>
    <row r="43" spans="1:6" x14ac:dyDescent="0.45">
      <c r="A43">
        <v>42</v>
      </c>
      <c r="B43">
        <f>IFERROR(VLOOKUP($A43,position_bras!$B:$M,8,FALSE),position_bras!D$8)</f>
        <v>0</v>
      </c>
      <c r="C43">
        <f>IFERROR(VLOOKUP($A43,position_bras!$B:$M,9,FALSE),position_bras!E$8)</f>
        <v>0</v>
      </c>
      <c r="D43">
        <f>IFERROR(VLOOKUP($A43,position_bras!$B:$M,10,FALSE),position_bras!F$8)</f>
        <v>0</v>
      </c>
      <c r="E43">
        <f>IFERROR(VLOOKUP($A43,position_bras!$B:$M,11,FALSE),position_bras!G$8)</f>
        <v>0</v>
      </c>
      <c r="F43">
        <f>IFERROR(VLOOKUP($A43,position_bras!$B:$M,12,FALSE),position_bras!H$8)</f>
        <v>0</v>
      </c>
    </row>
    <row r="44" spans="1:6" x14ac:dyDescent="0.45">
      <c r="A44">
        <v>43</v>
      </c>
      <c r="B44">
        <f>IFERROR(VLOOKUP($A44,position_bras!$B:$M,8,FALSE),position_bras!D$8)</f>
        <v>0</v>
      </c>
      <c r="C44">
        <f>IFERROR(VLOOKUP($A44,position_bras!$B:$M,9,FALSE),position_bras!E$8)</f>
        <v>0</v>
      </c>
      <c r="D44">
        <f>IFERROR(VLOOKUP($A44,position_bras!$B:$M,10,FALSE),position_bras!F$8)</f>
        <v>0</v>
      </c>
      <c r="E44">
        <f>IFERROR(VLOOKUP($A44,position_bras!$B:$M,11,FALSE),position_bras!G$8)</f>
        <v>0</v>
      </c>
      <c r="F44">
        <f>IFERROR(VLOOKUP($A44,position_bras!$B:$M,12,FALSE),position_bras!H$8)</f>
        <v>0</v>
      </c>
    </row>
    <row r="45" spans="1:6" x14ac:dyDescent="0.45">
      <c r="A45">
        <v>44</v>
      </c>
      <c r="B45">
        <f>IFERROR(VLOOKUP($A45,position_bras!$B:$M,8,FALSE),position_bras!D$8)</f>
        <v>0</v>
      </c>
      <c r="C45">
        <f>IFERROR(VLOOKUP($A45,position_bras!$B:$M,9,FALSE),position_bras!E$8)</f>
        <v>0</v>
      </c>
      <c r="D45">
        <f>IFERROR(VLOOKUP($A45,position_bras!$B:$M,10,FALSE),position_bras!F$8)</f>
        <v>0</v>
      </c>
      <c r="E45">
        <f>IFERROR(VLOOKUP($A45,position_bras!$B:$M,11,FALSE),position_bras!G$8)</f>
        <v>0</v>
      </c>
      <c r="F45">
        <f>IFERROR(VLOOKUP($A45,position_bras!$B:$M,12,FALSE),position_bras!H$8)</f>
        <v>0</v>
      </c>
    </row>
    <row r="46" spans="1:6" x14ac:dyDescent="0.45">
      <c r="A46">
        <v>45</v>
      </c>
      <c r="B46">
        <f>IFERROR(VLOOKUP($A46,position_bras!$B:$M,8,FALSE),position_bras!D$8)</f>
        <v>0</v>
      </c>
      <c r="C46">
        <f>IFERROR(VLOOKUP($A46,position_bras!$B:$M,9,FALSE),position_bras!E$8)</f>
        <v>0</v>
      </c>
      <c r="D46">
        <f>IFERROR(VLOOKUP($A46,position_bras!$B:$M,10,FALSE),position_bras!F$8)</f>
        <v>0</v>
      </c>
      <c r="E46">
        <f>IFERROR(VLOOKUP($A46,position_bras!$B:$M,11,FALSE),position_bras!G$8)</f>
        <v>0</v>
      </c>
      <c r="F46">
        <f>IFERROR(VLOOKUP($A46,position_bras!$B:$M,12,FALSE),position_bras!H$8)</f>
        <v>0</v>
      </c>
    </row>
    <row r="47" spans="1:6" x14ac:dyDescent="0.45">
      <c r="A47">
        <v>46</v>
      </c>
      <c r="B47">
        <f>IFERROR(VLOOKUP($A47,position_bras!$B:$M,8,FALSE),position_bras!D$8)</f>
        <v>0</v>
      </c>
      <c r="C47">
        <f>IFERROR(VLOOKUP($A47,position_bras!$B:$M,9,FALSE),position_bras!E$8)</f>
        <v>0</v>
      </c>
      <c r="D47">
        <f>IFERROR(VLOOKUP($A47,position_bras!$B:$M,10,FALSE),position_bras!F$8)</f>
        <v>0</v>
      </c>
      <c r="E47">
        <f>IFERROR(VLOOKUP($A47,position_bras!$B:$M,11,FALSE),position_bras!G$8)</f>
        <v>0</v>
      </c>
      <c r="F47">
        <f>IFERROR(VLOOKUP($A47,position_bras!$B:$M,12,FALSE),position_bras!H$8)</f>
        <v>0</v>
      </c>
    </row>
    <row r="48" spans="1:6" x14ac:dyDescent="0.45">
      <c r="A48">
        <v>47</v>
      </c>
      <c r="B48">
        <f>IFERROR(VLOOKUP($A48,position_bras!$B:$M,8,FALSE),position_bras!D$8)</f>
        <v>635</v>
      </c>
      <c r="C48">
        <f>IFERROR(VLOOKUP($A48,position_bras!$B:$M,9,FALSE),position_bras!E$8)</f>
        <v>1900</v>
      </c>
      <c r="D48">
        <f>IFERROR(VLOOKUP($A48,position_bras!$B:$M,10,FALSE),position_bras!F$8)</f>
        <v>1500</v>
      </c>
      <c r="E48">
        <f>IFERROR(VLOOKUP($A48,position_bras!$B:$M,11,FALSE),position_bras!G$8)</f>
        <v>600</v>
      </c>
      <c r="F48">
        <f>IFERROR(VLOOKUP($A48,position_bras!$B:$M,12,FALSE),position_bras!H$8)</f>
        <v>385</v>
      </c>
    </row>
    <row r="49" spans="1:6" x14ac:dyDescent="0.45">
      <c r="A49">
        <v>48</v>
      </c>
      <c r="B49">
        <f>IFERROR(VLOOKUP($A49,position_bras!$B:$M,8,FALSE),position_bras!D$8)</f>
        <v>635</v>
      </c>
      <c r="C49">
        <f>IFERROR(VLOOKUP($A49,position_bras!$B:$M,9,FALSE),position_bras!E$8)</f>
        <v>1900</v>
      </c>
      <c r="D49">
        <f>IFERROR(VLOOKUP($A49,position_bras!$B:$M,10,FALSE),position_bras!F$8)</f>
        <v>1500</v>
      </c>
      <c r="E49">
        <f>IFERROR(VLOOKUP($A49,position_bras!$B:$M,11,FALSE),position_bras!G$8)</f>
        <v>600</v>
      </c>
      <c r="F49">
        <f>IFERROR(VLOOKUP($A49,position_bras!$B:$M,12,FALSE),position_bras!H$8)</f>
        <v>385</v>
      </c>
    </row>
    <row r="50" spans="1:6" x14ac:dyDescent="0.45">
      <c r="A50">
        <v>49</v>
      </c>
      <c r="B50">
        <f>IFERROR(VLOOKUP($A50,position_bras!$B:$M,8,FALSE),position_bras!D$8)</f>
        <v>635</v>
      </c>
      <c r="C50">
        <f>IFERROR(VLOOKUP($A50,position_bras!$B:$M,9,FALSE),position_bras!E$8)</f>
        <v>1900</v>
      </c>
      <c r="D50">
        <f>IFERROR(VLOOKUP($A50,position_bras!$B:$M,10,FALSE),position_bras!F$8)</f>
        <v>1500</v>
      </c>
      <c r="E50">
        <f>IFERROR(VLOOKUP($A50,position_bras!$B:$M,11,FALSE),position_bras!G$8)</f>
        <v>600</v>
      </c>
      <c r="F50">
        <f>IFERROR(VLOOKUP($A50,position_bras!$B:$M,12,FALSE),position_bras!H$8)</f>
        <v>385</v>
      </c>
    </row>
    <row r="51" spans="1:6" x14ac:dyDescent="0.45">
      <c r="A51">
        <v>50</v>
      </c>
      <c r="B51">
        <f>IFERROR(VLOOKUP($A51,position_bras!$B:$M,8,FALSE),position_bras!D$8)</f>
        <v>635</v>
      </c>
      <c r="C51">
        <f>IFERROR(VLOOKUP($A51,position_bras!$B:$M,9,FALSE),position_bras!E$8)</f>
        <v>1900</v>
      </c>
      <c r="D51">
        <f>IFERROR(VLOOKUP($A51,position_bras!$B:$M,10,FALSE),position_bras!F$8)</f>
        <v>1500</v>
      </c>
      <c r="E51">
        <f>IFERROR(VLOOKUP($A51,position_bras!$B:$M,11,FALSE),position_bras!G$8)</f>
        <v>600</v>
      </c>
      <c r="F51">
        <f>IFERROR(VLOOKUP($A51,position_bras!$B:$M,12,FALSE),position_bras!H$8)</f>
        <v>385</v>
      </c>
    </row>
    <row r="52" spans="1:6" x14ac:dyDescent="0.45">
      <c r="A52">
        <v>51</v>
      </c>
      <c r="B52">
        <f>IFERROR(VLOOKUP($A52,position_bras!$B:$M,8,FALSE),position_bras!D$8)</f>
        <v>635</v>
      </c>
      <c r="C52">
        <f>IFERROR(VLOOKUP($A52,position_bras!$B:$M,9,FALSE),position_bras!E$8)</f>
        <v>1900</v>
      </c>
      <c r="D52">
        <f>IFERROR(VLOOKUP($A52,position_bras!$B:$M,10,FALSE),position_bras!F$8)</f>
        <v>1500</v>
      </c>
      <c r="E52">
        <f>IFERROR(VLOOKUP($A52,position_bras!$B:$M,11,FALSE),position_bras!G$8)</f>
        <v>600</v>
      </c>
      <c r="F52">
        <f>IFERROR(VLOOKUP($A52,position_bras!$B:$M,12,FALSE),position_bras!H$8)</f>
        <v>385</v>
      </c>
    </row>
    <row r="53" spans="1:6" x14ac:dyDescent="0.45">
      <c r="A53">
        <v>52</v>
      </c>
      <c r="B53">
        <f>IFERROR(VLOOKUP($A53,position_bras!$B:$M,8,FALSE),position_bras!D$8)</f>
        <v>635</v>
      </c>
      <c r="C53">
        <f>IFERROR(VLOOKUP($A53,position_bras!$B:$M,9,FALSE),position_bras!E$8)</f>
        <v>1900</v>
      </c>
      <c r="D53">
        <f>IFERROR(VLOOKUP($A53,position_bras!$B:$M,10,FALSE),position_bras!F$8)</f>
        <v>1500</v>
      </c>
      <c r="E53">
        <f>IFERROR(VLOOKUP($A53,position_bras!$B:$M,11,FALSE),position_bras!G$8)</f>
        <v>600</v>
      </c>
      <c r="F53">
        <f>IFERROR(VLOOKUP($A53,position_bras!$B:$M,12,FALSE),position_bras!H$8)</f>
        <v>385</v>
      </c>
    </row>
    <row r="54" spans="1:6" x14ac:dyDescent="0.45">
      <c r="A54">
        <v>53</v>
      </c>
      <c r="B54">
        <f>IFERROR(VLOOKUP($A54,position_bras!$B:$M,8,FALSE),position_bras!D$8)</f>
        <v>635</v>
      </c>
      <c r="C54">
        <f>IFERROR(VLOOKUP($A54,position_bras!$B:$M,9,FALSE),position_bras!E$8)</f>
        <v>1900</v>
      </c>
      <c r="D54">
        <f>IFERROR(VLOOKUP($A54,position_bras!$B:$M,10,FALSE),position_bras!F$8)</f>
        <v>1500</v>
      </c>
      <c r="E54">
        <f>IFERROR(VLOOKUP($A54,position_bras!$B:$M,11,FALSE),position_bras!G$8)</f>
        <v>600</v>
      </c>
      <c r="F54">
        <f>IFERROR(VLOOKUP($A54,position_bras!$B:$M,12,FALSE),position_bras!H$8)</f>
        <v>385</v>
      </c>
    </row>
    <row r="55" spans="1:6" x14ac:dyDescent="0.45">
      <c r="A55">
        <v>54</v>
      </c>
      <c r="B55">
        <f>IFERROR(VLOOKUP($A55,position_bras!$B:$M,8,FALSE),position_bras!D$8)</f>
        <v>635</v>
      </c>
      <c r="C55">
        <f>IFERROR(VLOOKUP($A55,position_bras!$B:$M,9,FALSE),position_bras!E$8)</f>
        <v>1900</v>
      </c>
      <c r="D55">
        <f>IFERROR(VLOOKUP($A55,position_bras!$B:$M,10,FALSE),position_bras!F$8)</f>
        <v>1500</v>
      </c>
      <c r="E55">
        <f>IFERROR(VLOOKUP($A55,position_bras!$B:$M,11,FALSE),position_bras!G$8)</f>
        <v>600</v>
      </c>
      <c r="F55">
        <f>IFERROR(VLOOKUP($A55,position_bras!$B:$M,12,FALSE),position_bras!H$8)</f>
        <v>385</v>
      </c>
    </row>
    <row r="56" spans="1:6" x14ac:dyDescent="0.45">
      <c r="A56">
        <v>55</v>
      </c>
      <c r="B56">
        <f>IFERROR(VLOOKUP($A56,position_bras!$B:$M,8,FALSE),position_bras!D$8)</f>
        <v>635</v>
      </c>
      <c r="C56">
        <f>IFERROR(VLOOKUP($A56,position_bras!$B:$M,9,FALSE),position_bras!E$8)</f>
        <v>1900</v>
      </c>
      <c r="D56">
        <f>IFERROR(VLOOKUP($A56,position_bras!$B:$M,10,FALSE),position_bras!F$8)</f>
        <v>1500</v>
      </c>
      <c r="E56">
        <f>IFERROR(VLOOKUP($A56,position_bras!$B:$M,11,FALSE),position_bras!G$8)</f>
        <v>600</v>
      </c>
      <c r="F56">
        <f>IFERROR(VLOOKUP($A56,position_bras!$B:$M,12,FALSE),position_bras!H$8)</f>
        <v>385</v>
      </c>
    </row>
    <row r="57" spans="1:6" x14ac:dyDescent="0.45">
      <c r="A57">
        <v>56</v>
      </c>
      <c r="B57">
        <f>IFERROR(VLOOKUP($A57,position_bras!$B:$M,8,FALSE),position_bras!D$8)</f>
        <v>635</v>
      </c>
      <c r="C57">
        <f>IFERROR(VLOOKUP($A57,position_bras!$B:$M,9,FALSE),position_bras!E$8)</f>
        <v>1900</v>
      </c>
      <c r="D57">
        <f>IFERROR(VLOOKUP($A57,position_bras!$B:$M,10,FALSE),position_bras!F$8)</f>
        <v>1500</v>
      </c>
      <c r="E57">
        <f>IFERROR(VLOOKUP($A57,position_bras!$B:$M,11,FALSE),position_bras!G$8)</f>
        <v>600</v>
      </c>
      <c r="F57">
        <f>IFERROR(VLOOKUP($A57,position_bras!$B:$M,12,FALSE),position_bras!H$8)</f>
        <v>385</v>
      </c>
    </row>
    <row r="58" spans="1:6" x14ac:dyDescent="0.45">
      <c r="A58">
        <v>57</v>
      </c>
      <c r="B58">
        <f>IFERROR(VLOOKUP($A58,position_bras!$B:$M,8,FALSE),position_bras!D$8)</f>
        <v>635</v>
      </c>
      <c r="C58">
        <f>IFERROR(VLOOKUP($A58,position_bras!$B:$M,9,FALSE),position_bras!E$8)</f>
        <v>1900</v>
      </c>
      <c r="D58">
        <f>IFERROR(VLOOKUP($A58,position_bras!$B:$M,10,FALSE),position_bras!F$8)</f>
        <v>1500</v>
      </c>
      <c r="E58">
        <f>IFERROR(VLOOKUP($A58,position_bras!$B:$M,11,FALSE),position_bras!G$8)</f>
        <v>600</v>
      </c>
      <c r="F58">
        <f>IFERROR(VLOOKUP($A58,position_bras!$B:$M,12,FALSE),position_bras!H$8)</f>
        <v>385</v>
      </c>
    </row>
    <row r="59" spans="1:6" x14ac:dyDescent="0.45">
      <c r="A59">
        <v>58</v>
      </c>
      <c r="B59">
        <f>IFERROR(VLOOKUP($A59,position_bras!$B:$M,8,FALSE),position_bras!D$8)</f>
        <v>635</v>
      </c>
      <c r="C59">
        <f>IFERROR(VLOOKUP($A59,position_bras!$B:$M,9,FALSE),position_bras!E$8)</f>
        <v>1900</v>
      </c>
      <c r="D59">
        <f>IFERROR(VLOOKUP($A59,position_bras!$B:$M,10,FALSE),position_bras!F$8)</f>
        <v>1500</v>
      </c>
      <c r="E59">
        <f>IFERROR(VLOOKUP($A59,position_bras!$B:$M,11,FALSE),position_bras!G$8)</f>
        <v>600</v>
      </c>
      <c r="F59">
        <f>IFERROR(VLOOKUP($A59,position_bras!$B:$M,12,FALSE),position_bras!H$8)</f>
        <v>385</v>
      </c>
    </row>
    <row r="60" spans="1:6" x14ac:dyDescent="0.45">
      <c r="A60">
        <v>59</v>
      </c>
      <c r="B60">
        <f>IFERROR(VLOOKUP($A60,position_bras!$B:$M,8,FALSE),position_bras!D$8)</f>
        <v>635</v>
      </c>
      <c r="C60">
        <f>IFERROR(VLOOKUP($A60,position_bras!$B:$M,9,FALSE),position_bras!E$8)</f>
        <v>1900</v>
      </c>
      <c r="D60">
        <f>IFERROR(VLOOKUP($A60,position_bras!$B:$M,10,FALSE),position_bras!F$8)</f>
        <v>1500</v>
      </c>
      <c r="E60">
        <f>IFERROR(VLOOKUP($A60,position_bras!$B:$M,11,FALSE),position_bras!G$8)</f>
        <v>600</v>
      </c>
      <c r="F60">
        <f>IFERROR(VLOOKUP($A60,position_bras!$B:$M,12,FALSE),position_bras!H$8)</f>
        <v>385</v>
      </c>
    </row>
    <row r="61" spans="1:6" x14ac:dyDescent="0.45">
      <c r="A61">
        <v>60</v>
      </c>
      <c r="B61">
        <f>IFERROR(VLOOKUP($A61,position_bras!$B:$M,8,FALSE),position_bras!D$8)</f>
        <v>635</v>
      </c>
      <c r="C61">
        <f>IFERROR(VLOOKUP($A61,position_bras!$B:$M,9,FALSE),position_bras!E$8)</f>
        <v>1900</v>
      </c>
      <c r="D61">
        <f>IFERROR(VLOOKUP($A61,position_bras!$B:$M,10,FALSE),position_bras!F$8)</f>
        <v>1500</v>
      </c>
      <c r="E61">
        <f>IFERROR(VLOOKUP($A61,position_bras!$B:$M,11,FALSE),position_bras!G$8)</f>
        <v>600</v>
      </c>
      <c r="F61">
        <f>IFERROR(VLOOKUP($A61,position_bras!$B:$M,12,FALSE),position_bras!H$8)</f>
        <v>385</v>
      </c>
    </row>
    <row r="62" spans="1:6" x14ac:dyDescent="0.45">
      <c r="A62">
        <v>61</v>
      </c>
      <c r="B62">
        <f>IFERROR(VLOOKUP($A62,position_bras!$B:$M,8,FALSE),position_bras!D$8)</f>
        <v>0</v>
      </c>
      <c r="C62">
        <f>IFERROR(VLOOKUP($A62,position_bras!$B:$M,9,FALSE),position_bras!E$8)</f>
        <v>0</v>
      </c>
      <c r="D62">
        <f>IFERROR(VLOOKUP($A62,position_bras!$B:$M,10,FALSE),position_bras!F$8)</f>
        <v>0</v>
      </c>
      <c r="E62">
        <f>IFERROR(VLOOKUP($A62,position_bras!$B:$M,11,FALSE),position_bras!G$8)</f>
        <v>0</v>
      </c>
      <c r="F62">
        <f>IFERROR(VLOOKUP($A62,position_bras!$B:$M,12,FALSE),position_bras!H$8)</f>
        <v>0</v>
      </c>
    </row>
    <row r="63" spans="1:6" x14ac:dyDescent="0.45">
      <c r="A63">
        <v>62</v>
      </c>
      <c r="B63">
        <f>IFERROR(VLOOKUP($A63,position_bras!$B:$M,8,FALSE),position_bras!D$8)</f>
        <v>0</v>
      </c>
      <c r="C63">
        <f>IFERROR(VLOOKUP($A63,position_bras!$B:$M,9,FALSE),position_bras!E$8)</f>
        <v>0</v>
      </c>
      <c r="D63">
        <f>IFERROR(VLOOKUP($A63,position_bras!$B:$M,10,FALSE),position_bras!F$8)</f>
        <v>0</v>
      </c>
      <c r="E63">
        <f>IFERROR(VLOOKUP($A63,position_bras!$B:$M,11,FALSE),position_bras!G$8)</f>
        <v>0</v>
      </c>
      <c r="F63">
        <f>IFERROR(VLOOKUP($A63,position_bras!$B:$M,12,FALSE),position_bras!H$8)</f>
        <v>0</v>
      </c>
    </row>
    <row r="64" spans="1:6" x14ac:dyDescent="0.45">
      <c r="A64">
        <v>63</v>
      </c>
      <c r="B64">
        <f>IFERROR(VLOOKUP($A64,position_bras!$B:$M,8,FALSE),position_bras!D$8)</f>
        <v>0</v>
      </c>
      <c r="C64">
        <f>IFERROR(VLOOKUP($A64,position_bras!$B:$M,9,FALSE),position_bras!E$8)</f>
        <v>0</v>
      </c>
      <c r="D64">
        <f>IFERROR(VLOOKUP($A64,position_bras!$B:$M,10,FALSE),position_bras!F$8)</f>
        <v>0</v>
      </c>
      <c r="E64">
        <f>IFERROR(VLOOKUP($A64,position_bras!$B:$M,11,FALSE),position_bras!G$8)</f>
        <v>0</v>
      </c>
      <c r="F64">
        <f>IFERROR(VLOOKUP($A64,position_bras!$B:$M,12,FALSE),position_bras!H$8)</f>
        <v>0</v>
      </c>
    </row>
    <row r="65" spans="1:6" x14ac:dyDescent="0.45">
      <c r="A65">
        <v>64</v>
      </c>
      <c r="B65">
        <f>IFERROR(VLOOKUP($A65,position_bras!$B:$M,8,FALSE),position_bras!D$8)</f>
        <v>0</v>
      </c>
      <c r="C65">
        <f>IFERROR(VLOOKUP($A65,position_bras!$B:$M,9,FALSE),position_bras!E$8)</f>
        <v>0</v>
      </c>
      <c r="D65">
        <f>IFERROR(VLOOKUP($A65,position_bras!$B:$M,10,FALSE),position_bras!F$8)</f>
        <v>0</v>
      </c>
      <c r="E65">
        <f>IFERROR(VLOOKUP($A65,position_bras!$B:$M,11,FALSE),position_bras!G$8)</f>
        <v>0</v>
      </c>
      <c r="F65">
        <f>IFERROR(VLOOKUP($A65,position_bras!$B:$M,12,FALSE),position_bras!H$8)</f>
        <v>0</v>
      </c>
    </row>
    <row r="66" spans="1:6" x14ac:dyDescent="0.45">
      <c r="A66">
        <v>65</v>
      </c>
      <c r="B66">
        <f>IFERROR(VLOOKUP($A66,position_bras!$B:$M,8,FALSE),position_bras!D$8)</f>
        <v>635</v>
      </c>
      <c r="C66">
        <f>IFERROR(VLOOKUP($A66,position_bras!$B:$M,9,FALSE),position_bras!E$8)</f>
        <v>1900</v>
      </c>
      <c r="D66">
        <f>IFERROR(VLOOKUP($A66,position_bras!$B:$M,10,FALSE),position_bras!F$8)</f>
        <v>1500</v>
      </c>
      <c r="E66">
        <f>IFERROR(VLOOKUP($A66,position_bras!$B:$M,11,FALSE),position_bras!G$8)</f>
        <v>600</v>
      </c>
      <c r="F66">
        <f>IFERROR(VLOOKUP($A66,position_bras!$B:$M,12,FALSE),position_bras!H$8)</f>
        <v>385</v>
      </c>
    </row>
    <row r="67" spans="1:6" x14ac:dyDescent="0.45">
      <c r="A67">
        <v>66</v>
      </c>
      <c r="B67">
        <f>IFERROR(VLOOKUP($A67,position_bras!$B:$M,8,FALSE),position_bras!D$8)</f>
        <v>635</v>
      </c>
      <c r="C67">
        <f>IFERROR(VLOOKUP($A67,position_bras!$B:$M,9,FALSE),position_bras!E$8)</f>
        <v>1900</v>
      </c>
      <c r="D67">
        <f>IFERROR(VLOOKUP($A67,position_bras!$B:$M,10,FALSE),position_bras!F$8)</f>
        <v>1500</v>
      </c>
      <c r="E67">
        <f>IFERROR(VLOOKUP($A67,position_bras!$B:$M,11,FALSE),position_bras!G$8)</f>
        <v>600</v>
      </c>
      <c r="F67">
        <f>IFERROR(VLOOKUP($A67,position_bras!$B:$M,12,FALSE),position_bras!H$8)</f>
        <v>385</v>
      </c>
    </row>
    <row r="68" spans="1:6" x14ac:dyDescent="0.45">
      <c r="A68">
        <v>67</v>
      </c>
      <c r="B68">
        <f>IFERROR(VLOOKUP($A68,position_bras!$B:$M,8,FALSE),position_bras!D$8)</f>
        <v>635</v>
      </c>
      <c r="C68">
        <f>IFERROR(VLOOKUP($A68,position_bras!$B:$M,9,FALSE),position_bras!E$8)</f>
        <v>1900</v>
      </c>
      <c r="D68">
        <f>IFERROR(VLOOKUP($A68,position_bras!$B:$M,10,FALSE),position_bras!F$8)</f>
        <v>1500</v>
      </c>
      <c r="E68">
        <f>IFERROR(VLOOKUP($A68,position_bras!$B:$M,11,FALSE),position_bras!G$8)</f>
        <v>600</v>
      </c>
      <c r="F68">
        <f>IFERROR(VLOOKUP($A68,position_bras!$B:$M,12,FALSE),position_bras!H$8)</f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combinaison</vt:lpstr>
      <vt:lpstr>position_bras</vt:lpstr>
      <vt:lpstr>positon_bras_left</vt:lpstr>
      <vt:lpstr>positon_bras_right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 Caron</dc:creator>
  <cp:lastModifiedBy>Audran</cp:lastModifiedBy>
  <dcterms:created xsi:type="dcterms:W3CDTF">2018-02-15T10:35:49Z</dcterms:created>
  <dcterms:modified xsi:type="dcterms:W3CDTF">2018-06-02T13:23:54Z</dcterms:modified>
</cp:coreProperties>
</file>