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68c072c0f72d8737/Documents/GitHub/Physics-and-EarthScience-Quiz/xlsx/"/>
    </mc:Choice>
  </mc:AlternateContent>
  <xr:revisionPtr revIDLastSave="1" documentId="11_F25DC773A252ABDACC10485AB9D843225ADE58F7" xr6:coauthVersionLast="47" xr6:coauthVersionMax="47" xr10:uidLastSave="{6D0263E7-96D5-47EF-846B-2137AA7B5D97}"/>
  <bookViews>
    <workbookView xWindow="-120" yWindow="-21720" windowWidth="38640" windowHeight="211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39" i="1" l="1"/>
  <c r="AG539" i="1"/>
  <c r="AF539" i="1"/>
  <c r="AE539" i="1"/>
  <c r="AD539" i="1"/>
  <c r="AC539" i="1"/>
  <c r="AB539" i="1"/>
  <c r="AA539" i="1"/>
  <c r="J539" i="1" s="1"/>
  <c r="Z539" i="1"/>
  <c r="Y539" i="1"/>
  <c r="X539" i="1"/>
  <c r="I539" i="1" s="1"/>
  <c r="L539" i="1" s="1"/>
  <c r="R539" i="1" s="1"/>
  <c r="T539" i="1" s="1"/>
  <c r="U539" i="1" s="1"/>
  <c r="W539" i="1"/>
  <c r="V539" i="1"/>
  <c r="Q539" i="1"/>
  <c r="M539" i="1"/>
  <c r="K539" i="1"/>
  <c r="AJ538" i="1"/>
  <c r="AG538" i="1"/>
  <c r="AF538" i="1"/>
  <c r="AE538" i="1"/>
  <c r="K538" i="1" s="1"/>
  <c r="AD538" i="1"/>
  <c r="AC538" i="1"/>
  <c r="AB538" i="1"/>
  <c r="J538" i="1" s="1"/>
  <c r="AA538" i="1"/>
  <c r="Z538" i="1"/>
  <c r="Y538" i="1"/>
  <c r="X538" i="1"/>
  <c r="W538" i="1"/>
  <c r="V538" i="1"/>
  <c r="I538" i="1" s="1"/>
  <c r="Q538" i="1"/>
  <c r="M538" i="1"/>
  <c r="AS539" i="1" s="1"/>
  <c r="AJ537" i="1"/>
  <c r="M537" i="1" s="1"/>
  <c r="AS538" i="1" s="1"/>
  <c r="AG537" i="1"/>
  <c r="AF537" i="1"/>
  <c r="AE537" i="1"/>
  <c r="AD537" i="1"/>
  <c r="AC537" i="1"/>
  <c r="AB537" i="1"/>
  <c r="AA537" i="1"/>
  <c r="J537" i="1" s="1"/>
  <c r="Z537" i="1"/>
  <c r="Y537" i="1"/>
  <c r="X537" i="1"/>
  <c r="W537" i="1"/>
  <c r="V537" i="1"/>
  <c r="I537" i="1" s="1"/>
  <c r="L537" i="1" s="1"/>
  <c r="R537" i="1" s="1"/>
  <c r="T537" i="1" s="1"/>
  <c r="U537" i="1" s="1"/>
  <c r="Q537" i="1"/>
  <c r="K537" i="1"/>
  <c r="AJ536" i="1"/>
  <c r="M536" i="1" s="1"/>
  <c r="AS537" i="1" s="1"/>
  <c r="AG536" i="1"/>
  <c r="K536" i="1" s="1"/>
  <c r="AF536" i="1"/>
  <c r="AE536" i="1"/>
  <c r="AD536" i="1"/>
  <c r="AC536" i="1"/>
  <c r="AB536" i="1"/>
  <c r="AA536" i="1"/>
  <c r="Z536" i="1"/>
  <c r="Y536" i="1"/>
  <c r="X536" i="1"/>
  <c r="W536" i="1"/>
  <c r="V536" i="1"/>
  <c r="I536" i="1" s="1"/>
  <c r="Q536" i="1"/>
  <c r="J536" i="1"/>
  <c r="AJ535" i="1"/>
  <c r="M535" i="1" s="1"/>
  <c r="AS536" i="1" s="1"/>
  <c r="AG535" i="1"/>
  <c r="AF535" i="1"/>
  <c r="AE535" i="1"/>
  <c r="K535" i="1" s="1"/>
  <c r="AD535" i="1"/>
  <c r="AC535" i="1"/>
  <c r="AB535" i="1"/>
  <c r="AA535" i="1"/>
  <c r="Z535" i="1"/>
  <c r="Y535" i="1"/>
  <c r="X535" i="1"/>
  <c r="W535" i="1"/>
  <c r="V535" i="1"/>
  <c r="Q535" i="1"/>
  <c r="J535" i="1"/>
  <c r="I535" i="1"/>
  <c r="L535" i="1" s="1"/>
  <c r="R535" i="1" s="1"/>
  <c r="T535" i="1" s="1"/>
  <c r="U535" i="1" s="1"/>
  <c r="AJ534" i="1"/>
  <c r="M534" i="1" s="1"/>
  <c r="AS535" i="1" s="1"/>
  <c r="AG534" i="1"/>
  <c r="AF534" i="1"/>
  <c r="AE534" i="1"/>
  <c r="K534" i="1" s="1"/>
  <c r="AD534" i="1"/>
  <c r="AC534" i="1"/>
  <c r="AB534" i="1"/>
  <c r="AA534" i="1"/>
  <c r="J534" i="1" s="1"/>
  <c r="Z534" i="1"/>
  <c r="Y534" i="1"/>
  <c r="X534" i="1"/>
  <c r="I534" i="1" s="1"/>
  <c r="W534" i="1"/>
  <c r="V534" i="1"/>
  <c r="Q534" i="1"/>
  <c r="AJ533" i="1"/>
  <c r="AG533" i="1"/>
  <c r="AF533" i="1"/>
  <c r="AE533" i="1"/>
  <c r="K533" i="1" s="1"/>
  <c r="AD533" i="1"/>
  <c r="J533" i="1" s="1"/>
  <c r="AC533" i="1"/>
  <c r="AB533" i="1"/>
  <c r="AA533" i="1"/>
  <c r="Z533" i="1"/>
  <c r="Y533" i="1"/>
  <c r="X533" i="1"/>
  <c r="W533" i="1"/>
  <c r="V533" i="1"/>
  <c r="I533" i="1" s="1"/>
  <c r="Q533" i="1"/>
  <c r="M533" i="1"/>
  <c r="AS534" i="1" s="1"/>
  <c r="AJ532" i="1"/>
  <c r="AG532" i="1"/>
  <c r="AF532" i="1"/>
  <c r="AE532" i="1"/>
  <c r="K532" i="1" s="1"/>
  <c r="AD532" i="1"/>
  <c r="AC532" i="1"/>
  <c r="AB532" i="1"/>
  <c r="AA532" i="1"/>
  <c r="J532" i="1" s="1"/>
  <c r="Z532" i="1"/>
  <c r="Y532" i="1"/>
  <c r="X532" i="1"/>
  <c r="W532" i="1"/>
  <c r="V532" i="1"/>
  <c r="I532" i="1" s="1"/>
  <c r="L532" i="1" s="1"/>
  <c r="R532" i="1" s="1"/>
  <c r="T532" i="1" s="1"/>
  <c r="U532" i="1" s="1"/>
  <c r="Q532" i="1"/>
  <c r="M532" i="1"/>
  <c r="AS533" i="1" s="1"/>
  <c r="AJ531" i="1"/>
  <c r="M531" i="1" s="1"/>
  <c r="AS532" i="1" s="1"/>
  <c r="AG531" i="1"/>
  <c r="AF531" i="1"/>
  <c r="AE531" i="1"/>
  <c r="K531" i="1" s="1"/>
  <c r="AD531" i="1"/>
  <c r="AC531" i="1"/>
  <c r="AB531" i="1"/>
  <c r="AA531" i="1"/>
  <c r="J531" i="1" s="1"/>
  <c r="Z531" i="1"/>
  <c r="Y531" i="1"/>
  <c r="X531" i="1"/>
  <c r="W531" i="1"/>
  <c r="V531" i="1"/>
  <c r="I531" i="1" s="1"/>
  <c r="Q531" i="1"/>
  <c r="AJ530" i="1"/>
  <c r="AG530" i="1"/>
  <c r="AF530" i="1"/>
  <c r="AE530" i="1"/>
  <c r="AD530" i="1"/>
  <c r="AC530" i="1"/>
  <c r="AB530" i="1"/>
  <c r="AA530" i="1"/>
  <c r="J530" i="1" s="1"/>
  <c r="Z530" i="1"/>
  <c r="Y530" i="1"/>
  <c r="X530" i="1"/>
  <c r="W530" i="1"/>
  <c r="V530" i="1"/>
  <c r="I530" i="1" s="1"/>
  <c r="Q530" i="1"/>
  <c r="M530" i="1"/>
  <c r="AS531" i="1" s="1"/>
  <c r="K530" i="1"/>
  <c r="AJ529" i="1"/>
  <c r="AG529" i="1"/>
  <c r="AF529" i="1"/>
  <c r="AE529" i="1"/>
  <c r="K529" i="1" s="1"/>
  <c r="AD529" i="1"/>
  <c r="AC529" i="1"/>
  <c r="AB529" i="1"/>
  <c r="AA529" i="1"/>
  <c r="Z529" i="1"/>
  <c r="Y529" i="1"/>
  <c r="X529" i="1"/>
  <c r="W529" i="1"/>
  <c r="V529" i="1"/>
  <c r="I529" i="1" s="1"/>
  <c r="Q529" i="1"/>
  <c r="M529" i="1"/>
  <c r="AS530" i="1" s="1"/>
  <c r="J529" i="1"/>
  <c r="AJ528" i="1"/>
  <c r="AG528" i="1"/>
  <c r="AF528" i="1"/>
  <c r="AE528" i="1"/>
  <c r="K528" i="1" s="1"/>
  <c r="AD528" i="1"/>
  <c r="J528" i="1" s="1"/>
  <c r="AC528" i="1"/>
  <c r="AB528" i="1"/>
  <c r="AA528" i="1"/>
  <c r="Z528" i="1"/>
  <c r="Y528" i="1"/>
  <c r="X528" i="1"/>
  <c r="W528" i="1"/>
  <c r="V528" i="1"/>
  <c r="Q528" i="1"/>
  <c r="M528" i="1"/>
  <c r="AS529" i="1" s="1"/>
  <c r="I528" i="1"/>
  <c r="AJ527" i="1"/>
  <c r="AG527" i="1"/>
  <c r="AF527" i="1"/>
  <c r="AE527" i="1"/>
  <c r="AD527" i="1"/>
  <c r="AC527" i="1"/>
  <c r="J527" i="1" s="1"/>
  <c r="AB527" i="1"/>
  <c r="AA527" i="1"/>
  <c r="Z527" i="1"/>
  <c r="Y527" i="1"/>
  <c r="X527" i="1"/>
  <c r="I527" i="1" s="1"/>
  <c r="W527" i="1"/>
  <c r="V527" i="1"/>
  <c r="Q527" i="1"/>
  <c r="M527" i="1"/>
  <c r="AS528" i="1" s="1"/>
  <c r="K527" i="1"/>
  <c r="AJ526" i="1"/>
  <c r="AG526" i="1"/>
  <c r="AF526" i="1"/>
  <c r="AE526" i="1"/>
  <c r="AD526" i="1"/>
  <c r="AC526" i="1"/>
  <c r="AB526" i="1"/>
  <c r="J526" i="1" s="1"/>
  <c r="AA526" i="1"/>
  <c r="Z526" i="1"/>
  <c r="Y526" i="1"/>
  <c r="X526" i="1"/>
  <c r="W526" i="1"/>
  <c r="I526" i="1" s="1"/>
  <c r="L526" i="1" s="1"/>
  <c r="R526" i="1" s="1"/>
  <c r="T526" i="1" s="1"/>
  <c r="U526" i="1" s="1"/>
  <c r="V526" i="1"/>
  <c r="Q526" i="1"/>
  <c r="M526" i="1"/>
  <c r="AS527" i="1" s="1"/>
  <c r="K526" i="1"/>
  <c r="AJ525" i="1"/>
  <c r="M525" i="1" s="1"/>
  <c r="AS526" i="1" s="1"/>
  <c r="AG525" i="1"/>
  <c r="AF525" i="1"/>
  <c r="AE525" i="1"/>
  <c r="AD525" i="1"/>
  <c r="AC525" i="1"/>
  <c r="AB525" i="1"/>
  <c r="AA525" i="1"/>
  <c r="J525" i="1" s="1"/>
  <c r="Z525" i="1"/>
  <c r="Y525" i="1"/>
  <c r="X525" i="1"/>
  <c r="W525" i="1"/>
  <c r="V525" i="1"/>
  <c r="I525" i="1" s="1"/>
  <c r="L525" i="1" s="1"/>
  <c r="R525" i="1" s="1"/>
  <c r="T525" i="1" s="1"/>
  <c r="U525" i="1" s="1"/>
  <c r="Q525" i="1"/>
  <c r="K525" i="1"/>
  <c r="AJ524" i="1"/>
  <c r="M524" i="1" s="1"/>
  <c r="AS525" i="1" s="1"/>
  <c r="AG524" i="1"/>
  <c r="K524" i="1" s="1"/>
  <c r="AF524" i="1"/>
  <c r="AE524" i="1"/>
  <c r="AD524" i="1"/>
  <c r="AC524" i="1"/>
  <c r="AB524" i="1"/>
  <c r="AA524" i="1"/>
  <c r="Z524" i="1"/>
  <c r="Y524" i="1"/>
  <c r="X524" i="1"/>
  <c r="W524" i="1"/>
  <c r="V524" i="1"/>
  <c r="I524" i="1" s="1"/>
  <c r="Q524" i="1"/>
  <c r="J524" i="1"/>
  <c r="AJ523" i="1"/>
  <c r="M523" i="1" s="1"/>
  <c r="AS524" i="1" s="1"/>
  <c r="AG523" i="1"/>
  <c r="AF523" i="1"/>
  <c r="AE523" i="1"/>
  <c r="K523" i="1" s="1"/>
  <c r="AD523" i="1"/>
  <c r="AC523" i="1"/>
  <c r="AB523" i="1"/>
  <c r="AA523" i="1"/>
  <c r="Z523" i="1"/>
  <c r="Y523" i="1"/>
  <c r="X523" i="1"/>
  <c r="W523" i="1"/>
  <c r="V523" i="1"/>
  <c r="Q523" i="1"/>
  <c r="J523" i="1"/>
  <c r="I523" i="1"/>
  <c r="L523" i="1" s="1"/>
  <c r="R523" i="1" s="1"/>
  <c r="T523" i="1" s="1"/>
  <c r="U523" i="1" s="1"/>
  <c r="AJ522" i="1"/>
  <c r="M522" i="1" s="1"/>
  <c r="AS523" i="1" s="1"/>
  <c r="AG522" i="1"/>
  <c r="AF522" i="1"/>
  <c r="AE522" i="1"/>
  <c r="K522" i="1" s="1"/>
  <c r="AD522" i="1"/>
  <c r="AC522" i="1"/>
  <c r="AB522" i="1"/>
  <c r="AA522" i="1"/>
  <c r="J522" i="1" s="1"/>
  <c r="Z522" i="1"/>
  <c r="Y522" i="1"/>
  <c r="X522" i="1"/>
  <c r="I522" i="1" s="1"/>
  <c r="L522" i="1" s="1"/>
  <c r="R522" i="1" s="1"/>
  <c r="T522" i="1" s="1"/>
  <c r="U522" i="1" s="1"/>
  <c r="W522" i="1"/>
  <c r="V522" i="1"/>
  <c r="Q522" i="1"/>
  <c r="AJ521" i="1"/>
  <c r="AG521" i="1"/>
  <c r="AF521" i="1"/>
  <c r="AE521" i="1"/>
  <c r="K521" i="1" s="1"/>
  <c r="AD521" i="1"/>
  <c r="AC521" i="1"/>
  <c r="AB521" i="1"/>
  <c r="J521" i="1" s="1"/>
  <c r="AA521" i="1"/>
  <c r="Z521" i="1"/>
  <c r="Y521" i="1"/>
  <c r="X521" i="1"/>
  <c r="W521" i="1"/>
  <c r="V521" i="1"/>
  <c r="I521" i="1" s="1"/>
  <c r="L521" i="1" s="1"/>
  <c r="R521" i="1" s="1"/>
  <c r="T521" i="1" s="1"/>
  <c r="U521" i="1" s="1"/>
  <c r="Q521" i="1"/>
  <c r="M521" i="1"/>
  <c r="AS522" i="1" s="1"/>
  <c r="AJ520" i="1"/>
  <c r="AG520" i="1"/>
  <c r="AF520" i="1"/>
  <c r="AE520" i="1"/>
  <c r="K520" i="1" s="1"/>
  <c r="AD520" i="1"/>
  <c r="AC520" i="1"/>
  <c r="AB520" i="1"/>
  <c r="AA520" i="1"/>
  <c r="J520" i="1" s="1"/>
  <c r="Z520" i="1"/>
  <c r="Y520" i="1"/>
  <c r="X520" i="1"/>
  <c r="W520" i="1"/>
  <c r="V520" i="1"/>
  <c r="I520" i="1" s="1"/>
  <c r="Q520" i="1"/>
  <c r="M520" i="1"/>
  <c r="AS521" i="1" s="1"/>
  <c r="AJ519" i="1"/>
  <c r="M519" i="1" s="1"/>
  <c r="AS520" i="1" s="1"/>
  <c r="AG519" i="1"/>
  <c r="K519" i="1" s="1"/>
  <c r="AF519" i="1"/>
  <c r="AE519" i="1"/>
  <c r="AD519" i="1"/>
  <c r="AC519" i="1"/>
  <c r="AB519" i="1"/>
  <c r="AA519" i="1"/>
  <c r="J519" i="1" s="1"/>
  <c r="Z519" i="1"/>
  <c r="Y519" i="1"/>
  <c r="X519" i="1"/>
  <c r="W519" i="1"/>
  <c r="V519" i="1"/>
  <c r="I519" i="1" s="1"/>
  <c r="Q519" i="1"/>
  <c r="AJ518" i="1"/>
  <c r="AG518" i="1"/>
  <c r="AF518" i="1"/>
  <c r="AE518" i="1"/>
  <c r="AD518" i="1"/>
  <c r="AC518" i="1"/>
  <c r="AB518" i="1"/>
  <c r="AA518" i="1"/>
  <c r="J518" i="1" s="1"/>
  <c r="Z518" i="1"/>
  <c r="Y518" i="1"/>
  <c r="X518" i="1"/>
  <c r="W518" i="1"/>
  <c r="V518" i="1"/>
  <c r="I518" i="1" s="1"/>
  <c r="L518" i="1" s="1"/>
  <c r="R518" i="1" s="1"/>
  <c r="T518" i="1" s="1"/>
  <c r="U518" i="1" s="1"/>
  <c r="Q518" i="1"/>
  <c r="M518" i="1"/>
  <c r="AS519" i="1" s="1"/>
  <c r="K518" i="1"/>
  <c r="AJ517" i="1"/>
  <c r="AG517" i="1"/>
  <c r="AF517" i="1"/>
  <c r="AE517" i="1"/>
  <c r="K517" i="1" s="1"/>
  <c r="AD517" i="1"/>
  <c r="AC517" i="1"/>
  <c r="AB517" i="1"/>
  <c r="AA517" i="1"/>
  <c r="Z517" i="1"/>
  <c r="I517" i="1" s="1"/>
  <c r="L517" i="1" s="1"/>
  <c r="R517" i="1" s="1"/>
  <c r="T517" i="1" s="1"/>
  <c r="U517" i="1" s="1"/>
  <c r="Y517" i="1"/>
  <c r="X517" i="1"/>
  <c r="W517" i="1"/>
  <c r="V517" i="1"/>
  <c r="Q517" i="1"/>
  <c r="M517" i="1"/>
  <c r="AS518" i="1" s="1"/>
  <c r="J517" i="1"/>
  <c r="AJ516" i="1"/>
  <c r="AG516" i="1"/>
  <c r="AF516" i="1"/>
  <c r="AE516" i="1"/>
  <c r="K516" i="1" s="1"/>
  <c r="AD516" i="1"/>
  <c r="J516" i="1" s="1"/>
  <c r="AC516" i="1"/>
  <c r="AB516" i="1"/>
  <c r="AA516" i="1"/>
  <c r="Z516" i="1"/>
  <c r="Y516" i="1"/>
  <c r="X516" i="1"/>
  <c r="W516" i="1"/>
  <c r="V516" i="1"/>
  <c r="Q516" i="1"/>
  <c r="M516" i="1"/>
  <c r="AS517" i="1" s="1"/>
  <c r="I516" i="1"/>
  <c r="AJ515" i="1"/>
  <c r="AG515" i="1"/>
  <c r="AF515" i="1"/>
  <c r="AE515" i="1"/>
  <c r="AD515" i="1"/>
  <c r="AC515" i="1"/>
  <c r="J515" i="1" s="1"/>
  <c r="AB515" i="1"/>
  <c r="AA515" i="1"/>
  <c r="Z515" i="1"/>
  <c r="Y515" i="1"/>
  <c r="X515" i="1"/>
  <c r="I515" i="1" s="1"/>
  <c r="L515" i="1" s="1"/>
  <c r="R515" i="1" s="1"/>
  <c r="T515" i="1" s="1"/>
  <c r="U515" i="1" s="1"/>
  <c r="W515" i="1"/>
  <c r="V515" i="1"/>
  <c r="Q515" i="1"/>
  <c r="M515" i="1"/>
  <c r="AS516" i="1" s="1"/>
  <c r="K515" i="1"/>
  <c r="AJ514" i="1"/>
  <c r="AG514" i="1"/>
  <c r="AF514" i="1"/>
  <c r="AE514" i="1"/>
  <c r="AD514" i="1"/>
  <c r="AC514" i="1"/>
  <c r="AB514" i="1"/>
  <c r="J514" i="1" s="1"/>
  <c r="AA514" i="1"/>
  <c r="Z514" i="1"/>
  <c r="Y514" i="1"/>
  <c r="X514" i="1"/>
  <c r="W514" i="1"/>
  <c r="V514" i="1"/>
  <c r="I514" i="1" s="1"/>
  <c r="L514" i="1" s="1"/>
  <c r="R514" i="1" s="1"/>
  <c r="T514" i="1" s="1"/>
  <c r="U514" i="1" s="1"/>
  <c r="Q514" i="1"/>
  <c r="M514" i="1"/>
  <c r="AS515" i="1" s="1"/>
  <c r="K514" i="1"/>
  <c r="AJ513" i="1"/>
  <c r="M513" i="1" s="1"/>
  <c r="AS514" i="1" s="1"/>
  <c r="AG513" i="1"/>
  <c r="AF513" i="1"/>
  <c r="AE513" i="1"/>
  <c r="AD513" i="1"/>
  <c r="AC513" i="1"/>
  <c r="AB513" i="1"/>
  <c r="AA513" i="1"/>
  <c r="J513" i="1" s="1"/>
  <c r="Z513" i="1"/>
  <c r="Y513" i="1"/>
  <c r="X513" i="1"/>
  <c r="W513" i="1"/>
  <c r="V513" i="1"/>
  <c r="I513" i="1" s="1"/>
  <c r="Q513" i="1"/>
  <c r="K513" i="1"/>
  <c r="AJ512" i="1"/>
  <c r="M512" i="1" s="1"/>
  <c r="AS513" i="1" s="1"/>
  <c r="AG512" i="1"/>
  <c r="K512" i="1" s="1"/>
  <c r="AF512" i="1"/>
  <c r="AE512" i="1"/>
  <c r="AD512" i="1"/>
  <c r="AC512" i="1"/>
  <c r="AB512" i="1"/>
  <c r="AA512" i="1"/>
  <c r="Z512" i="1"/>
  <c r="Y512" i="1"/>
  <c r="X512" i="1"/>
  <c r="W512" i="1"/>
  <c r="V512" i="1"/>
  <c r="I512" i="1" s="1"/>
  <c r="Q512" i="1"/>
  <c r="J512" i="1"/>
  <c r="AJ511" i="1"/>
  <c r="M511" i="1" s="1"/>
  <c r="AS512" i="1" s="1"/>
  <c r="AG511" i="1"/>
  <c r="AF511" i="1"/>
  <c r="AE511" i="1"/>
  <c r="K511" i="1" s="1"/>
  <c r="AD511" i="1"/>
  <c r="AC511" i="1"/>
  <c r="AB511" i="1"/>
  <c r="AA511" i="1"/>
  <c r="Z511" i="1"/>
  <c r="Y511" i="1"/>
  <c r="X511" i="1"/>
  <c r="W511" i="1"/>
  <c r="V511" i="1"/>
  <c r="Q511" i="1"/>
  <c r="J511" i="1"/>
  <c r="I511" i="1"/>
  <c r="L511" i="1" s="1"/>
  <c r="AJ510" i="1"/>
  <c r="M510" i="1" s="1"/>
  <c r="AS511" i="1" s="1"/>
  <c r="AG510" i="1"/>
  <c r="AF510" i="1"/>
  <c r="AE510" i="1"/>
  <c r="K510" i="1" s="1"/>
  <c r="AD510" i="1"/>
  <c r="J510" i="1" s="1"/>
  <c r="AC510" i="1"/>
  <c r="AB510" i="1"/>
  <c r="AA510" i="1"/>
  <c r="Z510" i="1"/>
  <c r="Y510" i="1"/>
  <c r="X510" i="1"/>
  <c r="I510" i="1" s="1"/>
  <c r="L510" i="1" s="1"/>
  <c r="R510" i="1" s="1"/>
  <c r="T510" i="1" s="1"/>
  <c r="U510" i="1" s="1"/>
  <c r="W510" i="1"/>
  <c r="V510" i="1"/>
  <c r="Q510" i="1"/>
  <c r="AJ509" i="1"/>
  <c r="AG509" i="1"/>
  <c r="AF509" i="1"/>
  <c r="AE509" i="1"/>
  <c r="K509" i="1" s="1"/>
  <c r="AD509" i="1"/>
  <c r="AC509" i="1"/>
  <c r="AB509" i="1"/>
  <c r="J509" i="1" s="1"/>
  <c r="AA509" i="1"/>
  <c r="Z509" i="1"/>
  <c r="Y509" i="1"/>
  <c r="X509" i="1"/>
  <c r="W509" i="1"/>
  <c r="V509" i="1"/>
  <c r="I509" i="1" s="1"/>
  <c r="Q509" i="1"/>
  <c r="M509" i="1"/>
  <c r="AS510" i="1" s="1"/>
  <c r="AJ508" i="1"/>
  <c r="AG508" i="1"/>
  <c r="AF508" i="1"/>
  <c r="AE508" i="1"/>
  <c r="K508" i="1" s="1"/>
  <c r="AD508" i="1"/>
  <c r="AC508" i="1"/>
  <c r="AB508" i="1"/>
  <c r="AA508" i="1"/>
  <c r="J508" i="1" s="1"/>
  <c r="Z508" i="1"/>
  <c r="Y508" i="1"/>
  <c r="X508" i="1"/>
  <c r="W508" i="1"/>
  <c r="V508" i="1"/>
  <c r="I508" i="1" s="1"/>
  <c r="Q508" i="1"/>
  <c r="M508" i="1"/>
  <c r="AS509" i="1" s="1"/>
  <c r="AJ507" i="1"/>
  <c r="M507" i="1" s="1"/>
  <c r="AS508" i="1" s="1"/>
  <c r="AG507" i="1"/>
  <c r="K507" i="1" s="1"/>
  <c r="AF507" i="1"/>
  <c r="AE507" i="1"/>
  <c r="AD507" i="1"/>
  <c r="AC507" i="1"/>
  <c r="AB507" i="1"/>
  <c r="AA507" i="1"/>
  <c r="J507" i="1" s="1"/>
  <c r="Z507" i="1"/>
  <c r="Y507" i="1"/>
  <c r="X507" i="1"/>
  <c r="W507" i="1"/>
  <c r="V507" i="1"/>
  <c r="I507" i="1" s="1"/>
  <c r="Q507" i="1"/>
  <c r="AJ506" i="1"/>
  <c r="AG506" i="1"/>
  <c r="AF506" i="1"/>
  <c r="AE506" i="1"/>
  <c r="AD506" i="1"/>
  <c r="AC506" i="1"/>
  <c r="AB506" i="1"/>
  <c r="AA506" i="1"/>
  <c r="J506" i="1" s="1"/>
  <c r="Z506" i="1"/>
  <c r="Y506" i="1"/>
  <c r="X506" i="1"/>
  <c r="W506" i="1"/>
  <c r="V506" i="1"/>
  <c r="I506" i="1" s="1"/>
  <c r="L506" i="1" s="1"/>
  <c r="R506" i="1" s="1"/>
  <c r="T506" i="1" s="1"/>
  <c r="U506" i="1" s="1"/>
  <c r="Q506" i="1"/>
  <c r="M506" i="1"/>
  <c r="AS507" i="1" s="1"/>
  <c r="K506" i="1"/>
  <c r="AJ505" i="1"/>
  <c r="AG505" i="1"/>
  <c r="AF505" i="1"/>
  <c r="AE505" i="1"/>
  <c r="K505" i="1" s="1"/>
  <c r="AD505" i="1"/>
  <c r="AC505" i="1"/>
  <c r="AB505" i="1"/>
  <c r="AA505" i="1"/>
  <c r="Z505" i="1"/>
  <c r="I505" i="1" s="1"/>
  <c r="L505" i="1" s="1"/>
  <c r="R505" i="1" s="1"/>
  <c r="T505" i="1" s="1"/>
  <c r="U505" i="1" s="1"/>
  <c r="Y505" i="1"/>
  <c r="X505" i="1"/>
  <c r="W505" i="1"/>
  <c r="V505" i="1"/>
  <c r="Q505" i="1"/>
  <c r="M505" i="1"/>
  <c r="AS506" i="1" s="1"/>
  <c r="J505" i="1"/>
  <c r="AJ504" i="1"/>
  <c r="AG504" i="1"/>
  <c r="AF504" i="1"/>
  <c r="AE504" i="1"/>
  <c r="K504" i="1" s="1"/>
  <c r="AD504" i="1"/>
  <c r="J504" i="1" s="1"/>
  <c r="AC504" i="1"/>
  <c r="AB504" i="1"/>
  <c r="AA504" i="1"/>
  <c r="Z504" i="1"/>
  <c r="Y504" i="1"/>
  <c r="X504" i="1"/>
  <c r="W504" i="1"/>
  <c r="V504" i="1"/>
  <c r="Q504" i="1"/>
  <c r="M504" i="1"/>
  <c r="AS505" i="1" s="1"/>
  <c r="I504" i="1"/>
  <c r="AJ503" i="1"/>
  <c r="AG503" i="1"/>
  <c r="AF503" i="1"/>
  <c r="AE503" i="1"/>
  <c r="AD503" i="1"/>
  <c r="AC503" i="1"/>
  <c r="J503" i="1" s="1"/>
  <c r="AB503" i="1"/>
  <c r="AA503" i="1"/>
  <c r="Z503" i="1"/>
  <c r="Y503" i="1"/>
  <c r="X503" i="1"/>
  <c r="I503" i="1" s="1"/>
  <c r="L503" i="1" s="1"/>
  <c r="R503" i="1" s="1"/>
  <c r="T503" i="1" s="1"/>
  <c r="U503" i="1" s="1"/>
  <c r="W503" i="1"/>
  <c r="V503" i="1"/>
  <c r="Q503" i="1"/>
  <c r="M503" i="1"/>
  <c r="AS504" i="1" s="1"/>
  <c r="K503" i="1"/>
  <c r="AJ502" i="1"/>
  <c r="AG502" i="1"/>
  <c r="AF502" i="1"/>
  <c r="AE502" i="1"/>
  <c r="AD502" i="1"/>
  <c r="AC502" i="1"/>
  <c r="AB502" i="1"/>
  <c r="J502" i="1" s="1"/>
  <c r="AA502" i="1"/>
  <c r="Z502" i="1"/>
  <c r="Y502" i="1"/>
  <c r="X502" i="1"/>
  <c r="W502" i="1"/>
  <c r="V502" i="1"/>
  <c r="I502" i="1" s="1"/>
  <c r="Q502" i="1"/>
  <c r="M502" i="1"/>
  <c r="AS503" i="1" s="1"/>
  <c r="K502" i="1"/>
  <c r="AJ501" i="1"/>
  <c r="M501" i="1" s="1"/>
  <c r="AS502" i="1" s="1"/>
  <c r="AG501" i="1"/>
  <c r="AF501" i="1"/>
  <c r="AE501" i="1"/>
  <c r="AD501" i="1"/>
  <c r="AC501" i="1"/>
  <c r="AB501" i="1"/>
  <c r="AA501" i="1"/>
  <c r="J501" i="1" s="1"/>
  <c r="Z501" i="1"/>
  <c r="Y501" i="1"/>
  <c r="X501" i="1"/>
  <c r="W501" i="1"/>
  <c r="V501" i="1"/>
  <c r="I501" i="1" s="1"/>
  <c r="L501" i="1" s="1"/>
  <c r="R501" i="1" s="1"/>
  <c r="T501" i="1" s="1"/>
  <c r="U501" i="1" s="1"/>
  <c r="Q501" i="1"/>
  <c r="K501" i="1"/>
  <c r="AJ500" i="1"/>
  <c r="M500" i="1" s="1"/>
  <c r="AS501" i="1" s="1"/>
  <c r="AG500" i="1"/>
  <c r="K500" i="1" s="1"/>
  <c r="AF500" i="1"/>
  <c r="AE500" i="1"/>
  <c r="AD500" i="1"/>
  <c r="AC500" i="1"/>
  <c r="AB500" i="1"/>
  <c r="AA500" i="1"/>
  <c r="Z500" i="1"/>
  <c r="Y500" i="1"/>
  <c r="X500" i="1"/>
  <c r="W500" i="1"/>
  <c r="V500" i="1"/>
  <c r="I500" i="1" s="1"/>
  <c r="Q500" i="1"/>
  <c r="J500" i="1"/>
  <c r="AJ499" i="1"/>
  <c r="M499" i="1" s="1"/>
  <c r="AS500" i="1" s="1"/>
  <c r="AG499" i="1"/>
  <c r="AF499" i="1"/>
  <c r="AE499" i="1"/>
  <c r="K499" i="1" s="1"/>
  <c r="AD499" i="1"/>
  <c r="AC499" i="1"/>
  <c r="AB499" i="1"/>
  <c r="AA499" i="1"/>
  <c r="Z499" i="1"/>
  <c r="Y499" i="1"/>
  <c r="X499" i="1"/>
  <c r="W499" i="1"/>
  <c r="V499" i="1"/>
  <c r="Q499" i="1"/>
  <c r="J499" i="1"/>
  <c r="I499" i="1"/>
  <c r="L499" i="1" s="1"/>
  <c r="R499" i="1" s="1"/>
  <c r="T499" i="1" s="1"/>
  <c r="U499" i="1" s="1"/>
  <c r="AJ498" i="1"/>
  <c r="M498" i="1" s="1"/>
  <c r="AS499" i="1" s="1"/>
  <c r="AG498" i="1"/>
  <c r="AF498" i="1"/>
  <c r="AE498" i="1"/>
  <c r="K498" i="1" s="1"/>
  <c r="AD498" i="1"/>
  <c r="J498" i="1" s="1"/>
  <c r="AC498" i="1"/>
  <c r="AB498" i="1"/>
  <c r="AA498" i="1"/>
  <c r="Z498" i="1"/>
  <c r="Y498" i="1"/>
  <c r="X498" i="1"/>
  <c r="I498" i="1" s="1"/>
  <c r="W498" i="1"/>
  <c r="V498" i="1"/>
  <c r="Q498" i="1"/>
  <c r="AJ497" i="1"/>
  <c r="AG497" i="1"/>
  <c r="AF497" i="1"/>
  <c r="AE497" i="1"/>
  <c r="K497" i="1" s="1"/>
  <c r="AD497" i="1"/>
  <c r="AC497" i="1"/>
  <c r="AB497" i="1"/>
  <c r="J497" i="1" s="1"/>
  <c r="AA497" i="1"/>
  <c r="Z497" i="1"/>
  <c r="Y497" i="1"/>
  <c r="X497" i="1"/>
  <c r="W497" i="1"/>
  <c r="V497" i="1"/>
  <c r="I497" i="1" s="1"/>
  <c r="Q497" i="1"/>
  <c r="M497" i="1"/>
  <c r="AS498" i="1" s="1"/>
  <c r="AJ496" i="1"/>
  <c r="AG496" i="1"/>
  <c r="AF496" i="1"/>
  <c r="AE496" i="1"/>
  <c r="K496" i="1" s="1"/>
  <c r="AD496" i="1"/>
  <c r="AC496" i="1"/>
  <c r="AB496" i="1"/>
  <c r="AA496" i="1"/>
  <c r="J496" i="1" s="1"/>
  <c r="Z496" i="1"/>
  <c r="Y496" i="1"/>
  <c r="X496" i="1"/>
  <c r="W496" i="1"/>
  <c r="V496" i="1"/>
  <c r="I496" i="1" s="1"/>
  <c r="L496" i="1" s="1"/>
  <c r="R496" i="1" s="1"/>
  <c r="T496" i="1" s="1"/>
  <c r="U496" i="1" s="1"/>
  <c r="Q496" i="1"/>
  <c r="M496" i="1"/>
  <c r="AS497" i="1" s="1"/>
  <c r="AJ495" i="1"/>
  <c r="M495" i="1" s="1"/>
  <c r="AS496" i="1" s="1"/>
  <c r="AG495" i="1"/>
  <c r="K495" i="1" s="1"/>
  <c r="AF495" i="1"/>
  <c r="AE495" i="1"/>
  <c r="AD495" i="1"/>
  <c r="AC495" i="1"/>
  <c r="AB495" i="1"/>
  <c r="AA495" i="1"/>
  <c r="J495" i="1" s="1"/>
  <c r="Z495" i="1"/>
  <c r="Y495" i="1"/>
  <c r="X495" i="1"/>
  <c r="W495" i="1"/>
  <c r="V495" i="1"/>
  <c r="I495" i="1" s="1"/>
  <c r="Q495" i="1"/>
  <c r="AJ494" i="1"/>
  <c r="AG494" i="1"/>
  <c r="AF494" i="1"/>
  <c r="AE494" i="1"/>
  <c r="AD494" i="1"/>
  <c r="AC494" i="1"/>
  <c r="AB494" i="1"/>
  <c r="AA494" i="1"/>
  <c r="J494" i="1" s="1"/>
  <c r="Z494" i="1"/>
  <c r="Y494" i="1"/>
  <c r="X494" i="1"/>
  <c r="W494" i="1"/>
  <c r="V494" i="1"/>
  <c r="I494" i="1" s="1"/>
  <c r="Q494" i="1"/>
  <c r="M494" i="1"/>
  <c r="AS495" i="1" s="1"/>
  <c r="K494" i="1"/>
  <c r="AJ493" i="1"/>
  <c r="AG493" i="1"/>
  <c r="AF493" i="1"/>
  <c r="AE493" i="1"/>
  <c r="K493" i="1" s="1"/>
  <c r="AD493" i="1"/>
  <c r="AC493" i="1"/>
  <c r="AB493" i="1"/>
  <c r="AA493" i="1"/>
  <c r="Z493" i="1"/>
  <c r="I493" i="1" s="1"/>
  <c r="Y493" i="1"/>
  <c r="X493" i="1"/>
  <c r="W493" i="1"/>
  <c r="V493" i="1"/>
  <c r="Q493" i="1"/>
  <c r="M493" i="1"/>
  <c r="AS494" i="1" s="1"/>
  <c r="J493" i="1"/>
  <c r="AJ492" i="1"/>
  <c r="AG492" i="1"/>
  <c r="AF492" i="1"/>
  <c r="AE492" i="1"/>
  <c r="K492" i="1" s="1"/>
  <c r="AD492" i="1"/>
  <c r="J492" i="1" s="1"/>
  <c r="AC492" i="1"/>
  <c r="AB492" i="1"/>
  <c r="AA492" i="1"/>
  <c r="Z492" i="1"/>
  <c r="Y492" i="1"/>
  <c r="X492" i="1"/>
  <c r="W492" i="1"/>
  <c r="V492" i="1"/>
  <c r="Q492" i="1"/>
  <c r="M492" i="1"/>
  <c r="AS493" i="1" s="1"/>
  <c r="I492" i="1"/>
  <c r="AJ491" i="1"/>
  <c r="AG491" i="1"/>
  <c r="AF491" i="1"/>
  <c r="AE491" i="1"/>
  <c r="AD491" i="1"/>
  <c r="AC491" i="1"/>
  <c r="J491" i="1" s="1"/>
  <c r="AB491" i="1"/>
  <c r="AA491" i="1"/>
  <c r="Z491" i="1"/>
  <c r="Y491" i="1"/>
  <c r="X491" i="1"/>
  <c r="I491" i="1" s="1"/>
  <c r="W491" i="1"/>
  <c r="V491" i="1"/>
  <c r="Q491" i="1"/>
  <c r="M491" i="1"/>
  <c r="AS492" i="1" s="1"/>
  <c r="K491" i="1"/>
  <c r="AJ490" i="1"/>
  <c r="AG490" i="1"/>
  <c r="AF490" i="1"/>
  <c r="AE490" i="1"/>
  <c r="AD490" i="1"/>
  <c r="AC490" i="1"/>
  <c r="AB490" i="1"/>
  <c r="J490" i="1" s="1"/>
  <c r="AA490" i="1"/>
  <c r="Z490" i="1"/>
  <c r="Y490" i="1"/>
  <c r="X490" i="1"/>
  <c r="W490" i="1"/>
  <c r="V490" i="1"/>
  <c r="I490" i="1" s="1"/>
  <c r="L490" i="1" s="1"/>
  <c r="R490" i="1" s="1"/>
  <c r="T490" i="1" s="1"/>
  <c r="U490" i="1" s="1"/>
  <c r="Q490" i="1"/>
  <c r="M490" i="1"/>
  <c r="AS491" i="1" s="1"/>
  <c r="K490" i="1"/>
  <c r="AJ489" i="1"/>
  <c r="M489" i="1" s="1"/>
  <c r="AS490" i="1" s="1"/>
  <c r="AG489" i="1"/>
  <c r="AF489" i="1"/>
  <c r="AE489" i="1"/>
  <c r="AD489" i="1"/>
  <c r="AC489" i="1"/>
  <c r="AB489" i="1"/>
  <c r="AA489" i="1"/>
  <c r="J489" i="1" s="1"/>
  <c r="Z489" i="1"/>
  <c r="Y489" i="1"/>
  <c r="X489" i="1"/>
  <c r="W489" i="1"/>
  <c r="V489" i="1"/>
  <c r="I489" i="1" s="1"/>
  <c r="L489" i="1" s="1"/>
  <c r="R489" i="1" s="1"/>
  <c r="T489" i="1" s="1"/>
  <c r="U489" i="1" s="1"/>
  <c r="Q489" i="1"/>
  <c r="K489" i="1"/>
  <c r="AJ488" i="1"/>
  <c r="M488" i="1" s="1"/>
  <c r="AS489" i="1" s="1"/>
  <c r="AG488" i="1"/>
  <c r="K488" i="1" s="1"/>
  <c r="AF488" i="1"/>
  <c r="AE488" i="1"/>
  <c r="AD488" i="1"/>
  <c r="AC488" i="1"/>
  <c r="AB488" i="1"/>
  <c r="AA488" i="1"/>
  <c r="Z488" i="1"/>
  <c r="Y488" i="1"/>
  <c r="X488" i="1"/>
  <c r="W488" i="1"/>
  <c r="V488" i="1"/>
  <c r="I488" i="1" s="1"/>
  <c r="Q488" i="1"/>
  <c r="J488" i="1"/>
  <c r="AJ487" i="1"/>
  <c r="M487" i="1" s="1"/>
  <c r="AS488" i="1" s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Q487" i="1"/>
  <c r="J487" i="1"/>
  <c r="I487" i="1"/>
  <c r="AJ486" i="1"/>
  <c r="M486" i="1" s="1"/>
  <c r="AS487" i="1" s="1"/>
  <c r="AG486" i="1"/>
  <c r="AF486" i="1"/>
  <c r="AE486" i="1"/>
  <c r="K486" i="1" s="1"/>
  <c r="AD486" i="1"/>
  <c r="AC486" i="1"/>
  <c r="J486" i="1" s="1"/>
  <c r="AB486" i="1"/>
  <c r="AA486" i="1"/>
  <c r="Z486" i="1"/>
  <c r="Y486" i="1"/>
  <c r="X486" i="1"/>
  <c r="I486" i="1" s="1"/>
  <c r="L486" i="1" s="1"/>
  <c r="R486" i="1" s="1"/>
  <c r="T486" i="1" s="1"/>
  <c r="U486" i="1" s="1"/>
  <c r="W486" i="1"/>
  <c r="V486" i="1"/>
  <c r="Q486" i="1"/>
  <c r="AJ485" i="1"/>
  <c r="AG485" i="1"/>
  <c r="AF485" i="1"/>
  <c r="AE485" i="1"/>
  <c r="K485" i="1" s="1"/>
  <c r="AD485" i="1"/>
  <c r="AC485" i="1"/>
  <c r="AB485" i="1"/>
  <c r="J485" i="1" s="1"/>
  <c r="AA485" i="1"/>
  <c r="Z485" i="1"/>
  <c r="Y485" i="1"/>
  <c r="X485" i="1"/>
  <c r="W485" i="1"/>
  <c r="V485" i="1"/>
  <c r="I485" i="1" s="1"/>
  <c r="Q485" i="1"/>
  <c r="M485" i="1"/>
  <c r="AS486" i="1" s="1"/>
  <c r="AJ484" i="1"/>
  <c r="AG484" i="1"/>
  <c r="AF484" i="1"/>
  <c r="AE484" i="1"/>
  <c r="K484" i="1" s="1"/>
  <c r="AD484" i="1"/>
  <c r="AC484" i="1"/>
  <c r="AB484" i="1"/>
  <c r="AA484" i="1"/>
  <c r="Z484" i="1"/>
  <c r="Y484" i="1"/>
  <c r="X484" i="1"/>
  <c r="W484" i="1"/>
  <c r="V484" i="1"/>
  <c r="I484" i="1" s="1"/>
  <c r="Q484" i="1"/>
  <c r="M484" i="1"/>
  <c r="AS485" i="1" s="1"/>
  <c r="AJ483" i="1"/>
  <c r="M483" i="1" s="1"/>
  <c r="AS484" i="1" s="1"/>
  <c r="AG483" i="1"/>
  <c r="K483" i="1" s="1"/>
  <c r="AF483" i="1"/>
  <c r="AE483" i="1"/>
  <c r="AD483" i="1"/>
  <c r="AC483" i="1"/>
  <c r="AB483" i="1"/>
  <c r="AA483" i="1"/>
  <c r="J483" i="1" s="1"/>
  <c r="Z483" i="1"/>
  <c r="Y483" i="1"/>
  <c r="X483" i="1"/>
  <c r="W483" i="1"/>
  <c r="V483" i="1"/>
  <c r="I483" i="1" s="1"/>
  <c r="L483" i="1" s="1"/>
  <c r="R483" i="1" s="1"/>
  <c r="T483" i="1" s="1"/>
  <c r="U483" i="1" s="1"/>
  <c r="Q483" i="1"/>
  <c r="AJ482" i="1"/>
  <c r="AG482" i="1"/>
  <c r="AF482" i="1"/>
  <c r="AE482" i="1"/>
  <c r="AD482" i="1"/>
  <c r="AC482" i="1"/>
  <c r="AB482" i="1"/>
  <c r="AA482" i="1"/>
  <c r="J482" i="1" s="1"/>
  <c r="Z482" i="1"/>
  <c r="Y482" i="1"/>
  <c r="X482" i="1"/>
  <c r="W482" i="1"/>
  <c r="V482" i="1"/>
  <c r="I482" i="1" s="1"/>
  <c r="L482" i="1" s="1"/>
  <c r="R482" i="1" s="1"/>
  <c r="T482" i="1" s="1"/>
  <c r="U482" i="1" s="1"/>
  <c r="Q482" i="1"/>
  <c r="M482" i="1"/>
  <c r="AS483" i="1" s="1"/>
  <c r="K482" i="1"/>
  <c r="AJ481" i="1"/>
  <c r="AG481" i="1"/>
  <c r="AF481" i="1"/>
  <c r="AE481" i="1"/>
  <c r="K481" i="1" s="1"/>
  <c r="AD481" i="1"/>
  <c r="AC481" i="1"/>
  <c r="AB481" i="1"/>
  <c r="AA481" i="1"/>
  <c r="Z481" i="1"/>
  <c r="I481" i="1" s="1"/>
  <c r="L481" i="1" s="1"/>
  <c r="R481" i="1" s="1"/>
  <c r="T481" i="1" s="1"/>
  <c r="U481" i="1" s="1"/>
  <c r="Y481" i="1"/>
  <c r="X481" i="1"/>
  <c r="W481" i="1"/>
  <c r="V481" i="1"/>
  <c r="Q481" i="1"/>
  <c r="M481" i="1"/>
  <c r="AS482" i="1" s="1"/>
  <c r="J481" i="1"/>
  <c r="AJ480" i="1"/>
  <c r="AG480" i="1"/>
  <c r="AF480" i="1"/>
  <c r="AE480" i="1"/>
  <c r="K480" i="1" s="1"/>
  <c r="AD480" i="1"/>
  <c r="J480" i="1" s="1"/>
  <c r="AC480" i="1"/>
  <c r="AB480" i="1"/>
  <c r="AA480" i="1"/>
  <c r="Z480" i="1"/>
  <c r="Y480" i="1"/>
  <c r="X480" i="1"/>
  <c r="W480" i="1"/>
  <c r="V480" i="1"/>
  <c r="Q480" i="1"/>
  <c r="M480" i="1"/>
  <c r="AS481" i="1" s="1"/>
  <c r="I480" i="1"/>
  <c r="AJ479" i="1"/>
  <c r="AG479" i="1"/>
  <c r="AF479" i="1"/>
  <c r="AE479" i="1"/>
  <c r="AD479" i="1"/>
  <c r="AC479" i="1"/>
  <c r="J479" i="1" s="1"/>
  <c r="AB479" i="1"/>
  <c r="AA479" i="1"/>
  <c r="Z479" i="1"/>
  <c r="Y479" i="1"/>
  <c r="X479" i="1"/>
  <c r="I479" i="1" s="1"/>
  <c r="L479" i="1" s="1"/>
  <c r="R479" i="1" s="1"/>
  <c r="T479" i="1" s="1"/>
  <c r="U479" i="1" s="1"/>
  <c r="W479" i="1"/>
  <c r="V479" i="1"/>
  <c r="Q479" i="1"/>
  <c r="M479" i="1"/>
  <c r="AS480" i="1" s="1"/>
  <c r="K479" i="1"/>
  <c r="AJ478" i="1"/>
  <c r="AG478" i="1"/>
  <c r="K478" i="1" s="1"/>
  <c r="AF478" i="1"/>
  <c r="AE478" i="1"/>
  <c r="AD478" i="1"/>
  <c r="AC478" i="1"/>
  <c r="AB478" i="1"/>
  <c r="J478" i="1" s="1"/>
  <c r="AA478" i="1"/>
  <c r="Z478" i="1"/>
  <c r="Y478" i="1"/>
  <c r="X478" i="1"/>
  <c r="W478" i="1"/>
  <c r="V478" i="1"/>
  <c r="Q478" i="1"/>
  <c r="M478" i="1"/>
  <c r="AS479" i="1" s="1"/>
  <c r="AJ477" i="1"/>
  <c r="M477" i="1" s="1"/>
  <c r="AS478" i="1" s="1"/>
  <c r="AG477" i="1"/>
  <c r="AF477" i="1"/>
  <c r="AE477" i="1"/>
  <c r="AD477" i="1"/>
  <c r="AC477" i="1"/>
  <c r="AB477" i="1"/>
  <c r="AA477" i="1"/>
  <c r="J477" i="1" s="1"/>
  <c r="Z477" i="1"/>
  <c r="Y477" i="1"/>
  <c r="X477" i="1"/>
  <c r="W477" i="1"/>
  <c r="V477" i="1"/>
  <c r="I477" i="1" s="1"/>
  <c r="L477" i="1" s="1"/>
  <c r="R477" i="1" s="1"/>
  <c r="T477" i="1" s="1"/>
  <c r="U477" i="1" s="1"/>
  <c r="Q477" i="1"/>
  <c r="K477" i="1"/>
  <c r="AJ476" i="1"/>
  <c r="M476" i="1" s="1"/>
  <c r="AS477" i="1" s="1"/>
  <c r="AG476" i="1"/>
  <c r="K476" i="1" s="1"/>
  <c r="AF476" i="1"/>
  <c r="AE476" i="1"/>
  <c r="AD476" i="1"/>
  <c r="AC476" i="1"/>
  <c r="AB476" i="1"/>
  <c r="AA476" i="1"/>
  <c r="Z476" i="1"/>
  <c r="Y476" i="1"/>
  <c r="X476" i="1"/>
  <c r="W476" i="1"/>
  <c r="V476" i="1"/>
  <c r="I476" i="1" s="1"/>
  <c r="L476" i="1" s="1"/>
  <c r="R476" i="1" s="1"/>
  <c r="T476" i="1" s="1"/>
  <c r="U476" i="1" s="1"/>
  <c r="Q476" i="1"/>
  <c r="J476" i="1"/>
  <c r="AJ475" i="1"/>
  <c r="M475" i="1" s="1"/>
  <c r="AS476" i="1" s="1"/>
  <c r="AG475" i="1"/>
  <c r="AF475" i="1"/>
  <c r="AE475" i="1"/>
  <c r="K475" i="1" s="1"/>
  <c r="AD475" i="1"/>
  <c r="AC475" i="1"/>
  <c r="AB475" i="1"/>
  <c r="AA475" i="1"/>
  <c r="Z475" i="1"/>
  <c r="Y475" i="1"/>
  <c r="X475" i="1"/>
  <c r="W475" i="1"/>
  <c r="V475" i="1"/>
  <c r="Q475" i="1"/>
  <c r="J475" i="1"/>
  <c r="I475" i="1"/>
  <c r="L475" i="1" s="1"/>
  <c r="R475" i="1" s="1"/>
  <c r="T475" i="1" s="1"/>
  <c r="U475" i="1" s="1"/>
  <c r="AJ474" i="1"/>
  <c r="M474" i="1" s="1"/>
  <c r="AS475" i="1" s="1"/>
  <c r="AG474" i="1"/>
  <c r="AF474" i="1"/>
  <c r="AE474" i="1"/>
  <c r="K474" i="1" s="1"/>
  <c r="AD474" i="1"/>
  <c r="AC474" i="1"/>
  <c r="J474" i="1" s="1"/>
  <c r="AB474" i="1"/>
  <c r="AA474" i="1"/>
  <c r="Z474" i="1"/>
  <c r="Y474" i="1"/>
  <c r="X474" i="1"/>
  <c r="I474" i="1" s="1"/>
  <c r="W474" i="1"/>
  <c r="V474" i="1"/>
  <c r="Q474" i="1"/>
  <c r="AJ473" i="1"/>
  <c r="AG473" i="1"/>
  <c r="AF473" i="1"/>
  <c r="AE473" i="1"/>
  <c r="K473" i="1" s="1"/>
  <c r="AD473" i="1"/>
  <c r="AC473" i="1"/>
  <c r="AB473" i="1"/>
  <c r="J473" i="1" s="1"/>
  <c r="AA473" i="1"/>
  <c r="Z473" i="1"/>
  <c r="Y473" i="1"/>
  <c r="X473" i="1"/>
  <c r="W473" i="1"/>
  <c r="V473" i="1"/>
  <c r="Q473" i="1"/>
  <c r="M473" i="1"/>
  <c r="AS474" i="1" s="1"/>
  <c r="AJ472" i="1"/>
  <c r="M472" i="1" s="1"/>
  <c r="AS473" i="1" s="1"/>
  <c r="AG472" i="1"/>
  <c r="AF472" i="1"/>
  <c r="AE472" i="1"/>
  <c r="K472" i="1" s="1"/>
  <c r="AD472" i="1"/>
  <c r="AC472" i="1"/>
  <c r="AB472" i="1"/>
  <c r="AA472" i="1"/>
  <c r="Z472" i="1"/>
  <c r="Y472" i="1"/>
  <c r="X472" i="1"/>
  <c r="W472" i="1"/>
  <c r="V472" i="1"/>
  <c r="I472" i="1" s="1"/>
  <c r="Q472" i="1"/>
  <c r="AJ471" i="1"/>
  <c r="M471" i="1" s="1"/>
  <c r="AS472" i="1" s="1"/>
  <c r="AG471" i="1"/>
  <c r="K471" i="1" s="1"/>
  <c r="AF471" i="1"/>
  <c r="AE471" i="1"/>
  <c r="AD471" i="1"/>
  <c r="AC471" i="1"/>
  <c r="AB471" i="1"/>
  <c r="AA471" i="1"/>
  <c r="Z471" i="1"/>
  <c r="Y471" i="1"/>
  <c r="X471" i="1"/>
  <c r="W471" i="1"/>
  <c r="V471" i="1"/>
  <c r="I471" i="1" s="1"/>
  <c r="Q471" i="1"/>
  <c r="AJ470" i="1"/>
  <c r="AG470" i="1"/>
  <c r="AF470" i="1"/>
  <c r="K470" i="1" s="1"/>
  <c r="AE470" i="1"/>
  <c r="AD470" i="1"/>
  <c r="AC470" i="1"/>
  <c r="AB470" i="1"/>
  <c r="AA470" i="1"/>
  <c r="J470" i="1" s="1"/>
  <c r="Z470" i="1"/>
  <c r="Y470" i="1"/>
  <c r="X470" i="1"/>
  <c r="W470" i="1"/>
  <c r="V470" i="1"/>
  <c r="I470" i="1" s="1"/>
  <c r="Q470" i="1"/>
  <c r="M470" i="1"/>
  <c r="AS471" i="1" s="1"/>
  <c r="AJ469" i="1"/>
  <c r="AG469" i="1"/>
  <c r="AF469" i="1"/>
  <c r="AE469" i="1"/>
  <c r="K469" i="1" s="1"/>
  <c r="AD469" i="1"/>
  <c r="AC469" i="1"/>
  <c r="AB469" i="1"/>
  <c r="AA469" i="1"/>
  <c r="Z469" i="1"/>
  <c r="I469" i="1" s="1"/>
  <c r="L469" i="1" s="1"/>
  <c r="R469" i="1" s="1"/>
  <c r="T469" i="1" s="1"/>
  <c r="U469" i="1" s="1"/>
  <c r="Y469" i="1"/>
  <c r="X469" i="1"/>
  <c r="W469" i="1"/>
  <c r="V469" i="1"/>
  <c r="Q469" i="1"/>
  <c r="M469" i="1"/>
  <c r="AS470" i="1" s="1"/>
  <c r="J469" i="1"/>
  <c r="AJ468" i="1"/>
  <c r="AG468" i="1"/>
  <c r="AF468" i="1"/>
  <c r="AE468" i="1"/>
  <c r="K468" i="1" s="1"/>
  <c r="AD468" i="1"/>
  <c r="J468" i="1" s="1"/>
  <c r="AC468" i="1"/>
  <c r="AB468" i="1"/>
  <c r="AA468" i="1"/>
  <c r="Z468" i="1"/>
  <c r="Y468" i="1"/>
  <c r="X468" i="1"/>
  <c r="W468" i="1"/>
  <c r="V468" i="1"/>
  <c r="Q468" i="1"/>
  <c r="M468" i="1"/>
  <c r="AS469" i="1" s="1"/>
  <c r="I468" i="1"/>
  <c r="L468" i="1" s="1"/>
  <c r="R468" i="1" s="1"/>
  <c r="T468" i="1" s="1"/>
  <c r="U468" i="1" s="1"/>
  <c r="AJ467" i="1"/>
  <c r="AG467" i="1"/>
  <c r="AF467" i="1"/>
  <c r="AE467" i="1"/>
  <c r="AD467" i="1"/>
  <c r="AC467" i="1"/>
  <c r="AB467" i="1"/>
  <c r="AA467" i="1"/>
  <c r="J467" i="1" s="1"/>
  <c r="Z467" i="1"/>
  <c r="Y467" i="1"/>
  <c r="X467" i="1"/>
  <c r="I467" i="1" s="1"/>
  <c r="L467" i="1" s="1"/>
  <c r="R467" i="1" s="1"/>
  <c r="T467" i="1" s="1"/>
  <c r="U467" i="1" s="1"/>
  <c r="W467" i="1"/>
  <c r="V467" i="1"/>
  <c r="Q467" i="1"/>
  <c r="M467" i="1"/>
  <c r="AS468" i="1" s="1"/>
  <c r="K467" i="1"/>
  <c r="AJ466" i="1"/>
  <c r="AG466" i="1"/>
  <c r="AF466" i="1"/>
  <c r="AE466" i="1"/>
  <c r="AD466" i="1"/>
  <c r="AC466" i="1"/>
  <c r="AB466" i="1"/>
  <c r="J466" i="1" s="1"/>
  <c r="AA466" i="1"/>
  <c r="Z466" i="1"/>
  <c r="Y466" i="1"/>
  <c r="X466" i="1"/>
  <c r="W466" i="1"/>
  <c r="V466" i="1"/>
  <c r="Q466" i="1"/>
  <c r="M466" i="1"/>
  <c r="AS467" i="1" s="1"/>
  <c r="K466" i="1"/>
  <c r="AJ465" i="1"/>
  <c r="M465" i="1" s="1"/>
  <c r="AS466" i="1" s="1"/>
  <c r="AG465" i="1"/>
  <c r="AF465" i="1"/>
  <c r="AE465" i="1"/>
  <c r="AD465" i="1"/>
  <c r="AC465" i="1"/>
  <c r="AB465" i="1"/>
  <c r="AA465" i="1"/>
  <c r="J465" i="1" s="1"/>
  <c r="Z465" i="1"/>
  <c r="Y465" i="1"/>
  <c r="X465" i="1"/>
  <c r="W465" i="1"/>
  <c r="V465" i="1"/>
  <c r="I465" i="1" s="1"/>
  <c r="L465" i="1" s="1"/>
  <c r="R465" i="1" s="1"/>
  <c r="T465" i="1" s="1"/>
  <c r="U465" i="1" s="1"/>
  <c r="Q465" i="1"/>
  <c r="K465" i="1"/>
  <c r="AJ464" i="1"/>
  <c r="M464" i="1" s="1"/>
  <c r="AS465" i="1" s="1"/>
  <c r="AG464" i="1"/>
  <c r="K464" i="1" s="1"/>
  <c r="AF464" i="1"/>
  <c r="AE464" i="1"/>
  <c r="AD464" i="1"/>
  <c r="AC464" i="1"/>
  <c r="AB464" i="1"/>
  <c r="AA464" i="1"/>
  <c r="Z464" i="1"/>
  <c r="Y464" i="1"/>
  <c r="X464" i="1"/>
  <c r="W464" i="1"/>
  <c r="V464" i="1"/>
  <c r="Q464" i="1"/>
  <c r="J464" i="1"/>
  <c r="AJ463" i="1"/>
  <c r="M463" i="1" s="1"/>
  <c r="AS464" i="1" s="1"/>
  <c r="AG463" i="1"/>
  <c r="AF463" i="1"/>
  <c r="AE463" i="1"/>
  <c r="K463" i="1" s="1"/>
  <c r="AD463" i="1"/>
  <c r="AC463" i="1"/>
  <c r="AB463" i="1"/>
  <c r="AA463" i="1"/>
  <c r="Z463" i="1"/>
  <c r="Y463" i="1"/>
  <c r="X463" i="1"/>
  <c r="W463" i="1"/>
  <c r="V463" i="1"/>
  <c r="Q463" i="1"/>
  <c r="J463" i="1"/>
  <c r="I463" i="1"/>
  <c r="AJ462" i="1"/>
  <c r="M462" i="1" s="1"/>
  <c r="AS463" i="1" s="1"/>
  <c r="AG462" i="1"/>
  <c r="AF462" i="1"/>
  <c r="AE462" i="1"/>
  <c r="K462" i="1" s="1"/>
  <c r="AD462" i="1"/>
  <c r="J462" i="1" s="1"/>
  <c r="AC462" i="1"/>
  <c r="AB462" i="1"/>
  <c r="AA462" i="1"/>
  <c r="Z462" i="1"/>
  <c r="Y462" i="1"/>
  <c r="X462" i="1"/>
  <c r="I462" i="1" s="1"/>
  <c r="L462" i="1" s="1"/>
  <c r="W462" i="1"/>
  <c r="V462" i="1"/>
  <c r="R462" i="1"/>
  <c r="T462" i="1" s="1"/>
  <c r="U462" i="1" s="1"/>
  <c r="Q462" i="1"/>
  <c r="AJ461" i="1"/>
  <c r="AG461" i="1"/>
  <c r="AF461" i="1"/>
  <c r="AE461" i="1"/>
  <c r="K461" i="1" s="1"/>
  <c r="AD461" i="1"/>
  <c r="AC461" i="1"/>
  <c r="AB461" i="1"/>
  <c r="J461" i="1" s="1"/>
  <c r="AA461" i="1"/>
  <c r="Z461" i="1"/>
  <c r="Y461" i="1"/>
  <c r="X461" i="1"/>
  <c r="W461" i="1"/>
  <c r="V461" i="1"/>
  <c r="I461" i="1" s="1"/>
  <c r="Q461" i="1"/>
  <c r="M461" i="1"/>
  <c r="AS462" i="1" s="1"/>
  <c r="AJ460" i="1"/>
  <c r="AG460" i="1"/>
  <c r="AF460" i="1"/>
  <c r="AE460" i="1"/>
  <c r="K460" i="1" s="1"/>
  <c r="AD460" i="1"/>
  <c r="AC460" i="1"/>
  <c r="AB460" i="1"/>
  <c r="AA460" i="1"/>
  <c r="Z460" i="1"/>
  <c r="Y460" i="1"/>
  <c r="X460" i="1"/>
  <c r="W460" i="1"/>
  <c r="V460" i="1"/>
  <c r="I460" i="1" s="1"/>
  <c r="Q460" i="1"/>
  <c r="M460" i="1"/>
  <c r="AS461" i="1" s="1"/>
  <c r="AJ459" i="1"/>
  <c r="M459" i="1" s="1"/>
  <c r="AS460" i="1" s="1"/>
  <c r="AG459" i="1"/>
  <c r="K459" i="1" s="1"/>
  <c r="AF459" i="1"/>
  <c r="AE459" i="1"/>
  <c r="AD459" i="1"/>
  <c r="AC459" i="1"/>
  <c r="AB459" i="1"/>
  <c r="AA459" i="1"/>
  <c r="Z459" i="1"/>
  <c r="Y459" i="1"/>
  <c r="X459" i="1"/>
  <c r="W459" i="1"/>
  <c r="V459" i="1"/>
  <c r="I459" i="1" s="1"/>
  <c r="Q459" i="1"/>
  <c r="AJ458" i="1"/>
  <c r="AG458" i="1"/>
  <c r="AF458" i="1"/>
  <c r="AE458" i="1"/>
  <c r="AD458" i="1"/>
  <c r="AC458" i="1"/>
  <c r="AB458" i="1"/>
  <c r="AA458" i="1"/>
  <c r="J458" i="1" s="1"/>
  <c r="Z458" i="1"/>
  <c r="Y458" i="1"/>
  <c r="X458" i="1"/>
  <c r="W458" i="1"/>
  <c r="V458" i="1"/>
  <c r="I458" i="1" s="1"/>
  <c r="Q458" i="1"/>
  <c r="M458" i="1"/>
  <c r="AS459" i="1" s="1"/>
  <c r="K458" i="1"/>
  <c r="AJ457" i="1"/>
  <c r="AG457" i="1"/>
  <c r="AF457" i="1"/>
  <c r="AE457" i="1"/>
  <c r="K457" i="1" s="1"/>
  <c r="AD457" i="1"/>
  <c r="AC457" i="1"/>
  <c r="AB457" i="1"/>
  <c r="AA457" i="1"/>
  <c r="Z457" i="1"/>
  <c r="I457" i="1" s="1"/>
  <c r="Y457" i="1"/>
  <c r="X457" i="1"/>
  <c r="W457" i="1"/>
  <c r="V457" i="1"/>
  <c r="Q457" i="1"/>
  <c r="M457" i="1"/>
  <c r="AS458" i="1" s="1"/>
  <c r="J457" i="1"/>
  <c r="AJ456" i="1"/>
  <c r="AG456" i="1"/>
  <c r="AF456" i="1"/>
  <c r="AE456" i="1"/>
  <c r="K456" i="1" s="1"/>
  <c r="AD456" i="1"/>
  <c r="J456" i="1" s="1"/>
  <c r="AC456" i="1"/>
  <c r="AB456" i="1"/>
  <c r="AA456" i="1"/>
  <c r="Z456" i="1"/>
  <c r="Y456" i="1"/>
  <c r="I456" i="1" s="1"/>
  <c r="L456" i="1" s="1"/>
  <c r="R456" i="1" s="1"/>
  <c r="T456" i="1" s="1"/>
  <c r="U456" i="1" s="1"/>
  <c r="X456" i="1"/>
  <c r="W456" i="1"/>
  <c r="V456" i="1"/>
  <c r="Q456" i="1"/>
  <c r="M456" i="1"/>
  <c r="AS457" i="1" s="1"/>
  <c r="AJ455" i="1"/>
  <c r="AG455" i="1"/>
  <c r="AF455" i="1"/>
  <c r="AE455" i="1"/>
  <c r="AD455" i="1"/>
  <c r="AC455" i="1"/>
  <c r="J455" i="1" s="1"/>
  <c r="AB455" i="1"/>
  <c r="AA455" i="1"/>
  <c r="Z455" i="1"/>
  <c r="Y455" i="1"/>
  <c r="X455" i="1"/>
  <c r="W455" i="1"/>
  <c r="V455" i="1"/>
  <c r="Q455" i="1"/>
  <c r="M455" i="1"/>
  <c r="AS456" i="1" s="1"/>
  <c r="K455" i="1"/>
  <c r="I455" i="1"/>
  <c r="AS454" i="1"/>
  <c r="AJ454" i="1"/>
  <c r="AG454" i="1"/>
  <c r="AF454" i="1"/>
  <c r="AE454" i="1"/>
  <c r="AD454" i="1"/>
  <c r="AC454" i="1"/>
  <c r="AB454" i="1"/>
  <c r="J454" i="1" s="1"/>
  <c r="AA454" i="1"/>
  <c r="Z454" i="1"/>
  <c r="Y454" i="1"/>
  <c r="X454" i="1"/>
  <c r="W454" i="1"/>
  <c r="I454" i="1" s="1"/>
  <c r="L454" i="1" s="1"/>
  <c r="R454" i="1" s="1"/>
  <c r="T454" i="1" s="1"/>
  <c r="U454" i="1" s="1"/>
  <c r="V454" i="1"/>
  <c r="Q454" i="1"/>
  <c r="M454" i="1"/>
  <c r="AS455" i="1" s="1"/>
  <c r="K454" i="1"/>
  <c r="AJ453" i="1"/>
  <c r="M453" i="1" s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I453" i="1" s="1"/>
  <c r="Q453" i="1"/>
  <c r="K453" i="1"/>
  <c r="AJ452" i="1"/>
  <c r="M452" i="1" s="1"/>
  <c r="AS453" i="1" s="1"/>
  <c r="AG452" i="1"/>
  <c r="K452" i="1" s="1"/>
  <c r="AF452" i="1"/>
  <c r="AE452" i="1"/>
  <c r="AD452" i="1"/>
  <c r="AC452" i="1"/>
  <c r="AB452" i="1"/>
  <c r="AA452" i="1"/>
  <c r="J452" i="1" s="1"/>
  <c r="Z452" i="1"/>
  <c r="Y452" i="1"/>
  <c r="X452" i="1"/>
  <c r="W452" i="1"/>
  <c r="V452" i="1"/>
  <c r="I452" i="1" s="1"/>
  <c r="Q452" i="1"/>
  <c r="AJ451" i="1"/>
  <c r="M451" i="1" s="1"/>
  <c r="AS452" i="1" s="1"/>
  <c r="AG451" i="1"/>
  <c r="AF451" i="1"/>
  <c r="AE451" i="1"/>
  <c r="K451" i="1" s="1"/>
  <c r="AD451" i="1"/>
  <c r="AC451" i="1"/>
  <c r="AB451" i="1"/>
  <c r="AA451" i="1"/>
  <c r="Z451" i="1"/>
  <c r="I451" i="1" s="1"/>
  <c r="L451" i="1" s="1"/>
  <c r="R451" i="1" s="1"/>
  <c r="T451" i="1" s="1"/>
  <c r="U451" i="1" s="1"/>
  <c r="Y451" i="1"/>
  <c r="X451" i="1"/>
  <c r="W451" i="1"/>
  <c r="V451" i="1"/>
  <c r="Q451" i="1"/>
  <c r="J451" i="1"/>
  <c r="AJ450" i="1"/>
  <c r="M450" i="1" s="1"/>
  <c r="AS451" i="1" s="1"/>
  <c r="AG450" i="1"/>
  <c r="AF450" i="1"/>
  <c r="AE450" i="1"/>
  <c r="AD450" i="1"/>
  <c r="J450" i="1" s="1"/>
  <c r="AC450" i="1"/>
  <c r="AB450" i="1"/>
  <c r="AA450" i="1"/>
  <c r="Z450" i="1"/>
  <c r="Y450" i="1"/>
  <c r="X450" i="1"/>
  <c r="I450" i="1" s="1"/>
  <c r="W450" i="1"/>
  <c r="V450" i="1"/>
  <c r="Q450" i="1"/>
  <c r="AJ449" i="1"/>
  <c r="AG449" i="1"/>
  <c r="AF449" i="1"/>
  <c r="AE449" i="1"/>
  <c r="K449" i="1" s="1"/>
  <c r="AD449" i="1"/>
  <c r="AC449" i="1"/>
  <c r="AB449" i="1"/>
  <c r="AA449" i="1"/>
  <c r="Z449" i="1"/>
  <c r="Y449" i="1"/>
  <c r="X449" i="1"/>
  <c r="W449" i="1"/>
  <c r="V449" i="1"/>
  <c r="I449" i="1" s="1"/>
  <c r="Q449" i="1"/>
  <c r="M449" i="1"/>
  <c r="AS450" i="1" s="1"/>
  <c r="AS448" i="1"/>
  <c r="AJ448" i="1"/>
  <c r="M448" i="1" s="1"/>
  <c r="AS449" i="1" s="1"/>
  <c r="AG448" i="1"/>
  <c r="AF448" i="1"/>
  <c r="AE448" i="1"/>
  <c r="K448" i="1" s="1"/>
  <c r="AD448" i="1"/>
  <c r="AC448" i="1"/>
  <c r="AB448" i="1"/>
  <c r="AA448" i="1"/>
  <c r="J448" i="1" s="1"/>
  <c r="Z448" i="1"/>
  <c r="Y448" i="1"/>
  <c r="X448" i="1"/>
  <c r="W448" i="1"/>
  <c r="V448" i="1"/>
  <c r="Q448" i="1"/>
  <c r="AJ447" i="1"/>
  <c r="AG447" i="1"/>
  <c r="AF447" i="1"/>
  <c r="AE447" i="1"/>
  <c r="AD447" i="1"/>
  <c r="AC447" i="1"/>
  <c r="AB447" i="1"/>
  <c r="AA447" i="1"/>
  <c r="J447" i="1" s="1"/>
  <c r="L447" i="1" s="1"/>
  <c r="R447" i="1" s="1"/>
  <c r="T447" i="1" s="1"/>
  <c r="U447" i="1" s="1"/>
  <c r="Z447" i="1"/>
  <c r="Y447" i="1"/>
  <c r="X447" i="1"/>
  <c r="W447" i="1"/>
  <c r="V447" i="1"/>
  <c r="I447" i="1" s="1"/>
  <c r="Q447" i="1"/>
  <c r="M447" i="1"/>
  <c r="K447" i="1"/>
  <c r="AJ446" i="1"/>
  <c r="AG446" i="1"/>
  <c r="K446" i="1" s="1"/>
  <c r="AF446" i="1"/>
  <c r="AE446" i="1"/>
  <c r="AD446" i="1"/>
  <c r="AC446" i="1"/>
  <c r="AB446" i="1"/>
  <c r="AA446" i="1"/>
  <c r="Z446" i="1"/>
  <c r="Y446" i="1"/>
  <c r="X446" i="1"/>
  <c r="W446" i="1"/>
  <c r="V446" i="1"/>
  <c r="I446" i="1" s="1"/>
  <c r="L446" i="1" s="1"/>
  <c r="R446" i="1" s="1"/>
  <c r="T446" i="1" s="1"/>
  <c r="U446" i="1" s="1"/>
  <c r="Q446" i="1"/>
  <c r="M446" i="1"/>
  <c r="AS447" i="1" s="1"/>
  <c r="J446" i="1"/>
  <c r="AJ445" i="1"/>
  <c r="AG445" i="1"/>
  <c r="AF445" i="1"/>
  <c r="AE445" i="1"/>
  <c r="K445" i="1" s="1"/>
  <c r="AD445" i="1"/>
  <c r="AC445" i="1"/>
  <c r="AB445" i="1"/>
  <c r="J445" i="1" s="1"/>
  <c r="L445" i="1" s="1"/>
  <c r="R445" i="1" s="1"/>
  <c r="T445" i="1" s="1"/>
  <c r="U445" i="1" s="1"/>
  <c r="AA445" i="1"/>
  <c r="Z445" i="1"/>
  <c r="Y445" i="1"/>
  <c r="X445" i="1"/>
  <c r="W445" i="1"/>
  <c r="V445" i="1"/>
  <c r="Q445" i="1"/>
  <c r="M445" i="1"/>
  <c r="AS446" i="1" s="1"/>
  <c r="I445" i="1"/>
  <c r="AJ444" i="1"/>
  <c r="AG444" i="1"/>
  <c r="AF444" i="1"/>
  <c r="AE444" i="1"/>
  <c r="AD444" i="1"/>
  <c r="AC444" i="1"/>
  <c r="AB444" i="1"/>
  <c r="AA444" i="1"/>
  <c r="J444" i="1" s="1"/>
  <c r="Z444" i="1"/>
  <c r="Y444" i="1"/>
  <c r="X444" i="1"/>
  <c r="W444" i="1"/>
  <c r="V444" i="1"/>
  <c r="Q444" i="1"/>
  <c r="M444" i="1"/>
  <c r="AS445" i="1" s="1"/>
  <c r="K444" i="1"/>
  <c r="I444" i="1"/>
  <c r="L444" i="1" s="1"/>
  <c r="R444" i="1" s="1"/>
  <c r="T444" i="1" s="1"/>
  <c r="U444" i="1" s="1"/>
  <c r="AJ443" i="1"/>
  <c r="AG443" i="1"/>
  <c r="AF443" i="1"/>
  <c r="AE443" i="1"/>
  <c r="AD443" i="1"/>
  <c r="AC443" i="1"/>
  <c r="AB443" i="1"/>
  <c r="AA443" i="1"/>
  <c r="J443" i="1" s="1"/>
  <c r="Z443" i="1"/>
  <c r="Y443" i="1"/>
  <c r="X443" i="1"/>
  <c r="W443" i="1"/>
  <c r="I443" i="1" s="1"/>
  <c r="L443" i="1" s="1"/>
  <c r="R443" i="1" s="1"/>
  <c r="T443" i="1" s="1"/>
  <c r="U443" i="1" s="1"/>
  <c r="V443" i="1"/>
  <c r="Q443" i="1"/>
  <c r="M443" i="1"/>
  <c r="AS444" i="1" s="1"/>
  <c r="K443" i="1"/>
  <c r="AJ442" i="1"/>
  <c r="AG442" i="1"/>
  <c r="AF442" i="1"/>
  <c r="AE442" i="1"/>
  <c r="AD442" i="1"/>
  <c r="AC442" i="1"/>
  <c r="AB442" i="1"/>
  <c r="AA442" i="1"/>
  <c r="J442" i="1" s="1"/>
  <c r="Z442" i="1"/>
  <c r="Y442" i="1"/>
  <c r="X442" i="1"/>
  <c r="W442" i="1"/>
  <c r="V442" i="1"/>
  <c r="I442" i="1" s="1"/>
  <c r="L442" i="1" s="1"/>
  <c r="R442" i="1" s="1"/>
  <c r="T442" i="1" s="1"/>
  <c r="U442" i="1" s="1"/>
  <c r="Q442" i="1"/>
  <c r="M442" i="1"/>
  <c r="AS443" i="1" s="1"/>
  <c r="K442" i="1"/>
  <c r="AS441" i="1"/>
  <c r="AJ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I441" i="1" s="1"/>
  <c r="L441" i="1" s="1"/>
  <c r="R441" i="1" s="1"/>
  <c r="T441" i="1" s="1"/>
  <c r="U441" i="1" s="1"/>
  <c r="Q441" i="1"/>
  <c r="M441" i="1"/>
  <c r="AS442" i="1" s="1"/>
  <c r="K441" i="1"/>
  <c r="J441" i="1"/>
  <c r="AJ440" i="1"/>
  <c r="M440" i="1" s="1"/>
  <c r="AG440" i="1"/>
  <c r="AF440" i="1"/>
  <c r="K440" i="1" s="1"/>
  <c r="AE440" i="1"/>
  <c r="AD440" i="1"/>
  <c r="AC440" i="1"/>
  <c r="AB440" i="1"/>
  <c r="AA440" i="1"/>
  <c r="Z440" i="1"/>
  <c r="Y440" i="1"/>
  <c r="I440" i="1" s="1"/>
  <c r="X440" i="1"/>
  <c r="W440" i="1"/>
  <c r="V440" i="1"/>
  <c r="Q440" i="1"/>
  <c r="J440" i="1"/>
  <c r="AJ439" i="1"/>
  <c r="M439" i="1" s="1"/>
  <c r="AS440" i="1" s="1"/>
  <c r="AG439" i="1"/>
  <c r="K439" i="1" s="1"/>
  <c r="AF439" i="1"/>
  <c r="AE439" i="1"/>
  <c r="AD439" i="1"/>
  <c r="AC439" i="1"/>
  <c r="AB439" i="1"/>
  <c r="AA439" i="1"/>
  <c r="Z439" i="1"/>
  <c r="Y439" i="1"/>
  <c r="X439" i="1"/>
  <c r="W439" i="1"/>
  <c r="V439" i="1"/>
  <c r="I439" i="1" s="1"/>
  <c r="Q439" i="1"/>
  <c r="J439" i="1"/>
  <c r="AS438" i="1"/>
  <c r="AJ438" i="1"/>
  <c r="M438" i="1" s="1"/>
  <c r="AS439" i="1" s="1"/>
  <c r="AG438" i="1"/>
  <c r="AF438" i="1"/>
  <c r="AE438" i="1"/>
  <c r="K438" i="1" s="1"/>
  <c r="AD438" i="1"/>
  <c r="J438" i="1" s="1"/>
  <c r="AC438" i="1"/>
  <c r="AB438" i="1"/>
  <c r="AA438" i="1"/>
  <c r="Z438" i="1"/>
  <c r="Y438" i="1"/>
  <c r="X438" i="1"/>
  <c r="W438" i="1"/>
  <c r="V438" i="1"/>
  <c r="I438" i="1" s="1"/>
  <c r="Q438" i="1"/>
  <c r="AJ437" i="1"/>
  <c r="AG437" i="1"/>
  <c r="AF437" i="1"/>
  <c r="AE437" i="1"/>
  <c r="K437" i="1" s="1"/>
  <c r="AD437" i="1"/>
  <c r="AC437" i="1"/>
  <c r="AB437" i="1"/>
  <c r="J437" i="1" s="1"/>
  <c r="AA437" i="1"/>
  <c r="Z437" i="1"/>
  <c r="Y437" i="1"/>
  <c r="X437" i="1"/>
  <c r="W437" i="1"/>
  <c r="I437" i="1" s="1"/>
  <c r="L437" i="1" s="1"/>
  <c r="R437" i="1" s="1"/>
  <c r="T437" i="1" s="1"/>
  <c r="U437" i="1" s="1"/>
  <c r="V437" i="1"/>
  <c r="Q437" i="1"/>
  <c r="M437" i="1"/>
  <c r="AJ436" i="1"/>
  <c r="AG436" i="1"/>
  <c r="AF436" i="1"/>
  <c r="AE436" i="1"/>
  <c r="K436" i="1" s="1"/>
  <c r="AD436" i="1"/>
  <c r="AC436" i="1"/>
  <c r="AB436" i="1"/>
  <c r="AA436" i="1"/>
  <c r="Z436" i="1"/>
  <c r="Y436" i="1"/>
  <c r="X436" i="1"/>
  <c r="W436" i="1"/>
  <c r="V436" i="1"/>
  <c r="I436" i="1" s="1"/>
  <c r="Q436" i="1"/>
  <c r="M436" i="1"/>
  <c r="AS437" i="1" s="1"/>
  <c r="AJ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Q435" i="1"/>
  <c r="M435" i="1"/>
  <c r="AS436" i="1" s="1"/>
  <c r="K435" i="1"/>
  <c r="J435" i="1"/>
  <c r="AJ434" i="1"/>
  <c r="AG434" i="1"/>
  <c r="AF434" i="1"/>
  <c r="AE434" i="1"/>
  <c r="AD434" i="1"/>
  <c r="AC434" i="1"/>
  <c r="AB434" i="1"/>
  <c r="AA434" i="1"/>
  <c r="J434" i="1" s="1"/>
  <c r="Z434" i="1"/>
  <c r="Y434" i="1"/>
  <c r="X434" i="1"/>
  <c r="W434" i="1"/>
  <c r="V434" i="1"/>
  <c r="Q434" i="1"/>
  <c r="M434" i="1"/>
  <c r="AS435" i="1" s="1"/>
  <c r="K434" i="1"/>
  <c r="I434" i="1"/>
  <c r="L434" i="1" s="1"/>
  <c r="R434" i="1" s="1"/>
  <c r="T434" i="1" s="1"/>
  <c r="U434" i="1" s="1"/>
  <c r="AJ433" i="1"/>
  <c r="M433" i="1" s="1"/>
  <c r="AS434" i="1" s="1"/>
  <c r="AG433" i="1"/>
  <c r="AF433" i="1"/>
  <c r="AE433" i="1"/>
  <c r="AD433" i="1"/>
  <c r="AC433" i="1"/>
  <c r="AB433" i="1"/>
  <c r="AA433" i="1"/>
  <c r="J433" i="1" s="1"/>
  <c r="Z433" i="1"/>
  <c r="Y433" i="1"/>
  <c r="X433" i="1"/>
  <c r="W433" i="1"/>
  <c r="V433" i="1"/>
  <c r="I433" i="1" s="1"/>
  <c r="L433" i="1" s="1"/>
  <c r="R433" i="1" s="1"/>
  <c r="T433" i="1" s="1"/>
  <c r="U433" i="1" s="1"/>
  <c r="Q433" i="1"/>
  <c r="K433" i="1"/>
  <c r="AJ432" i="1"/>
  <c r="AG432" i="1"/>
  <c r="K432" i="1" s="1"/>
  <c r="AF432" i="1"/>
  <c r="AE432" i="1"/>
  <c r="AD432" i="1"/>
  <c r="AC432" i="1"/>
  <c r="AB432" i="1"/>
  <c r="AA432" i="1"/>
  <c r="Z432" i="1"/>
  <c r="Y432" i="1"/>
  <c r="X432" i="1"/>
  <c r="W432" i="1"/>
  <c r="I432" i="1" s="1"/>
  <c r="V432" i="1"/>
  <c r="Q432" i="1"/>
  <c r="M432" i="1"/>
  <c r="AS433" i="1" s="1"/>
  <c r="J432" i="1"/>
  <c r="AJ431" i="1"/>
  <c r="M431" i="1" s="1"/>
  <c r="AS432" i="1" s="1"/>
  <c r="AG431" i="1"/>
  <c r="AF431" i="1"/>
  <c r="AE431" i="1"/>
  <c r="K431" i="1" s="1"/>
  <c r="AD431" i="1"/>
  <c r="AC431" i="1"/>
  <c r="AB431" i="1"/>
  <c r="AA431" i="1"/>
  <c r="Z431" i="1"/>
  <c r="Y431" i="1"/>
  <c r="X431" i="1"/>
  <c r="W431" i="1"/>
  <c r="V431" i="1"/>
  <c r="I431" i="1" s="1"/>
  <c r="Q431" i="1"/>
  <c r="J431" i="1"/>
  <c r="AS430" i="1"/>
  <c r="AJ430" i="1"/>
  <c r="AG430" i="1"/>
  <c r="AF430" i="1"/>
  <c r="AE430" i="1"/>
  <c r="K430" i="1" s="1"/>
  <c r="AD430" i="1"/>
  <c r="AC430" i="1"/>
  <c r="AB430" i="1"/>
  <c r="J430" i="1" s="1"/>
  <c r="AA430" i="1"/>
  <c r="Z430" i="1"/>
  <c r="Y430" i="1"/>
  <c r="X430" i="1"/>
  <c r="W430" i="1"/>
  <c r="I430" i="1" s="1"/>
  <c r="L430" i="1" s="1"/>
  <c r="R430" i="1" s="1"/>
  <c r="T430" i="1" s="1"/>
  <c r="U430" i="1" s="1"/>
  <c r="V430" i="1"/>
  <c r="Q430" i="1"/>
  <c r="M430" i="1"/>
  <c r="AS431" i="1" s="1"/>
  <c r="AJ429" i="1"/>
  <c r="AG429" i="1"/>
  <c r="AF429" i="1"/>
  <c r="AE429" i="1"/>
  <c r="AD429" i="1"/>
  <c r="AC429" i="1"/>
  <c r="AB429" i="1"/>
  <c r="J429" i="1" s="1"/>
  <c r="AA429" i="1"/>
  <c r="Z429" i="1"/>
  <c r="Y429" i="1"/>
  <c r="X429" i="1"/>
  <c r="W429" i="1"/>
  <c r="V429" i="1"/>
  <c r="I429" i="1" s="1"/>
  <c r="Q429" i="1"/>
  <c r="M429" i="1"/>
  <c r="K429" i="1"/>
  <c r="AJ428" i="1"/>
  <c r="AG428" i="1"/>
  <c r="AF428" i="1"/>
  <c r="AE428" i="1"/>
  <c r="AD428" i="1"/>
  <c r="AC428" i="1"/>
  <c r="AB428" i="1"/>
  <c r="AA428" i="1"/>
  <c r="Z428" i="1"/>
  <c r="I428" i="1" s="1"/>
  <c r="L428" i="1" s="1"/>
  <c r="R428" i="1" s="1"/>
  <c r="T428" i="1" s="1"/>
  <c r="U428" i="1" s="1"/>
  <c r="Y428" i="1"/>
  <c r="X428" i="1"/>
  <c r="W428" i="1"/>
  <c r="V428" i="1"/>
  <c r="Q428" i="1"/>
  <c r="M428" i="1"/>
  <c r="AS429" i="1" s="1"/>
  <c r="K428" i="1"/>
  <c r="J428" i="1"/>
  <c r="AJ427" i="1"/>
  <c r="M427" i="1" s="1"/>
  <c r="AS428" i="1" s="1"/>
  <c r="AG427" i="1"/>
  <c r="AF427" i="1"/>
  <c r="AE427" i="1"/>
  <c r="AD427" i="1"/>
  <c r="AC427" i="1"/>
  <c r="AB427" i="1"/>
  <c r="J427" i="1" s="1"/>
  <c r="AA427" i="1"/>
  <c r="Z427" i="1"/>
  <c r="Y427" i="1"/>
  <c r="I427" i="1" s="1"/>
  <c r="L427" i="1" s="1"/>
  <c r="R427" i="1" s="1"/>
  <c r="T427" i="1" s="1"/>
  <c r="U427" i="1" s="1"/>
  <c r="X427" i="1"/>
  <c r="W427" i="1"/>
  <c r="V427" i="1"/>
  <c r="Q427" i="1"/>
  <c r="K427" i="1"/>
  <c r="AJ426" i="1"/>
  <c r="AG426" i="1"/>
  <c r="AF426" i="1"/>
  <c r="AE426" i="1"/>
  <c r="K426" i="1" s="1"/>
  <c r="AD426" i="1"/>
  <c r="AC426" i="1"/>
  <c r="AB426" i="1"/>
  <c r="AA426" i="1"/>
  <c r="Z426" i="1"/>
  <c r="Y426" i="1"/>
  <c r="X426" i="1"/>
  <c r="W426" i="1"/>
  <c r="I426" i="1" s="1"/>
  <c r="L426" i="1" s="1"/>
  <c r="R426" i="1" s="1"/>
  <c r="T426" i="1" s="1"/>
  <c r="U426" i="1" s="1"/>
  <c r="V426" i="1"/>
  <c r="Q426" i="1"/>
  <c r="M426" i="1"/>
  <c r="AS427" i="1" s="1"/>
  <c r="J426" i="1"/>
  <c r="AJ425" i="1"/>
  <c r="M425" i="1" s="1"/>
  <c r="AS426" i="1" s="1"/>
  <c r="AG425" i="1"/>
  <c r="AF425" i="1"/>
  <c r="AE425" i="1"/>
  <c r="AD425" i="1"/>
  <c r="AC425" i="1"/>
  <c r="AB425" i="1"/>
  <c r="AA425" i="1"/>
  <c r="J425" i="1" s="1"/>
  <c r="Z425" i="1"/>
  <c r="Y425" i="1"/>
  <c r="X425" i="1"/>
  <c r="W425" i="1"/>
  <c r="V425" i="1"/>
  <c r="I425" i="1" s="1"/>
  <c r="Q425" i="1"/>
  <c r="K425" i="1"/>
  <c r="AJ424" i="1"/>
  <c r="M424" i="1" s="1"/>
  <c r="AS425" i="1" s="1"/>
  <c r="AG424" i="1"/>
  <c r="K424" i="1" s="1"/>
  <c r="AF424" i="1"/>
  <c r="AE424" i="1"/>
  <c r="AD424" i="1"/>
  <c r="AC424" i="1"/>
  <c r="AB424" i="1"/>
  <c r="AA424" i="1"/>
  <c r="Z424" i="1"/>
  <c r="Y424" i="1"/>
  <c r="X424" i="1"/>
  <c r="W424" i="1"/>
  <c r="V424" i="1"/>
  <c r="I424" i="1" s="1"/>
  <c r="Q424" i="1"/>
  <c r="J424" i="1"/>
  <c r="AJ423" i="1"/>
  <c r="M423" i="1" s="1"/>
  <c r="AS424" i="1" s="1"/>
  <c r="AG423" i="1"/>
  <c r="AF423" i="1"/>
  <c r="K423" i="1" s="1"/>
  <c r="AE423" i="1"/>
  <c r="AD423" i="1"/>
  <c r="AC423" i="1"/>
  <c r="AB423" i="1"/>
  <c r="AA423" i="1"/>
  <c r="Z423" i="1"/>
  <c r="Y423" i="1"/>
  <c r="X423" i="1"/>
  <c r="W423" i="1"/>
  <c r="I423" i="1" s="1"/>
  <c r="L423" i="1" s="1"/>
  <c r="V423" i="1"/>
  <c r="Q423" i="1"/>
  <c r="J423" i="1"/>
  <c r="AJ422" i="1"/>
  <c r="M422" i="1" s="1"/>
  <c r="AS423" i="1" s="1"/>
  <c r="AG422" i="1"/>
  <c r="AF422" i="1"/>
  <c r="AE422" i="1"/>
  <c r="K422" i="1" s="1"/>
  <c r="AD422" i="1"/>
  <c r="AC422" i="1"/>
  <c r="AB422" i="1"/>
  <c r="AA422" i="1"/>
  <c r="Z422" i="1"/>
  <c r="Y422" i="1"/>
  <c r="X422" i="1"/>
  <c r="W422" i="1"/>
  <c r="V422" i="1"/>
  <c r="I422" i="1" s="1"/>
  <c r="Q422" i="1"/>
  <c r="J422" i="1"/>
  <c r="AJ421" i="1"/>
  <c r="AG421" i="1"/>
  <c r="AF421" i="1"/>
  <c r="AE421" i="1"/>
  <c r="K421" i="1" s="1"/>
  <c r="AD421" i="1"/>
  <c r="AC421" i="1"/>
  <c r="AB421" i="1"/>
  <c r="J421" i="1" s="1"/>
  <c r="AA421" i="1"/>
  <c r="Z421" i="1"/>
  <c r="Y421" i="1"/>
  <c r="X421" i="1"/>
  <c r="W421" i="1"/>
  <c r="I421" i="1" s="1"/>
  <c r="V421" i="1"/>
  <c r="Q421" i="1"/>
  <c r="M421" i="1"/>
  <c r="AS422" i="1" s="1"/>
  <c r="AJ420" i="1"/>
  <c r="AG420" i="1"/>
  <c r="AF420" i="1"/>
  <c r="AE420" i="1"/>
  <c r="K420" i="1" s="1"/>
  <c r="AD420" i="1"/>
  <c r="AC420" i="1"/>
  <c r="AB420" i="1"/>
  <c r="AA420" i="1"/>
  <c r="J420" i="1" s="1"/>
  <c r="Z420" i="1"/>
  <c r="Y420" i="1"/>
  <c r="X420" i="1"/>
  <c r="W420" i="1"/>
  <c r="V420" i="1"/>
  <c r="I420" i="1" s="1"/>
  <c r="Q420" i="1"/>
  <c r="M420" i="1"/>
  <c r="AS421" i="1" s="1"/>
  <c r="AJ419" i="1"/>
  <c r="AG419" i="1"/>
  <c r="AF419" i="1"/>
  <c r="AE419" i="1"/>
  <c r="K419" i="1" s="1"/>
  <c r="AD419" i="1"/>
  <c r="AC419" i="1"/>
  <c r="AB419" i="1"/>
  <c r="AA419" i="1"/>
  <c r="J419" i="1" s="1"/>
  <c r="Z419" i="1"/>
  <c r="Y419" i="1"/>
  <c r="X419" i="1"/>
  <c r="W419" i="1"/>
  <c r="V419" i="1"/>
  <c r="I419" i="1" s="1"/>
  <c r="L419" i="1" s="1"/>
  <c r="R419" i="1" s="1"/>
  <c r="T419" i="1" s="1"/>
  <c r="U419" i="1" s="1"/>
  <c r="Q419" i="1"/>
  <c r="M419" i="1"/>
  <c r="AS420" i="1" s="1"/>
  <c r="AJ418" i="1"/>
  <c r="AG418" i="1"/>
  <c r="AF418" i="1"/>
  <c r="AE418" i="1"/>
  <c r="AD418" i="1"/>
  <c r="AC418" i="1"/>
  <c r="AB418" i="1"/>
  <c r="AA418" i="1"/>
  <c r="J418" i="1" s="1"/>
  <c r="Z418" i="1"/>
  <c r="Y418" i="1"/>
  <c r="X418" i="1"/>
  <c r="W418" i="1"/>
  <c r="V418" i="1"/>
  <c r="I418" i="1" s="1"/>
  <c r="Q418" i="1"/>
  <c r="M418" i="1"/>
  <c r="AS419" i="1" s="1"/>
  <c r="K418" i="1"/>
  <c r="AJ417" i="1"/>
  <c r="AG417" i="1"/>
  <c r="AF417" i="1"/>
  <c r="AE417" i="1"/>
  <c r="AD417" i="1"/>
  <c r="AC417" i="1"/>
  <c r="AB417" i="1"/>
  <c r="AA417" i="1"/>
  <c r="Z417" i="1"/>
  <c r="I417" i="1" s="1"/>
  <c r="L417" i="1" s="1"/>
  <c r="R417" i="1" s="1"/>
  <c r="T417" i="1" s="1"/>
  <c r="U417" i="1" s="1"/>
  <c r="Y417" i="1"/>
  <c r="X417" i="1"/>
  <c r="W417" i="1"/>
  <c r="V417" i="1"/>
  <c r="Q417" i="1"/>
  <c r="M417" i="1"/>
  <c r="AS418" i="1" s="1"/>
  <c r="K417" i="1"/>
  <c r="J417" i="1"/>
  <c r="AJ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Q416" i="1"/>
  <c r="M416" i="1"/>
  <c r="AS417" i="1" s="1"/>
  <c r="K416" i="1"/>
  <c r="J416" i="1"/>
  <c r="I416" i="1"/>
  <c r="L416" i="1" s="1"/>
  <c r="R416" i="1" s="1"/>
  <c r="T416" i="1" s="1"/>
  <c r="U416" i="1" s="1"/>
  <c r="AJ415" i="1"/>
  <c r="AG415" i="1"/>
  <c r="AF415" i="1"/>
  <c r="AE415" i="1"/>
  <c r="AD415" i="1"/>
  <c r="AC415" i="1"/>
  <c r="AB415" i="1"/>
  <c r="AA415" i="1"/>
  <c r="J415" i="1" s="1"/>
  <c r="Z415" i="1"/>
  <c r="Y415" i="1"/>
  <c r="X415" i="1"/>
  <c r="I415" i="1" s="1"/>
  <c r="W415" i="1"/>
  <c r="V415" i="1"/>
  <c r="Q415" i="1"/>
  <c r="M415" i="1"/>
  <c r="AS416" i="1" s="1"/>
  <c r="K415" i="1"/>
  <c r="AJ414" i="1"/>
  <c r="AG414" i="1"/>
  <c r="AF414" i="1"/>
  <c r="AE414" i="1"/>
  <c r="K414" i="1" s="1"/>
  <c r="AD414" i="1"/>
  <c r="AC414" i="1"/>
  <c r="AB414" i="1"/>
  <c r="AA414" i="1"/>
  <c r="Z414" i="1"/>
  <c r="Y414" i="1"/>
  <c r="X414" i="1"/>
  <c r="W414" i="1"/>
  <c r="I414" i="1" s="1"/>
  <c r="V414" i="1"/>
  <c r="Q414" i="1"/>
  <c r="M414" i="1"/>
  <c r="AS415" i="1" s="1"/>
  <c r="J414" i="1"/>
  <c r="AJ413" i="1"/>
  <c r="M413" i="1" s="1"/>
  <c r="AS414" i="1" s="1"/>
  <c r="AG413" i="1"/>
  <c r="AF413" i="1"/>
  <c r="AE413" i="1"/>
  <c r="AD413" i="1"/>
  <c r="AC413" i="1"/>
  <c r="AB413" i="1"/>
  <c r="AA413" i="1"/>
  <c r="J413" i="1" s="1"/>
  <c r="Z413" i="1"/>
  <c r="Y413" i="1"/>
  <c r="X413" i="1"/>
  <c r="W413" i="1"/>
  <c r="V413" i="1"/>
  <c r="I413" i="1" s="1"/>
  <c r="Q413" i="1"/>
  <c r="K413" i="1"/>
  <c r="AJ412" i="1"/>
  <c r="M412" i="1" s="1"/>
  <c r="AS413" i="1" s="1"/>
  <c r="AG412" i="1"/>
  <c r="K412" i="1" s="1"/>
  <c r="AF412" i="1"/>
  <c r="AE412" i="1"/>
  <c r="AD412" i="1"/>
  <c r="AC412" i="1"/>
  <c r="AB412" i="1"/>
  <c r="AA412" i="1"/>
  <c r="Z412" i="1"/>
  <c r="Y412" i="1"/>
  <c r="X412" i="1"/>
  <c r="W412" i="1"/>
  <c r="V412" i="1"/>
  <c r="I412" i="1" s="1"/>
  <c r="L412" i="1" s="1"/>
  <c r="R412" i="1" s="1"/>
  <c r="T412" i="1" s="1"/>
  <c r="U412" i="1" s="1"/>
  <c r="Q412" i="1"/>
  <c r="J412" i="1"/>
  <c r="AJ411" i="1"/>
  <c r="M411" i="1" s="1"/>
  <c r="AS412" i="1" s="1"/>
  <c r="AG411" i="1"/>
  <c r="AF411" i="1"/>
  <c r="K411" i="1" s="1"/>
  <c r="AE411" i="1"/>
  <c r="AD411" i="1"/>
  <c r="AC411" i="1"/>
  <c r="AB411" i="1"/>
  <c r="AA411" i="1"/>
  <c r="Z411" i="1"/>
  <c r="Y411" i="1"/>
  <c r="X411" i="1"/>
  <c r="W411" i="1"/>
  <c r="I411" i="1" s="1"/>
  <c r="V411" i="1"/>
  <c r="Q411" i="1"/>
  <c r="J411" i="1"/>
  <c r="AJ410" i="1"/>
  <c r="M410" i="1" s="1"/>
  <c r="AS411" i="1" s="1"/>
  <c r="AG410" i="1"/>
  <c r="AF410" i="1"/>
  <c r="AE410" i="1"/>
  <c r="K410" i="1" s="1"/>
  <c r="AD410" i="1"/>
  <c r="AC410" i="1"/>
  <c r="AB410" i="1"/>
  <c r="AA410" i="1"/>
  <c r="Z410" i="1"/>
  <c r="Y410" i="1"/>
  <c r="X410" i="1"/>
  <c r="W410" i="1"/>
  <c r="V410" i="1"/>
  <c r="I410" i="1" s="1"/>
  <c r="L410" i="1" s="1"/>
  <c r="R410" i="1" s="1"/>
  <c r="T410" i="1" s="1"/>
  <c r="U410" i="1" s="1"/>
  <c r="Q410" i="1"/>
  <c r="J410" i="1"/>
  <c r="AJ409" i="1"/>
  <c r="AG409" i="1"/>
  <c r="AF409" i="1"/>
  <c r="AE409" i="1"/>
  <c r="K409" i="1" s="1"/>
  <c r="AD409" i="1"/>
  <c r="AC409" i="1"/>
  <c r="AB409" i="1"/>
  <c r="J409" i="1" s="1"/>
  <c r="AA409" i="1"/>
  <c r="Z409" i="1"/>
  <c r="Y409" i="1"/>
  <c r="X409" i="1"/>
  <c r="W409" i="1"/>
  <c r="I409" i="1" s="1"/>
  <c r="L409" i="1" s="1"/>
  <c r="R409" i="1" s="1"/>
  <c r="T409" i="1" s="1"/>
  <c r="U409" i="1" s="1"/>
  <c r="V409" i="1"/>
  <c r="Q409" i="1"/>
  <c r="M409" i="1"/>
  <c r="AS410" i="1" s="1"/>
  <c r="AJ408" i="1"/>
  <c r="AG408" i="1"/>
  <c r="AF408" i="1"/>
  <c r="AE408" i="1"/>
  <c r="K408" i="1" s="1"/>
  <c r="AD408" i="1"/>
  <c r="AC408" i="1"/>
  <c r="AB408" i="1"/>
  <c r="AA408" i="1"/>
  <c r="J408" i="1" s="1"/>
  <c r="Z408" i="1"/>
  <c r="Y408" i="1"/>
  <c r="X408" i="1"/>
  <c r="W408" i="1"/>
  <c r="V408" i="1"/>
  <c r="I408" i="1" s="1"/>
  <c r="Q408" i="1"/>
  <c r="M408" i="1"/>
  <c r="AS409" i="1" s="1"/>
  <c r="AJ407" i="1"/>
  <c r="AG407" i="1"/>
  <c r="AF407" i="1"/>
  <c r="AE407" i="1"/>
  <c r="K407" i="1" s="1"/>
  <c r="AD407" i="1"/>
  <c r="AC407" i="1"/>
  <c r="AB407" i="1"/>
  <c r="AA407" i="1"/>
  <c r="J407" i="1" s="1"/>
  <c r="Z407" i="1"/>
  <c r="Y407" i="1"/>
  <c r="X407" i="1"/>
  <c r="W407" i="1"/>
  <c r="V407" i="1"/>
  <c r="I407" i="1" s="1"/>
  <c r="L407" i="1" s="1"/>
  <c r="R407" i="1" s="1"/>
  <c r="T407" i="1" s="1"/>
  <c r="U407" i="1" s="1"/>
  <c r="Q407" i="1"/>
  <c r="M407" i="1"/>
  <c r="AS408" i="1" s="1"/>
  <c r="AJ406" i="1"/>
  <c r="AG406" i="1"/>
  <c r="AF406" i="1"/>
  <c r="AE406" i="1"/>
  <c r="AD406" i="1"/>
  <c r="AC406" i="1"/>
  <c r="AB406" i="1"/>
  <c r="AA406" i="1"/>
  <c r="J406" i="1" s="1"/>
  <c r="Z406" i="1"/>
  <c r="Y406" i="1"/>
  <c r="X406" i="1"/>
  <c r="W406" i="1"/>
  <c r="V406" i="1"/>
  <c r="I406" i="1" s="1"/>
  <c r="L406" i="1" s="1"/>
  <c r="R406" i="1" s="1"/>
  <c r="T406" i="1" s="1"/>
  <c r="U406" i="1" s="1"/>
  <c r="Q406" i="1"/>
  <c r="M406" i="1"/>
  <c r="AS407" i="1" s="1"/>
  <c r="K406" i="1"/>
  <c r="AJ405" i="1"/>
  <c r="AG405" i="1"/>
  <c r="AF405" i="1"/>
  <c r="AE405" i="1"/>
  <c r="AD405" i="1"/>
  <c r="AC405" i="1"/>
  <c r="AB405" i="1"/>
  <c r="AA405" i="1"/>
  <c r="Z405" i="1"/>
  <c r="I405" i="1" s="1"/>
  <c r="L405" i="1" s="1"/>
  <c r="R405" i="1" s="1"/>
  <c r="T405" i="1" s="1"/>
  <c r="U405" i="1" s="1"/>
  <c r="Y405" i="1"/>
  <c r="X405" i="1"/>
  <c r="W405" i="1"/>
  <c r="V405" i="1"/>
  <c r="Q405" i="1"/>
  <c r="M405" i="1"/>
  <c r="AS406" i="1" s="1"/>
  <c r="K405" i="1"/>
  <c r="J405" i="1"/>
  <c r="AJ404" i="1"/>
  <c r="AG404" i="1"/>
  <c r="AF404" i="1"/>
  <c r="AE404" i="1"/>
  <c r="K404" i="1" s="1"/>
  <c r="AD404" i="1"/>
  <c r="AC404" i="1"/>
  <c r="AB404" i="1"/>
  <c r="AA404" i="1"/>
  <c r="Z404" i="1"/>
  <c r="Y404" i="1"/>
  <c r="X404" i="1"/>
  <c r="W404" i="1"/>
  <c r="V404" i="1"/>
  <c r="Q404" i="1"/>
  <c r="M404" i="1"/>
  <c r="AS405" i="1" s="1"/>
  <c r="J404" i="1"/>
  <c r="I404" i="1"/>
  <c r="L404" i="1" s="1"/>
  <c r="R404" i="1" s="1"/>
  <c r="T404" i="1" s="1"/>
  <c r="U404" i="1" s="1"/>
  <c r="AJ403" i="1"/>
  <c r="AG403" i="1"/>
  <c r="AF403" i="1"/>
  <c r="AE403" i="1"/>
  <c r="AD403" i="1"/>
  <c r="AC403" i="1"/>
  <c r="AB403" i="1"/>
  <c r="AA403" i="1"/>
  <c r="J403" i="1" s="1"/>
  <c r="Z403" i="1"/>
  <c r="Y403" i="1"/>
  <c r="X403" i="1"/>
  <c r="I403" i="1" s="1"/>
  <c r="W403" i="1"/>
  <c r="V403" i="1"/>
  <c r="Q403" i="1"/>
  <c r="M403" i="1"/>
  <c r="AS404" i="1" s="1"/>
  <c r="K403" i="1"/>
  <c r="AJ402" i="1"/>
  <c r="AG402" i="1"/>
  <c r="AF402" i="1"/>
  <c r="AE402" i="1"/>
  <c r="AD402" i="1"/>
  <c r="AC402" i="1"/>
  <c r="AB402" i="1"/>
  <c r="AA402" i="1"/>
  <c r="Z402" i="1"/>
  <c r="Y402" i="1"/>
  <c r="X402" i="1"/>
  <c r="W402" i="1"/>
  <c r="I402" i="1" s="1"/>
  <c r="L402" i="1" s="1"/>
  <c r="R402" i="1" s="1"/>
  <c r="T402" i="1" s="1"/>
  <c r="U402" i="1" s="1"/>
  <c r="V402" i="1"/>
  <c r="Q402" i="1"/>
  <c r="M402" i="1"/>
  <c r="AS403" i="1" s="1"/>
  <c r="K402" i="1"/>
  <c r="J402" i="1"/>
  <c r="AJ401" i="1"/>
  <c r="M401" i="1" s="1"/>
  <c r="AS402" i="1" s="1"/>
  <c r="AG401" i="1"/>
  <c r="AF401" i="1"/>
  <c r="AE401" i="1"/>
  <c r="AD401" i="1"/>
  <c r="AC401" i="1"/>
  <c r="AB401" i="1"/>
  <c r="AA401" i="1"/>
  <c r="J401" i="1" s="1"/>
  <c r="Z401" i="1"/>
  <c r="Y401" i="1"/>
  <c r="X401" i="1"/>
  <c r="W401" i="1"/>
  <c r="V401" i="1"/>
  <c r="I401" i="1" s="1"/>
  <c r="L401" i="1" s="1"/>
  <c r="R401" i="1" s="1"/>
  <c r="T401" i="1" s="1"/>
  <c r="U401" i="1" s="1"/>
  <c r="Q401" i="1"/>
  <c r="K401" i="1"/>
  <c r="AJ400" i="1"/>
  <c r="M400" i="1" s="1"/>
  <c r="AS401" i="1" s="1"/>
  <c r="AG400" i="1"/>
  <c r="K400" i="1" s="1"/>
  <c r="AF400" i="1"/>
  <c r="AE400" i="1"/>
  <c r="AD400" i="1"/>
  <c r="AC400" i="1"/>
  <c r="AB400" i="1"/>
  <c r="AA400" i="1"/>
  <c r="J400" i="1" s="1"/>
  <c r="Z400" i="1"/>
  <c r="Y400" i="1"/>
  <c r="X400" i="1"/>
  <c r="W400" i="1"/>
  <c r="V400" i="1"/>
  <c r="I400" i="1" s="1"/>
  <c r="L400" i="1" s="1"/>
  <c r="R400" i="1" s="1"/>
  <c r="T400" i="1" s="1"/>
  <c r="U400" i="1" s="1"/>
  <c r="Q400" i="1"/>
  <c r="AJ399" i="1"/>
  <c r="M399" i="1" s="1"/>
  <c r="AS400" i="1" s="1"/>
  <c r="AG399" i="1"/>
  <c r="AF399" i="1"/>
  <c r="K399" i="1" s="1"/>
  <c r="AE399" i="1"/>
  <c r="AD399" i="1"/>
  <c r="AC399" i="1"/>
  <c r="AB399" i="1"/>
  <c r="AA399" i="1"/>
  <c r="Z399" i="1"/>
  <c r="Y399" i="1"/>
  <c r="X399" i="1"/>
  <c r="W399" i="1"/>
  <c r="I399" i="1" s="1"/>
  <c r="V399" i="1"/>
  <c r="Q399" i="1"/>
  <c r="J399" i="1"/>
  <c r="AJ398" i="1"/>
  <c r="M398" i="1" s="1"/>
  <c r="AS399" i="1" s="1"/>
  <c r="AG398" i="1"/>
  <c r="AF398" i="1"/>
  <c r="AE398" i="1"/>
  <c r="K398" i="1" s="1"/>
  <c r="AD398" i="1"/>
  <c r="AC398" i="1"/>
  <c r="AB398" i="1"/>
  <c r="AA398" i="1"/>
  <c r="Z398" i="1"/>
  <c r="Y398" i="1"/>
  <c r="X398" i="1"/>
  <c r="W398" i="1"/>
  <c r="V398" i="1"/>
  <c r="I398" i="1" s="1"/>
  <c r="L398" i="1" s="1"/>
  <c r="R398" i="1" s="1"/>
  <c r="T398" i="1" s="1"/>
  <c r="U398" i="1" s="1"/>
  <c r="Q398" i="1"/>
  <c r="J398" i="1"/>
  <c r="AJ397" i="1"/>
  <c r="AG397" i="1"/>
  <c r="AF397" i="1"/>
  <c r="AE397" i="1"/>
  <c r="K397" i="1" s="1"/>
  <c r="AD397" i="1"/>
  <c r="AC397" i="1"/>
  <c r="AB397" i="1"/>
  <c r="AA397" i="1"/>
  <c r="Z397" i="1"/>
  <c r="Y397" i="1"/>
  <c r="X397" i="1"/>
  <c r="W397" i="1"/>
  <c r="I397" i="1" s="1"/>
  <c r="V397" i="1"/>
  <c r="Q397" i="1"/>
  <c r="M397" i="1"/>
  <c r="AS398" i="1" s="1"/>
  <c r="AJ396" i="1"/>
  <c r="AG396" i="1"/>
  <c r="AF396" i="1"/>
  <c r="AE396" i="1"/>
  <c r="K396" i="1" s="1"/>
  <c r="AD396" i="1"/>
  <c r="AC396" i="1"/>
  <c r="AB396" i="1"/>
  <c r="AA396" i="1"/>
  <c r="Z396" i="1"/>
  <c r="Y396" i="1"/>
  <c r="X396" i="1"/>
  <c r="W396" i="1"/>
  <c r="V396" i="1"/>
  <c r="I396" i="1" s="1"/>
  <c r="Q396" i="1"/>
  <c r="M396" i="1"/>
  <c r="AS397" i="1" s="1"/>
  <c r="AJ395" i="1"/>
  <c r="AG395" i="1"/>
  <c r="AF395" i="1"/>
  <c r="AE395" i="1"/>
  <c r="K395" i="1" s="1"/>
  <c r="AD395" i="1"/>
  <c r="AC395" i="1"/>
  <c r="AB395" i="1"/>
  <c r="AA395" i="1"/>
  <c r="Z395" i="1"/>
  <c r="Y395" i="1"/>
  <c r="X395" i="1"/>
  <c r="W395" i="1"/>
  <c r="V395" i="1"/>
  <c r="I395" i="1" s="1"/>
  <c r="Q395" i="1"/>
  <c r="M395" i="1"/>
  <c r="AS396" i="1" s="1"/>
  <c r="AJ394" i="1"/>
  <c r="AG394" i="1"/>
  <c r="AF394" i="1"/>
  <c r="AE394" i="1"/>
  <c r="AD394" i="1"/>
  <c r="AC394" i="1"/>
  <c r="AB394" i="1"/>
  <c r="AA394" i="1"/>
  <c r="J394" i="1" s="1"/>
  <c r="Z394" i="1"/>
  <c r="Y394" i="1"/>
  <c r="X394" i="1"/>
  <c r="W394" i="1"/>
  <c r="V394" i="1"/>
  <c r="I394" i="1" s="1"/>
  <c r="Q394" i="1"/>
  <c r="M394" i="1"/>
  <c r="AS395" i="1" s="1"/>
  <c r="K394" i="1"/>
  <c r="AJ393" i="1"/>
  <c r="AG393" i="1"/>
  <c r="AF393" i="1"/>
  <c r="AE393" i="1"/>
  <c r="AD393" i="1"/>
  <c r="AC393" i="1"/>
  <c r="AB393" i="1"/>
  <c r="AA393" i="1"/>
  <c r="Z393" i="1"/>
  <c r="I393" i="1" s="1"/>
  <c r="L393" i="1" s="1"/>
  <c r="R393" i="1" s="1"/>
  <c r="T393" i="1" s="1"/>
  <c r="U393" i="1" s="1"/>
  <c r="Y393" i="1"/>
  <c r="X393" i="1"/>
  <c r="W393" i="1"/>
  <c r="V393" i="1"/>
  <c r="Q393" i="1"/>
  <c r="M393" i="1"/>
  <c r="AS394" i="1" s="1"/>
  <c r="K393" i="1"/>
  <c r="J393" i="1"/>
  <c r="AJ392" i="1"/>
  <c r="AG392" i="1"/>
  <c r="AF392" i="1"/>
  <c r="AE392" i="1"/>
  <c r="K392" i="1" s="1"/>
  <c r="AD392" i="1"/>
  <c r="AC392" i="1"/>
  <c r="AB392" i="1"/>
  <c r="AA392" i="1"/>
  <c r="Z392" i="1"/>
  <c r="Y392" i="1"/>
  <c r="X392" i="1"/>
  <c r="W392" i="1"/>
  <c r="V392" i="1"/>
  <c r="Q392" i="1"/>
  <c r="M392" i="1"/>
  <c r="AS393" i="1" s="1"/>
  <c r="J392" i="1"/>
  <c r="I392" i="1"/>
  <c r="L392" i="1" s="1"/>
  <c r="R392" i="1" s="1"/>
  <c r="T392" i="1" s="1"/>
  <c r="U392" i="1" s="1"/>
  <c r="AJ391" i="1"/>
  <c r="AG391" i="1"/>
  <c r="AF391" i="1"/>
  <c r="AE391" i="1"/>
  <c r="AD391" i="1"/>
  <c r="AC391" i="1"/>
  <c r="AB391" i="1"/>
  <c r="AA391" i="1"/>
  <c r="J391" i="1" s="1"/>
  <c r="Z391" i="1"/>
  <c r="Y391" i="1"/>
  <c r="X391" i="1"/>
  <c r="W391" i="1"/>
  <c r="I391" i="1" s="1"/>
  <c r="L391" i="1" s="1"/>
  <c r="R391" i="1" s="1"/>
  <c r="T391" i="1" s="1"/>
  <c r="U391" i="1" s="1"/>
  <c r="V391" i="1"/>
  <c r="Q391" i="1"/>
  <c r="M391" i="1"/>
  <c r="AS392" i="1" s="1"/>
  <c r="K391" i="1"/>
  <c r="AJ390" i="1"/>
  <c r="M390" i="1" s="1"/>
  <c r="AS391" i="1" s="1"/>
  <c r="AG390" i="1"/>
  <c r="AF390" i="1"/>
  <c r="AE390" i="1"/>
  <c r="K390" i="1" s="1"/>
  <c r="AD390" i="1"/>
  <c r="AC390" i="1"/>
  <c r="AB390" i="1"/>
  <c r="AA390" i="1"/>
  <c r="Z390" i="1"/>
  <c r="Y390" i="1"/>
  <c r="X390" i="1"/>
  <c r="W390" i="1"/>
  <c r="V390" i="1"/>
  <c r="Q390" i="1"/>
  <c r="J390" i="1"/>
  <c r="AJ389" i="1"/>
  <c r="M389" i="1" s="1"/>
  <c r="AS390" i="1" s="1"/>
  <c r="AG389" i="1"/>
  <c r="K389" i="1" s="1"/>
  <c r="AF389" i="1"/>
  <c r="AE389" i="1"/>
  <c r="AD389" i="1"/>
  <c r="AC389" i="1"/>
  <c r="AB389" i="1"/>
  <c r="AA389" i="1"/>
  <c r="J389" i="1" s="1"/>
  <c r="Z389" i="1"/>
  <c r="Y389" i="1"/>
  <c r="X389" i="1"/>
  <c r="W389" i="1"/>
  <c r="V389" i="1"/>
  <c r="I389" i="1" s="1"/>
  <c r="L389" i="1" s="1"/>
  <c r="R389" i="1" s="1"/>
  <c r="T389" i="1" s="1"/>
  <c r="U389" i="1" s="1"/>
  <c r="Q389" i="1"/>
  <c r="AJ388" i="1"/>
  <c r="M388" i="1" s="1"/>
  <c r="AS389" i="1" s="1"/>
  <c r="AG388" i="1"/>
  <c r="AF388" i="1"/>
  <c r="AE388" i="1"/>
  <c r="AD388" i="1"/>
  <c r="AC388" i="1"/>
  <c r="AB388" i="1"/>
  <c r="AA388" i="1"/>
  <c r="J388" i="1" s="1"/>
  <c r="Z388" i="1"/>
  <c r="Y388" i="1"/>
  <c r="X388" i="1"/>
  <c r="W388" i="1"/>
  <c r="V388" i="1"/>
  <c r="I388" i="1" s="1"/>
  <c r="Q388" i="1"/>
  <c r="AJ387" i="1"/>
  <c r="M387" i="1" s="1"/>
  <c r="AS388" i="1" s="1"/>
  <c r="AG387" i="1"/>
  <c r="AF387" i="1"/>
  <c r="AE387" i="1"/>
  <c r="K387" i="1" s="1"/>
  <c r="AD387" i="1"/>
  <c r="AC387" i="1"/>
  <c r="AB387" i="1"/>
  <c r="AA387" i="1"/>
  <c r="Z387" i="1"/>
  <c r="Y387" i="1"/>
  <c r="X387" i="1"/>
  <c r="W387" i="1"/>
  <c r="I387" i="1" s="1"/>
  <c r="V387" i="1"/>
  <c r="Q387" i="1"/>
  <c r="J387" i="1"/>
  <c r="AJ386" i="1"/>
  <c r="M386" i="1" s="1"/>
  <c r="AS387" i="1" s="1"/>
  <c r="AG386" i="1"/>
  <c r="AF386" i="1"/>
  <c r="AE386" i="1"/>
  <c r="AD386" i="1"/>
  <c r="AC386" i="1"/>
  <c r="J386" i="1" s="1"/>
  <c r="AB386" i="1"/>
  <c r="AA386" i="1"/>
  <c r="Z386" i="1"/>
  <c r="Y386" i="1"/>
  <c r="X386" i="1"/>
  <c r="W386" i="1"/>
  <c r="V386" i="1"/>
  <c r="I386" i="1" s="1"/>
  <c r="Q386" i="1"/>
  <c r="AJ385" i="1"/>
  <c r="AG385" i="1"/>
  <c r="AF385" i="1"/>
  <c r="AE385" i="1"/>
  <c r="AD385" i="1"/>
  <c r="AC385" i="1"/>
  <c r="AB385" i="1"/>
  <c r="AA385" i="1"/>
  <c r="Z385" i="1"/>
  <c r="Y385" i="1"/>
  <c r="X385" i="1"/>
  <c r="I385" i="1" s="1"/>
  <c r="W385" i="1"/>
  <c r="V385" i="1"/>
  <c r="Q385" i="1"/>
  <c r="M385" i="1"/>
  <c r="AS386" i="1" s="1"/>
  <c r="AJ384" i="1"/>
  <c r="AG384" i="1"/>
  <c r="AF384" i="1"/>
  <c r="AE384" i="1"/>
  <c r="K384" i="1" s="1"/>
  <c r="AD384" i="1"/>
  <c r="AC384" i="1"/>
  <c r="AB384" i="1"/>
  <c r="AA384" i="1"/>
  <c r="Z384" i="1"/>
  <c r="Y384" i="1"/>
  <c r="X384" i="1"/>
  <c r="W384" i="1"/>
  <c r="V384" i="1"/>
  <c r="I384" i="1" s="1"/>
  <c r="Q384" i="1"/>
  <c r="M384" i="1"/>
  <c r="AS385" i="1" s="1"/>
  <c r="AJ383" i="1"/>
  <c r="AG383" i="1"/>
  <c r="AF383" i="1"/>
  <c r="AE383" i="1"/>
  <c r="K383" i="1" s="1"/>
  <c r="AD383" i="1"/>
  <c r="AC383" i="1"/>
  <c r="AB383" i="1"/>
  <c r="AA383" i="1"/>
  <c r="Z383" i="1"/>
  <c r="Y383" i="1"/>
  <c r="X383" i="1"/>
  <c r="W383" i="1"/>
  <c r="V383" i="1"/>
  <c r="I383" i="1" s="1"/>
  <c r="Q383" i="1"/>
  <c r="M383" i="1"/>
  <c r="AS384" i="1" s="1"/>
  <c r="AJ382" i="1"/>
  <c r="M382" i="1" s="1"/>
  <c r="AS383" i="1" s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I382" i="1" s="1"/>
  <c r="L382" i="1" s="1"/>
  <c r="R382" i="1" s="1"/>
  <c r="T382" i="1" s="1"/>
  <c r="U382" i="1" s="1"/>
  <c r="Q382" i="1"/>
  <c r="K382" i="1"/>
  <c r="J382" i="1"/>
  <c r="AJ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Q381" i="1"/>
  <c r="M381" i="1"/>
  <c r="AS382" i="1" s="1"/>
  <c r="K381" i="1"/>
  <c r="J381" i="1"/>
  <c r="I381" i="1"/>
  <c r="L381" i="1" s="1"/>
  <c r="R381" i="1" s="1"/>
  <c r="T381" i="1" s="1"/>
  <c r="U381" i="1" s="1"/>
  <c r="AJ380" i="1"/>
  <c r="M380" i="1" s="1"/>
  <c r="AS381" i="1" s="1"/>
  <c r="AG380" i="1"/>
  <c r="AF380" i="1"/>
  <c r="AE380" i="1"/>
  <c r="AD380" i="1"/>
  <c r="AC380" i="1"/>
  <c r="AB380" i="1"/>
  <c r="AA380" i="1"/>
  <c r="J380" i="1" s="1"/>
  <c r="Z380" i="1"/>
  <c r="Y380" i="1"/>
  <c r="X380" i="1"/>
  <c r="I380" i="1" s="1"/>
  <c r="L380" i="1" s="1"/>
  <c r="R380" i="1" s="1"/>
  <c r="T380" i="1" s="1"/>
  <c r="U380" i="1" s="1"/>
  <c r="W380" i="1"/>
  <c r="V380" i="1"/>
  <c r="Q380" i="1"/>
  <c r="K380" i="1"/>
  <c r="AS379" i="1"/>
  <c r="AJ379" i="1"/>
  <c r="AG379" i="1"/>
  <c r="AF379" i="1"/>
  <c r="AE379" i="1"/>
  <c r="K379" i="1" s="1"/>
  <c r="AD379" i="1"/>
  <c r="AC379" i="1"/>
  <c r="AB379" i="1"/>
  <c r="AA379" i="1"/>
  <c r="J379" i="1" s="1"/>
  <c r="Z379" i="1"/>
  <c r="Y379" i="1"/>
  <c r="X379" i="1"/>
  <c r="W379" i="1"/>
  <c r="V379" i="1"/>
  <c r="Q379" i="1"/>
  <c r="M379" i="1"/>
  <c r="AS380" i="1" s="1"/>
  <c r="I379" i="1"/>
  <c r="AJ378" i="1"/>
  <c r="M378" i="1" s="1"/>
  <c r="AG378" i="1"/>
  <c r="AF378" i="1"/>
  <c r="K378" i="1" s="1"/>
  <c r="AE378" i="1"/>
  <c r="AD378" i="1"/>
  <c r="J378" i="1" s="1"/>
  <c r="AC378" i="1"/>
  <c r="AB378" i="1"/>
  <c r="AA378" i="1"/>
  <c r="Z378" i="1"/>
  <c r="Y378" i="1"/>
  <c r="X378" i="1"/>
  <c r="W378" i="1"/>
  <c r="I378" i="1" s="1"/>
  <c r="L378" i="1" s="1"/>
  <c r="R378" i="1" s="1"/>
  <c r="T378" i="1" s="1"/>
  <c r="U378" i="1" s="1"/>
  <c r="V378" i="1"/>
  <c r="Q378" i="1"/>
  <c r="AS377" i="1"/>
  <c r="AJ377" i="1"/>
  <c r="AG377" i="1"/>
  <c r="AF377" i="1"/>
  <c r="AE377" i="1"/>
  <c r="K377" i="1" s="1"/>
  <c r="AD377" i="1"/>
  <c r="AC377" i="1"/>
  <c r="AB377" i="1"/>
  <c r="AA377" i="1"/>
  <c r="Z377" i="1"/>
  <c r="Y377" i="1"/>
  <c r="X377" i="1"/>
  <c r="W377" i="1"/>
  <c r="I377" i="1" s="1"/>
  <c r="V377" i="1"/>
  <c r="Q377" i="1"/>
  <c r="M377" i="1"/>
  <c r="AS378" i="1" s="1"/>
  <c r="AJ376" i="1"/>
  <c r="M376" i="1" s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Q376" i="1"/>
  <c r="AS375" i="1"/>
  <c r="AJ375" i="1"/>
  <c r="AG375" i="1"/>
  <c r="AF375" i="1"/>
  <c r="AE375" i="1"/>
  <c r="K375" i="1" s="1"/>
  <c r="AD375" i="1"/>
  <c r="AC375" i="1"/>
  <c r="AB375" i="1"/>
  <c r="AA375" i="1"/>
  <c r="J375" i="1" s="1"/>
  <c r="Z375" i="1"/>
  <c r="Y375" i="1"/>
  <c r="X375" i="1"/>
  <c r="W375" i="1"/>
  <c r="V375" i="1"/>
  <c r="Q375" i="1"/>
  <c r="M375" i="1"/>
  <c r="AS376" i="1" s="1"/>
  <c r="AJ374" i="1"/>
  <c r="M374" i="1" s="1"/>
  <c r="AG374" i="1"/>
  <c r="AF374" i="1"/>
  <c r="AE374" i="1"/>
  <c r="K374" i="1" s="1"/>
  <c r="AD374" i="1"/>
  <c r="J374" i="1" s="1"/>
  <c r="AC374" i="1"/>
  <c r="AB374" i="1"/>
  <c r="AA374" i="1"/>
  <c r="Z374" i="1"/>
  <c r="Y374" i="1"/>
  <c r="X374" i="1"/>
  <c r="W374" i="1"/>
  <c r="V374" i="1"/>
  <c r="Q374" i="1"/>
  <c r="AJ373" i="1"/>
  <c r="AG373" i="1"/>
  <c r="AF373" i="1"/>
  <c r="AE373" i="1"/>
  <c r="K373" i="1" s="1"/>
  <c r="AD373" i="1"/>
  <c r="AC373" i="1"/>
  <c r="AB373" i="1"/>
  <c r="AA373" i="1"/>
  <c r="Z373" i="1"/>
  <c r="Y373" i="1"/>
  <c r="I373" i="1" s="1"/>
  <c r="X373" i="1"/>
  <c r="W373" i="1"/>
  <c r="V373" i="1"/>
  <c r="Q373" i="1"/>
  <c r="M373" i="1"/>
  <c r="AS374" i="1" s="1"/>
  <c r="AJ372" i="1"/>
  <c r="AG372" i="1"/>
  <c r="AF372" i="1"/>
  <c r="AE372" i="1"/>
  <c r="K372" i="1" s="1"/>
  <c r="AD372" i="1"/>
  <c r="AC372" i="1"/>
  <c r="J372" i="1" s="1"/>
  <c r="AB372" i="1"/>
  <c r="AA372" i="1"/>
  <c r="Z372" i="1"/>
  <c r="Y372" i="1"/>
  <c r="X372" i="1"/>
  <c r="W372" i="1"/>
  <c r="V372" i="1"/>
  <c r="Q372" i="1"/>
  <c r="M372" i="1"/>
  <c r="AS373" i="1" s="1"/>
  <c r="AJ371" i="1"/>
  <c r="AG371" i="1"/>
  <c r="AF371" i="1"/>
  <c r="AE371" i="1"/>
  <c r="K371" i="1" s="1"/>
  <c r="AD371" i="1"/>
  <c r="AC371" i="1"/>
  <c r="AB371" i="1"/>
  <c r="AA371" i="1"/>
  <c r="Z371" i="1"/>
  <c r="Y371" i="1"/>
  <c r="X371" i="1"/>
  <c r="W371" i="1"/>
  <c r="V371" i="1"/>
  <c r="I371" i="1" s="1"/>
  <c r="Q371" i="1"/>
  <c r="M371" i="1"/>
  <c r="AS372" i="1" s="1"/>
  <c r="AJ370" i="1"/>
  <c r="M370" i="1" s="1"/>
  <c r="AS371" i="1" s="1"/>
  <c r="AG370" i="1"/>
  <c r="K370" i="1" s="1"/>
  <c r="AF370" i="1"/>
  <c r="AE370" i="1"/>
  <c r="AD370" i="1"/>
  <c r="AC370" i="1"/>
  <c r="AB370" i="1"/>
  <c r="AA370" i="1"/>
  <c r="J370" i="1" s="1"/>
  <c r="Z370" i="1"/>
  <c r="Y370" i="1"/>
  <c r="X370" i="1"/>
  <c r="W370" i="1"/>
  <c r="V370" i="1"/>
  <c r="Q370" i="1"/>
  <c r="AJ369" i="1"/>
  <c r="AG369" i="1"/>
  <c r="AF369" i="1"/>
  <c r="AE369" i="1"/>
  <c r="AD369" i="1"/>
  <c r="AC369" i="1"/>
  <c r="AB369" i="1"/>
  <c r="J369" i="1" s="1"/>
  <c r="AA369" i="1"/>
  <c r="Z369" i="1"/>
  <c r="Y369" i="1"/>
  <c r="X369" i="1"/>
  <c r="W369" i="1"/>
  <c r="I369" i="1" s="1"/>
  <c r="L369" i="1" s="1"/>
  <c r="R369" i="1" s="1"/>
  <c r="T369" i="1" s="1"/>
  <c r="U369" i="1" s="1"/>
  <c r="V369" i="1"/>
  <c r="Q369" i="1"/>
  <c r="M369" i="1"/>
  <c r="AS370" i="1" s="1"/>
  <c r="K369" i="1"/>
  <c r="AJ368" i="1"/>
  <c r="AG368" i="1"/>
  <c r="AF368" i="1"/>
  <c r="AE368" i="1"/>
  <c r="K368" i="1" s="1"/>
  <c r="AD368" i="1"/>
  <c r="AC368" i="1"/>
  <c r="AB368" i="1"/>
  <c r="AA368" i="1"/>
  <c r="Z368" i="1"/>
  <c r="Y368" i="1"/>
  <c r="I368" i="1" s="1"/>
  <c r="X368" i="1"/>
  <c r="W368" i="1"/>
  <c r="V368" i="1"/>
  <c r="Q368" i="1"/>
  <c r="M368" i="1"/>
  <c r="AS369" i="1" s="1"/>
  <c r="J368" i="1"/>
  <c r="AJ367" i="1"/>
  <c r="M367" i="1" s="1"/>
  <c r="AS368" i="1" s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I367" i="1" s="1"/>
  <c r="L367" i="1" s="1"/>
  <c r="R367" i="1" s="1"/>
  <c r="T367" i="1" s="1"/>
  <c r="U367" i="1" s="1"/>
  <c r="Q367" i="1"/>
  <c r="K367" i="1"/>
  <c r="J367" i="1"/>
  <c r="AJ366" i="1"/>
  <c r="M366" i="1" s="1"/>
  <c r="AS367" i="1" s="1"/>
  <c r="AG366" i="1"/>
  <c r="AF366" i="1"/>
  <c r="K366" i="1" s="1"/>
  <c r="AE366" i="1"/>
  <c r="AD366" i="1"/>
  <c r="AC366" i="1"/>
  <c r="AB366" i="1"/>
  <c r="AA366" i="1"/>
  <c r="J366" i="1" s="1"/>
  <c r="Z366" i="1"/>
  <c r="Y366" i="1"/>
  <c r="X366" i="1"/>
  <c r="W366" i="1"/>
  <c r="V366" i="1"/>
  <c r="I366" i="1" s="1"/>
  <c r="Q366" i="1"/>
  <c r="AS365" i="1"/>
  <c r="AJ365" i="1"/>
  <c r="AG365" i="1"/>
  <c r="AF365" i="1"/>
  <c r="AE365" i="1"/>
  <c r="AD365" i="1"/>
  <c r="AC365" i="1"/>
  <c r="AB365" i="1"/>
  <c r="J365" i="1" s="1"/>
  <c r="AA365" i="1"/>
  <c r="Z365" i="1"/>
  <c r="Y365" i="1"/>
  <c r="X365" i="1"/>
  <c r="W365" i="1"/>
  <c r="V365" i="1"/>
  <c r="I365" i="1" s="1"/>
  <c r="Q365" i="1"/>
  <c r="M365" i="1"/>
  <c r="AS366" i="1" s="1"/>
  <c r="AJ364" i="1"/>
  <c r="M364" i="1" s="1"/>
  <c r="AG364" i="1"/>
  <c r="K364" i="1" s="1"/>
  <c r="AF364" i="1"/>
  <c r="AE364" i="1"/>
  <c r="AD364" i="1"/>
  <c r="AC364" i="1"/>
  <c r="AB364" i="1"/>
  <c r="AA364" i="1"/>
  <c r="Z364" i="1"/>
  <c r="Y364" i="1"/>
  <c r="X364" i="1"/>
  <c r="W364" i="1"/>
  <c r="I364" i="1" s="1"/>
  <c r="V364" i="1"/>
  <c r="Q364" i="1"/>
  <c r="AJ363" i="1"/>
  <c r="AG363" i="1"/>
  <c r="AF363" i="1"/>
  <c r="AE363" i="1"/>
  <c r="K363" i="1" s="1"/>
  <c r="AD363" i="1"/>
  <c r="AC363" i="1"/>
  <c r="AB363" i="1"/>
  <c r="AA363" i="1"/>
  <c r="Z363" i="1"/>
  <c r="Y363" i="1"/>
  <c r="X363" i="1"/>
  <c r="W363" i="1"/>
  <c r="V363" i="1"/>
  <c r="Q363" i="1"/>
  <c r="M363" i="1"/>
  <c r="AS364" i="1" s="1"/>
  <c r="J363" i="1"/>
  <c r="AS362" i="1"/>
  <c r="AJ362" i="1"/>
  <c r="AG362" i="1"/>
  <c r="AF362" i="1"/>
  <c r="AE362" i="1"/>
  <c r="AD362" i="1"/>
  <c r="AC362" i="1"/>
  <c r="J362" i="1" s="1"/>
  <c r="AB362" i="1"/>
  <c r="AA362" i="1"/>
  <c r="Z362" i="1"/>
  <c r="Y362" i="1"/>
  <c r="X362" i="1"/>
  <c r="W362" i="1"/>
  <c r="V362" i="1"/>
  <c r="I362" i="1" s="1"/>
  <c r="Q362" i="1"/>
  <c r="M362" i="1"/>
  <c r="AS363" i="1" s="1"/>
  <c r="AJ361" i="1"/>
  <c r="AG361" i="1"/>
  <c r="AF361" i="1"/>
  <c r="AE361" i="1"/>
  <c r="K361" i="1" s="1"/>
  <c r="AD361" i="1"/>
  <c r="AC361" i="1"/>
  <c r="AB361" i="1"/>
  <c r="AA361" i="1"/>
  <c r="Z361" i="1"/>
  <c r="Y361" i="1"/>
  <c r="X361" i="1"/>
  <c r="W361" i="1"/>
  <c r="V361" i="1"/>
  <c r="Q361" i="1"/>
  <c r="M361" i="1"/>
  <c r="I361" i="1"/>
  <c r="AJ360" i="1"/>
  <c r="AG360" i="1"/>
  <c r="AF360" i="1"/>
  <c r="AE360" i="1"/>
  <c r="K360" i="1" s="1"/>
  <c r="AD360" i="1"/>
  <c r="AC360" i="1"/>
  <c r="AB360" i="1"/>
  <c r="AA360" i="1"/>
  <c r="J360" i="1" s="1"/>
  <c r="Z360" i="1"/>
  <c r="Y360" i="1"/>
  <c r="X360" i="1"/>
  <c r="W360" i="1"/>
  <c r="V360" i="1"/>
  <c r="Q360" i="1"/>
  <c r="M360" i="1"/>
  <c r="AS361" i="1" s="1"/>
  <c r="AJ359" i="1"/>
  <c r="M359" i="1" s="1"/>
  <c r="AS360" i="1" s="1"/>
  <c r="AG359" i="1"/>
  <c r="AF359" i="1"/>
  <c r="AE359" i="1"/>
  <c r="K359" i="1" s="1"/>
  <c r="AD359" i="1"/>
  <c r="AC359" i="1"/>
  <c r="J359" i="1" s="1"/>
  <c r="AB359" i="1"/>
  <c r="AA359" i="1"/>
  <c r="Z359" i="1"/>
  <c r="Y359" i="1"/>
  <c r="X359" i="1"/>
  <c r="W359" i="1"/>
  <c r="V359" i="1"/>
  <c r="I359" i="1" s="1"/>
  <c r="L359" i="1" s="1"/>
  <c r="R359" i="1" s="1"/>
  <c r="T359" i="1" s="1"/>
  <c r="U359" i="1" s="1"/>
  <c r="Q359" i="1"/>
  <c r="AJ358" i="1"/>
  <c r="AG358" i="1"/>
  <c r="AF358" i="1"/>
  <c r="AE358" i="1"/>
  <c r="K358" i="1" s="1"/>
  <c r="AD358" i="1"/>
  <c r="AC358" i="1"/>
  <c r="AB358" i="1"/>
  <c r="J358" i="1" s="1"/>
  <c r="AA358" i="1"/>
  <c r="Z358" i="1"/>
  <c r="Y358" i="1"/>
  <c r="X358" i="1"/>
  <c r="W358" i="1"/>
  <c r="V358" i="1"/>
  <c r="Q358" i="1"/>
  <c r="M358" i="1"/>
  <c r="AS359" i="1" s="1"/>
  <c r="I358" i="1"/>
  <c r="AJ357" i="1"/>
  <c r="AG357" i="1"/>
  <c r="K357" i="1" s="1"/>
  <c r="AF357" i="1"/>
  <c r="AE357" i="1"/>
  <c r="AD357" i="1"/>
  <c r="AC357" i="1"/>
  <c r="J357" i="1" s="1"/>
  <c r="AB357" i="1"/>
  <c r="AA357" i="1"/>
  <c r="Z357" i="1"/>
  <c r="Y357" i="1"/>
  <c r="X357" i="1"/>
  <c r="I357" i="1" s="1"/>
  <c r="W357" i="1"/>
  <c r="V357" i="1"/>
  <c r="Q357" i="1"/>
  <c r="M357" i="1"/>
  <c r="AS358" i="1" s="1"/>
  <c r="AJ356" i="1"/>
  <c r="M356" i="1" s="1"/>
  <c r="AS357" i="1" s="1"/>
  <c r="AG356" i="1"/>
  <c r="AF356" i="1"/>
  <c r="AE356" i="1"/>
  <c r="K356" i="1" s="1"/>
  <c r="AD356" i="1"/>
  <c r="AC356" i="1"/>
  <c r="AB356" i="1"/>
  <c r="AA356" i="1"/>
  <c r="Z356" i="1"/>
  <c r="Y356" i="1"/>
  <c r="X356" i="1"/>
  <c r="W356" i="1"/>
  <c r="V356" i="1"/>
  <c r="I356" i="1" s="1"/>
  <c r="L356" i="1" s="1"/>
  <c r="R356" i="1" s="1"/>
  <c r="T356" i="1" s="1"/>
  <c r="U356" i="1" s="1"/>
  <c r="Q356" i="1"/>
  <c r="J356" i="1"/>
  <c r="AJ355" i="1"/>
  <c r="M355" i="1" s="1"/>
  <c r="AS356" i="1" s="1"/>
  <c r="AG355" i="1"/>
  <c r="AF355" i="1"/>
  <c r="AE355" i="1"/>
  <c r="AD355" i="1"/>
  <c r="J355" i="1" s="1"/>
  <c r="AC355" i="1"/>
  <c r="AB355" i="1"/>
  <c r="AA355" i="1"/>
  <c r="Z355" i="1"/>
  <c r="Y355" i="1"/>
  <c r="X355" i="1"/>
  <c r="W355" i="1"/>
  <c r="V355" i="1"/>
  <c r="I355" i="1" s="1"/>
  <c r="L355" i="1" s="1"/>
  <c r="R355" i="1" s="1"/>
  <c r="T355" i="1" s="1"/>
  <c r="U355" i="1" s="1"/>
  <c r="Q355" i="1"/>
  <c r="K355" i="1"/>
  <c r="AJ354" i="1"/>
  <c r="M354" i="1" s="1"/>
  <c r="AS355" i="1" s="1"/>
  <c r="AG354" i="1"/>
  <c r="AF354" i="1"/>
  <c r="K354" i="1" s="1"/>
  <c r="AE354" i="1"/>
  <c r="AD354" i="1"/>
  <c r="AC354" i="1"/>
  <c r="AB354" i="1"/>
  <c r="AA354" i="1"/>
  <c r="J354" i="1" s="1"/>
  <c r="Z354" i="1"/>
  <c r="Y354" i="1"/>
  <c r="X354" i="1"/>
  <c r="W354" i="1"/>
  <c r="V354" i="1"/>
  <c r="I354" i="1" s="1"/>
  <c r="Q354" i="1"/>
  <c r="AS353" i="1"/>
  <c r="AJ353" i="1"/>
  <c r="AG353" i="1"/>
  <c r="AF353" i="1"/>
  <c r="AE353" i="1"/>
  <c r="K353" i="1" s="1"/>
  <c r="AD353" i="1"/>
  <c r="AC353" i="1"/>
  <c r="AB353" i="1"/>
  <c r="AA353" i="1"/>
  <c r="Z353" i="1"/>
  <c r="Y353" i="1"/>
  <c r="X353" i="1"/>
  <c r="W353" i="1"/>
  <c r="V353" i="1"/>
  <c r="Q353" i="1"/>
  <c r="M353" i="1"/>
  <c r="AS354" i="1" s="1"/>
  <c r="I353" i="1"/>
  <c r="AS352" i="1"/>
  <c r="AJ352" i="1"/>
  <c r="M352" i="1" s="1"/>
  <c r="AG352" i="1"/>
  <c r="K352" i="1" s="1"/>
  <c r="AF352" i="1"/>
  <c r="AE352" i="1"/>
  <c r="AD352" i="1"/>
  <c r="AC352" i="1"/>
  <c r="AB352" i="1"/>
  <c r="AA352" i="1"/>
  <c r="J352" i="1" s="1"/>
  <c r="Z352" i="1"/>
  <c r="Y352" i="1"/>
  <c r="X352" i="1"/>
  <c r="W352" i="1"/>
  <c r="V352" i="1"/>
  <c r="Q352" i="1"/>
  <c r="I352" i="1"/>
  <c r="L352" i="1" s="1"/>
  <c r="R352" i="1" s="1"/>
  <c r="T352" i="1" s="1"/>
  <c r="U352" i="1" s="1"/>
  <c r="AJ351" i="1"/>
  <c r="AG351" i="1"/>
  <c r="AF351" i="1"/>
  <c r="AE351" i="1"/>
  <c r="AD351" i="1"/>
  <c r="J351" i="1" s="1"/>
  <c r="AC351" i="1"/>
  <c r="AB351" i="1"/>
  <c r="AA351" i="1"/>
  <c r="Z351" i="1"/>
  <c r="Y351" i="1"/>
  <c r="X351" i="1"/>
  <c r="I351" i="1" s="1"/>
  <c r="W351" i="1"/>
  <c r="V351" i="1"/>
  <c r="Q351" i="1"/>
  <c r="M351" i="1"/>
  <c r="AJ350" i="1"/>
  <c r="M350" i="1" s="1"/>
  <c r="AS351" i="1" s="1"/>
  <c r="AG350" i="1"/>
  <c r="AF350" i="1"/>
  <c r="AE350" i="1"/>
  <c r="K350" i="1" s="1"/>
  <c r="AD350" i="1"/>
  <c r="AC350" i="1"/>
  <c r="AB350" i="1"/>
  <c r="J350" i="1" s="1"/>
  <c r="AA350" i="1"/>
  <c r="Z350" i="1"/>
  <c r="Y350" i="1"/>
  <c r="X350" i="1"/>
  <c r="W350" i="1"/>
  <c r="V350" i="1"/>
  <c r="I350" i="1" s="1"/>
  <c r="Q350" i="1"/>
  <c r="AJ349" i="1"/>
  <c r="AG349" i="1"/>
  <c r="AF349" i="1"/>
  <c r="K349" i="1" s="1"/>
  <c r="AE349" i="1"/>
  <c r="AD349" i="1"/>
  <c r="AC349" i="1"/>
  <c r="AB349" i="1"/>
  <c r="AA349" i="1"/>
  <c r="Z349" i="1"/>
  <c r="Y349" i="1"/>
  <c r="X349" i="1"/>
  <c r="W349" i="1"/>
  <c r="V349" i="1"/>
  <c r="I349" i="1" s="1"/>
  <c r="Q349" i="1"/>
  <c r="M349" i="1"/>
  <c r="AS350" i="1" s="1"/>
  <c r="AJ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Q348" i="1"/>
  <c r="M348" i="1"/>
  <c r="AS349" i="1" s="1"/>
  <c r="K348" i="1"/>
  <c r="J348" i="1"/>
  <c r="AJ347" i="1"/>
  <c r="M347" i="1" s="1"/>
  <c r="AS348" i="1" s="1"/>
  <c r="AG347" i="1"/>
  <c r="K347" i="1" s="1"/>
  <c r="AF347" i="1"/>
  <c r="AE347" i="1"/>
  <c r="AD347" i="1"/>
  <c r="AC347" i="1"/>
  <c r="AB347" i="1"/>
  <c r="AA347" i="1"/>
  <c r="Z347" i="1"/>
  <c r="Y347" i="1"/>
  <c r="X347" i="1"/>
  <c r="W347" i="1"/>
  <c r="V347" i="1"/>
  <c r="Q347" i="1"/>
  <c r="I347" i="1"/>
  <c r="AJ346" i="1"/>
  <c r="M346" i="1" s="1"/>
  <c r="AS347" i="1" s="1"/>
  <c r="AG346" i="1"/>
  <c r="AF346" i="1"/>
  <c r="AE346" i="1"/>
  <c r="K346" i="1" s="1"/>
  <c r="AD346" i="1"/>
  <c r="AC346" i="1"/>
  <c r="AB346" i="1"/>
  <c r="AA346" i="1"/>
  <c r="Z346" i="1"/>
  <c r="Y346" i="1"/>
  <c r="X346" i="1"/>
  <c r="W346" i="1"/>
  <c r="V346" i="1"/>
  <c r="Q346" i="1"/>
  <c r="J346" i="1"/>
  <c r="AJ345" i="1"/>
  <c r="M345" i="1" s="1"/>
  <c r="AS346" i="1" s="1"/>
  <c r="AG345" i="1"/>
  <c r="K345" i="1" s="1"/>
  <c r="AF345" i="1"/>
  <c r="AE345" i="1"/>
  <c r="AD345" i="1"/>
  <c r="AC345" i="1"/>
  <c r="AB345" i="1"/>
  <c r="AA345" i="1"/>
  <c r="Z345" i="1"/>
  <c r="Y345" i="1"/>
  <c r="I345" i="1" s="1"/>
  <c r="X345" i="1"/>
  <c r="W345" i="1"/>
  <c r="V345" i="1"/>
  <c r="Q345" i="1"/>
  <c r="AJ344" i="1"/>
  <c r="AG344" i="1"/>
  <c r="AF344" i="1"/>
  <c r="AE344" i="1"/>
  <c r="AD344" i="1"/>
  <c r="AC344" i="1"/>
  <c r="J344" i="1" s="1"/>
  <c r="AB344" i="1"/>
  <c r="AA344" i="1"/>
  <c r="Z344" i="1"/>
  <c r="Y344" i="1"/>
  <c r="X344" i="1"/>
  <c r="W344" i="1"/>
  <c r="V344" i="1"/>
  <c r="Q344" i="1"/>
  <c r="M344" i="1"/>
  <c r="AS345" i="1" s="1"/>
  <c r="AJ343" i="1"/>
  <c r="M343" i="1" s="1"/>
  <c r="AS344" i="1" s="1"/>
  <c r="AG343" i="1"/>
  <c r="AF343" i="1"/>
  <c r="AE343" i="1"/>
  <c r="K343" i="1" s="1"/>
  <c r="AD343" i="1"/>
  <c r="AC343" i="1"/>
  <c r="AB343" i="1"/>
  <c r="AA343" i="1"/>
  <c r="Z343" i="1"/>
  <c r="Y343" i="1"/>
  <c r="X343" i="1"/>
  <c r="W343" i="1"/>
  <c r="V343" i="1"/>
  <c r="Q343" i="1"/>
  <c r="AJ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I342" i="1" s="1"/>
  <c r="Q342" i="1"/>
  <c r="M342" i="1"/>
  <c r="AS343" i="1" s="1"/>
  <c r="K342" i="1"/>
  <c r="AJ341" i="1"/>
  <c r="AG341" i="1"/>
  <c r="AF341" i="1"/>
  <c r="K341" i="1" s="1"/>
  <c r="AE341" i="1"/>
  <c r="AD341" i="1"/>
  <c r="AC341" i="1"/>
  <c r="AB341" i="1"/>
  <c r="AA341" i="1"/>
  <c r="Z341" i="1"/>
  <c r="Y341" i="1"/>
  <c r="X341" i="1"/>
  <c r="W341" i="1"/>
  <c r="V341" i="1"/>
  <c r="I341" i="1" s="1"/>
  <c r="L341" i="1" s="1"/>
  <c r="R341" i="1" s="1"/>
  <c r="T341" i="1" s="1"/>
  <c r="U341" i="1" s="1"/>
  <c r="Q341" i="1"/>
  <c r="M341" i="1"/>
  <c r="AS342" i="1" s="1"/>
  <c r="J341" i="1"/>
  <c r="AJ340" i="1"/>
  <c r="AG340" i="1"/>
  <c r="AF340" i="1"/>
  <c r="AE340" i="1"/>
  <c r="K340" i="1" s="1"/>
  <c r="AD340" i="1"/>
  <c r="AC340" i="1"/>
  <c r="AB340" i="1"/>
  <c r="AA340" i="1"/>
  <c r="J340" i="1" s="1"/>
  <c r="Z340" i="1"/>
  <c r="Y340" i="1"/>
  <c r="X340" i="1"/>
  <c r="W340" i="1"/>
  <c r="V340" i="1"/>
  <c r="Q340" i="1"/>
  <c r="M340" i="1"/>
  <c r="AS341" i="1" s="1"/>
  <c r="I340" i="1"/>
  <c r="L340" i="1" s="1"/>
  <c r="R340" i="1" s="1"/>
  <c r="T340" i="1" s="1"/>
  <c r="U340" i="1" s="1"/>
  <c r="AJ339" i="1"/>
  <c r="M339" i="1" s="1"/>
  <c r="AS340" i="1" s="1"/>
  <c r="AG339" i="1"/>
  <c r="AF339" i="1"/>
  <c r="AE339" i="1"/>
  <c r="AD339" i="1"/>
  <c r="AC339" i="1"/>
  <c r="AB339" i="1"/>
  <c r="AA339" i="1"/>
  <c r="J339" i="1" s="1"/>
  <c r="Z339" i="1"/>
  <c r="Y339" i="1"/>
  <c r="X339" i="1"/>
  <c r="W339" i="1"/>
  <c r="V339" i="1"/>
  <c r="Q339" i="1"/>
  <c r="K339" i="1"/>
  <c r="AJ338" i="1"/>
  <c r="AG338" i="1"/>
  <c r="AF338" i="1"/>
  <c r="AE338" i="1"/>
  <c r="AD338" i="1"/>
  <c r="AC338" i="1"/>
  <c r="J338" i="1" s="1"/>
  <c r="AB338" i="1"/>
  <c r="AA338" i="1"/>
  <c r="Z338" i="1"/>
  <c r="Y338" i="1"/>
  <c r="X338" i="1"/>
  <c r="W338" i="1"/>
  <c r="V338" i="1"/>
  <c r="Q338" i="1"/>
  <c r="M338" i="1"/>
  <c r="AS339" i="1" s="1"/>
  <c r="K338" i="1"/>
  <c r="I338" i="1"/>
  <c r="AJ337" i="1"/>
  <c r="AG337" i="1"/>
  <c r="AF337" i="1"/>
  <c r="AE337" i="1"/>
  <c r="K337" i="1" s="1"/>
  <c r="AD337" i="1"/>
  <c r="AC337" i="1"/>
  <c r="AB337" i="1"/>
  <c r="AA337" i="1"/>
  <c r="Z337" i="1"/>
  <c r="Y337" i="1"/>
  <c r="X337" i="1"/>
  <c r="W337" i="1"/>
  <c r="V337" i="1"/>
  <c r="I337" i="1" s="1"/>
  <c r="L337" i="1" s="1"/>
  <c r="R337" i="1" s="1"/>
  <c r="T337" i="1" s="1"/>
  <c r="U337" i="1" s="1"/>
  <c r="Q337" i="1"/>
  <c r="M337" i="1"/>
  <c r="AS338" i="1" s="1"/>
  <c r="J337" i="1"/>
  <c r="AJ336" i="1"/>
  <c r="M336" i="1" s="1"/>
  <c r="AS337" i="1" s="1"/>
  <c r="AG336" i="1"/>
  <c r="K336" i="1" s="1"/>
  <c r="AF336" i="1"/>
  <c r="AE336" i="1"/>
  <c r="AD336" i="1"/>
  <c r="AC336" i="1"/>
  <c r="AB336" i="1"/>
  <c r="AA336" i="1"/>
  <c r="Z336" i="1"/>
  <c r="Y336" i="1"/>
  <c r="X336" i="1"/>
  <c r="I336" i="1" s="1"/>
  <c r="W336" i="1"/>
  <c r="V336" i="1"/>
  <c r="Q336" i="1"/>
  <c r="AJ335" i="1"/>
  <c r="M335" i="1" s="1"/>
  <c r="AS336" i="1" s="1"/>
  <c r="AG335" i="1"/>
  <c r="AF335" i="1"/>
  <c r="K335" i="1" s="1"/>
  <c r="AE335" i="1"/>
  <c r="AD335" i="1"/>
  <c r="AC335" i="1"/>
  <c r="AB335" i="1"/>
  <c r="AA335" i="1"/>
  <c r="J335" i="1" s="1"/>
  <c r="Z335" i="1"/>
  <c r="Y335" i="1"/>
  <c r="X335" i="1"/>
  <c r="W335" i="1"/>
  <c r="V335" i="1"/>
  <c r="Q335" i="1"/>
  <c r="AS334" i="1"/>
  <c r="AJ334" i="1"/>
  <c r="M334" i="1" s="1"/>
  <c r="AS335" i="1" s="1"/>
  <c r="AG334" i="1"/>
  <c r="AF334" i="1"/>
  <c r="AE334" i="1"/>
  <c r="K334" i="1" s="1"/>
  <c r="AD334" i="1"/>
  <c r="AC334" i="1"/>
  <c r="AB334" i="1"/>
  <c r="AA334" i="1"/>
  <c r="Z334" i="1"/>
  <c r="Y334" i="1"/>
  <c r="X334" i="1"/>
  <c r="W334" i="1"/>
  <c r="V334" i="1"/>
  <c r="I334" i="1" s="1"/>
  <c r="L334" i="1" s="1"/>
  <c r="R334" i="1" s="1"/>
  <c r="T334" i="1" s="1"/>
  <c r="U334" i="1" s="1"/>
  <c r="Q334" i="1"/>
  <c r="J334" i="1"/>
  <c r="AJ333" i="1"/>
  <c r="M333" i="1" s="1"/>
  <c r="AG333" i="1"/>
  <c r="AF333" i="1"/>
  <c r="K333" i="1" s="1"/>
  <c r="AE333" i="1"/>
  <c r="AD333" i="1"/>
  <c r="AC333" i="1"/>
  <c r="AB333" i="1"/>
  <c r="AA333" i="1"/>
  <c r="J333" i="1" s="1"/>
  <c r="Z333" i="1"/>
  <c r="Y333" i="1"/>
  <c r="X333" i="1"/>
  <c r="W333" i="1"/>
  <c r="V333" i="1"/>
  <c r="I333" i="1" s="1"/>
  <c r="L333" i="1" s="1"/>
  <c r="R333" i="1" s="1"/>
  <c r="T333" i="1" s="1"/>
  <c r="U333" i="1" s="1"/>
  <c r="Q333" i="1"/>
  <c r="AS332" i="1"/>
  <c r="AJ332" i="1"/>
  <c r="M332" i="1" s="1"/>
  <c r="AS333" i="1" s="1"/>
  <c r="AG332" i="1"/>
  <c r="AF332" i="1"/>
  <c r="AE332" i="1"/>
  <c r="K332" i="1" s="1"/>
  <c r="AD332" i="1"/>
  <c r="AC332" i="1"/>
  <c r="AB332" i="1"/>
  <c r="AA332" i="1"/>
  <c r="Z332" i="1"/>
  <c r="Y332" i="1"/>
  <c r="X332" i="1"/>
  <c r="W332" i="1"/>
  <c r="V332" i="1"/>
  <c r="I332" i="1" s="1"/>
  <c r="L332" i="1" s="1"/>
  <c r="R332" i="1" s="1"/>
  <c r="T332" i="1" s="1"/>
  <c r="U332" i="1" s="1"/>
  <c r="Q332" i="1"/>
  <c r="J332" i="1"/>
  <c r="AJ331" i="1"/>
  <c r="M331" i="1" s="1"/>
  <c r="AG331" i="1"/>
  <c r="AF331" i="1"/>
  <c r="AE331" i="1"/>
  <c r="K331" i="1" s="1"/>
  <c r="AD331" i="1"/>
  <c r="AC331" i="1"/>
  <c r="AB331" i="1"/>
  <c r="AA331" i="1"/>
  <c r="Z331" i="1"/>
  <c r="Y331" i="1"/>
  <c r="X331" i="1"/>
  <c r="W331" i="1"/>
  <c r="V331" i="1"/>
  <c r="I331" i="1" s="1"/>
  <c r="Q331" i="1"/>
  <c r="AJ330" i="1"/>
  <c r="AG330" i="1"/>
  <c r="AF330" i="1"/>
  <c r="AE330" i="1"/>
  <c r="K330" i="1" s="1"/>
  <c r="AD330" i="1"/>
  <c r="AC330" i="1"/>
  <c r="AB330" i="1"/>
  <c r="AA330" i="1"/>
  <c r="Z330" i="1"/>
  <c r="Y330" i="1"/>
  <c r="X330" i="1"/>
  <c r="W330" i="1"/>
  <c r="V330" i="1"/>
  <c r="I330" i="1" s="1"/>
  <c r="Q330" i="1"/>
  <c r="M330" i="1"/>
  <c r="AS331" i="1" s="1"/>
  <c r="AJ329" i="1"/>
  <c r="AG329" i="1"/>
  <c r="AF329" i="1"/>
  <c r="AE329" i="1"/>
  <c r="AD329" i="1"/>
  <c r="AC329" i="1"/>
  <c r="AB329" i="1"/>
  <c r="J329" i="1" s="1"/>
  <c r="AA329" i="1"/>
  <c r="Z329" i="1"/>
  <c r="Y329" i="1"/>
  <c r="X329" i="1"/>
  <c r="W329" i="1"/>
  <c r="V329" i="1"/>
  <c r="I329" i="1" s="1"/>
  <c r="Q329" i="1"/>
  <c r="M329" i="1"/>
  <c r="AS330" i="1" s="1"/>
  <c r="AJ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Q328" i="1"/>
  <c r="M328" i="1"/>
  <c r="AS329" i="1" s="1"/>
  <c r="K328" i="1"/>
  <c r="I328" i="1"/>
  <c r="AJ327" i="1"/>
  <c r="AG327" i="1"/>
  <c r="AF327" i="1"/>
  <c r="AE327" i="1"/>
  <c r="K327" i="1" s="1"/>
  <c r="AD327" i="1"/>
  <c r="AC327" i="1"/>
  <c r="J327" i="1" s="1"/>
  <c r="AB327" i="1"/>
  <c r="AA327" i="1"/>
  <c r="Z327" i="1"/>
  <c r="Y327" i="1"/>
  <c r="X327" i="1"/>
  <c r="W327" i="1"/>
  <c r="V327" i="1"/>
  <c r="Q327" i="1"/>
  <c r="M327" i="1"/>
  <c r="AS328" i="1" s="1"/>
  <c r="AJ326" i="1"/>
  <c r="AG326" i="1"/>
  <c r="AF326" i="1"/>
  <c r="K326" i="1" s="1"/>
  <c r="AE326" i="1"/>
  <c r="AD326" i="1"/>
  <c r="AC326" i="1"/>
  <c r="AB326" i="1"/>
  <c r="AA326" i="1"/>
  <c r="J326" i="1" s="1"/>
  <c r="Z326" i="1"/>
  <c r="Y326" i="1"/>
  <c r="X326" i="1"/>
  <c r="W326" i="1"/>
  <c r="I326" i="1" s="1"/>
  <c r="L326" i="1" s="1"/>
  <c r="R326" i="1" s="1"/>
  <c r="T326" i="1" s="1"/>
  <c r="U326" i="1" s="1"/>
  <c r="V326" i="1"/>
  <c r="Q326" i="1"/>
  <c r="M326" i="1"/>
  <c r="AS327" i="1" s="1"/>
  <c r="AJ325" i="1"/>
  <c r="AG325" i="1"/>
  <c r="AF325" i="1"/>
  <c r="AE325" i="1"/>
  <c r="K325" i="1" s="1"/>
  <c r="AD325" i="1"/>
  <c r="AC325" i="1"/>
  <c r="AB325" i="1"/>
  <c r="AA325" i="1"/>
  <c r="J325" i="1" s="1"/>
  <c r="Z325" i="1"/>
  <c r="Y325" i="1"/>
  <c r="X325" i="1"/>
  <c r="W325" i="1"/>
  <c r="V325" i="1"/>
  <c r="I325" i="1" s="1"/>
  <c r="Q325" i="1"/>
  <c r="M325" i="1"/>
  <c r="AS326" i="1" s="1"/>
  <c r="AJ324" i="1"/>
  <c r="M324" i="1" s="1"/>
  <c r="AS325" i="1" s="1"/>
  <c r="AG324" i="1"/>
  <c r="K324" i="1" s="1"/>
  <c r="AF324" i="1"/>
  <c r="AE324" i="1"/>
  <c r="AD324" i="1"/>
  <c r="AC324" i="1"/>
  <c r="AB324" i="1"/>
  <c r="AA324" i="1"/>
  <c r="J324" i="1" s="1"/>
  <c r="Z324" i="1"/>
  <c r="Y324" i="1"/>
  <c r="X324" i="1"/>
  <c r="W324" i="1"/>
  <c r="V324" i="1"/>
  <c r="Q324" i="1"/>
  <c r="I324" i="1"/>
  <c r="L324" i="1" s="1"/>
  <c r="R324" i="1" s="1"/>
  <c r="T324" i="1" s="1"/>
  <c r="U324" i="1" s="1"/>
  <c r="AS323" i="1"/>
  <c r="AJ323" i="1"/>
  <c r="M323" i="1" s="1"/>
  <c r="AS324" i="1" s="1"/>
  <c r="AG323" i="1"/>
  <c r="AF323" i="1"/>
  <c r="K323" i="1" s="1"/>
  <c r="AE323" i="1"/>
  <c r="AD323" i="1"/>
  <c r="AC323" i="1"/>
  <c r="AB323" i="1"/>
  <c r="AA323" i="1"/>
  <c r="J323" i="1" s="1"/>
  <c r="Z323" i="1"/>
  <c r="Y323" i="1"/>
  <c r="X323" i="1"/>
  <c r="W323" i="1"/>
  <c r="V323" i="1"/>
  <c r="I323" i="1" s="1"/>
  <c r="Q323" i="1"/>
  <c r="AS322" i="1"/>
  <c r="AJ322" i="1"/>
  <c r="M322" i="1" s="1"/>
  <c r="AG322" i="1"/>
  <c r="AF322" i="1"/>
  <c r="AE322" i="1"/>
  <c r="K322" i="1" s="1"/>
  <c r="AD322" i="1"/>
  <c r="AC322" i="1"/>
  <c r="AB322" i="1"/>
  <c r="J322" i="1" s="1"/>
  <c r="AA322" i="1"/>
  <c r="Z322" i="1"/>
  <c r="Y322" i="1"/>
  <c r="X322" i="1"/>
  <c r="W322" i="1"/>
  <c r="I322" i="1" s="1"/>
  <c r="L322" i="1" s="1"/>
  <c r="R322" i="1" s="1"/>
  <c r="T322" i="1" s="1"/>
  <c r="U322" i="1" s="1"/>
  <c r="V322" i="1"/>
  <c r="Q322" i="1"/>
  <c r="AJ321" i="1"/>
  <c r="M321" i="1" s="1"/>
  <c r="AG321" i="1"/>
  <c r="K321" i="1" s="1"/>
  <c r="AF321" i="1"/>
  <c r="AE321" i="1"/>
  <c r="AD321" i="1"/>
  <c r="AC321" i="1"/>
  <c r="AB321" i="1"/>
  <c r="AA321" i="1"/>
  <c r="J321" i="1" s="1"/>
  <c r="Z321" i="1"/>
  <c r="Y321" i="1"/>
  <c r="X321" i="1"/>
  <c r="W321" i="1"/>
  <c r="V321" i="1"/>
  <c r="I321" i="1" s="1"/>
  <c r="L321" i="1" s="1"/>
  <c r="R321" i="1" s="1"/>
  <c r="T321" i="1" s="1"/>
  <c r="U321" i="1" s="1"/>
  <c r="Q321" i="1"/>
  <c r="AS320" i="1"/>
  <c r="AJ320" i="1"/>
  <c r="M320" i="1" s="1"/>
  <c r="AS321" i="1" s="1"/>
  <c r="AG320" i="1"/>
  <c r="AF320" i="1"/>
  <c r="AE320" i="1"/>
  <c r="K320" i="1" s="1"/>
  <c r="AD320" i="1"/>
  <c r="AC320" i="1"/>
  <c r="AB320" i="1"/>
  <c r="AA320" i="1"/>
  <c r="Z320" i="1"/>
  <c r="Y320" i="1"/>
  <c r="X320" i="1"/>
  <c r="W320" i="1"/>
  <c r="V320" i="1"/>
  <c r="Q320" i="1"/>
  <c r="J320" i="1"/>
  <c r="AJ319" i="1"/>
  <c r="M319" i="1" s="1"/>
  <c r="AG319" i="1"/>
  <c r="AF319" i="1"/>
  <c r="AE319" i="1"/>
  <c r="K319" i="1" s="1"/>
  <c r="AD319" i="1"/>
  <c r="AC319" i="1"/>
  <c r="AB319" i="1"/>
  <c r="AA319" i="1"/>
  <c r="Z319" i="1"/>
  <c r="Y319" i="1"/>
  <c r="X319" i="1"/>
  <c r="W319" i="1"/>
  <c r="V319" i="1"/>
  <c r="I319" i="1" s="1"/>
  <c r="Q319" i="1"/>
  <c r="AJ318" i="1"/>
  <c r="AG318" i="1"/>
  <c r="AF318" i="1"/>
  <c r="AE318" i="1"/>
  <c r="K318" i="1" s="1"/>
  <c r="AD318" i="1"/>
  <c r="AC318" i="1"/>
  <c r="AB318" i="1"/>
  <c r="AA318" i="1"/>
  <c r="Z318" i="1"/>
  <c r="Y318" i="1"/>
  <c r="X318" i="1"/>
  <c r="W318" i="1"/>
  <c r="V318" i="1"/>
  <c r="I318" i="1" s="1"/>
  <c r="Q318" i="1"/>
  <c r="M318" i="1"/>
  <c r="AS319" i="1" s="1"/>
  <c r="AJ317" i="1"/>
  <c r="AG317" i="1"/>
  <c r="AF317" i="1"/>
  <c r="AE317" i="1"/>
  <c r="AD317" i="1"/>
  <c r="J317" i="1" s="1"/>
  <c r="AC317" i="1"/>
  <c r="AB317" i="1"/>
  <c r="AA317" i="1"/>
  <c r="Z317" i="1"/>
  <c r="Y317" i="1"/>
  <c r="X317" i="1"/>
  <c r="W317" i="1"/>
  <c r="V317" i="1"/>
  <c r="I317" i="1" s="1"/>
  <c r="Q317" i="1"/>
  <c r="M317" i="1"/>
  <c r="AS318" i="1" s="1"/>
  <c r="AJ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Q316" i="1"/>
  <c r="M316" i="1"/>
  <c r="AS317" i="1" s="1"/>
  <c r="K316" i="1"/>
  <c r="I316" i="1"/>
  <c r="AJ315" i="1"/>
  <c r="AG315" i="1"/>
  <c r="AF315" i="1"/>
  <c r="AE315" i="1"/>
  <c r="K315" i="1" s="1"/>
  <c r="AD315" i="1"/>
  <c r="AC315" i="1"/>
  <c r="J315" i="1" s="1"/>
  <c r="AB315" i="1"/>
  <c r="AA315" i="1"/>
  <c r="Z315" i="1"/>
  <c r="Y315" i="1"/>
  <c r="X315" i="1"/>
  <c r="W315" i="1"/>
  <c r="V315" i="1"/>
  <c r="Q315" i="1"/>
  <c r="M315" i="1"/>
  <c r="AS316" i="1" s="1"/>
  <c r="AJ314" i="1"/>
  <c r="AG314" i="1"/>
  <c r="AF314" i="1"/>
  <c r="K314" i="1" s="1"/>
  <c r="AE314" i="1"/>
  <c r="AD314" i="1"/>
  <c r="AC314" i="1"/>
  <c r="AB314" i="1"/>
  <c r="AA314" i="1"/>
  <c r="J314" i="1" s="1"/>
  <c r="Z314" i="1"/>
  <c r="Y314" i="1"/>
  <c r="X314" i="1"/>
  <c r="W314" i="1"/>
  <c r="I314" i="1" s="1"/>
  <c r="L314" i="1" s="1"/>
  <c r="R314" i="1" s="1"/>
  <c r="T314" i="1" s="1"/>
  <c r="U314" i="1" s="1"/>
  <c r="V314" i="1"/>
  <c r="Q314" i="1"/>
  <c r="M314" i="1"/>
  <c r="AS315" i="1" s="1"/>
  <c r="AJ313" i="1"/>
  <c r="AG313" i="1"/>
  <c r="AF313" i="1"/>
  <c r="AE313" i="1"/>
  <c r="K313" i="1" s="1"/>
  <c r="AD313" i="1"/>
  <c r="AC313" i="1"/>
  <c r="AB313" i="1"/>
  <c r="AA313" i="1"/>
  <c r="J313" i="1" s="1"/>
  <c r="Z313" i="1"/>
  <c r="Y313" i="1"/>
  <c r="X313" i="1"/>
  <c r="W313" i="1"/>
  <c r="V313" i="1"/>
  <c r="I313" i="1" s="1"/>
  <c r="Q313" i="1"/>
  <c r="M313" i="1"/>
  <c r="AS314" i="1" s="1"/>
  <c r="AJ312" i="1"/>
  <c r="M312" i="1" s="1"/>
  <c r="AS313" i="1" s="1"/>
  <c r="AG312" i="1"/>
  <c r="K312" i="1" s="1"/>
  <c r="AF312" i="1"/>
  <c r="AE312" i="1"/>
  <c r="AD312" i="1"/>
  <c r="AC312" i="1"/>
  <c r="AB312" i="1"/>
  <c r="AA312" i="1"/>
  <c r="J312" i="1" s="1"/>
  <c r="Z312" i="1"/>
  <c r="Y312" i="1"/>
  <c r="X312" i="1"/>
  <c r="W312" i="1"/>
  <c r="V312" i="1"/>
  <c r="Q312" i="1"/>
  <c r="I312" i="1"/>
  <c r="L312" i="1" s="1"/>
  <c r="R312" i="1" s="1"/>
  <c r="T312" i="1" s="1"/>
  <c r="U312" i="1" s="1"/>
  <c r="AS311" i="1"/>
  <c r="AJ311" i="1"/>
  <c r="M311" i="1" s="1"/>
  <c r="AS312" i="1" s="1"/>
  <c r="AG311" i="1"/>
  <c r="AF311" i="1"/>
  <c r="K311" i="1" s="1"/>
  <c r="AE311" i="1"/>
  <c r="AD311" i="1"/>
  <c r="AC311" i="1"/>
  <c r="AB311" i="1"/>
  <c r="AA311" i="1"/>
  <c r="J311" i="1" s="1"/>
  <c r="Z311" i="1"/>
  <c r="Y311" i="1"/>
  <c r="X311" i="1"/>
  <c r="W311" i="1"/>
  <c r="I311" i="1" s="1"/>
  <c r="L311" i="1" s="1"/>
  <c r="V311" i="1"/>
  <c r="Q311" i="1"/>
  <c r="AJ310" i="1"/>
  <c r="M310" i="1" s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I310" i="1" s="1"/>
  <c r="Q310" i="1"/>
  <c r="J310" i="1"/>
  <c r="AJ309" i="1"/>
  <c r="M309" i="1" s="1"/>
  <c r="AS310" i="1" s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Q309" i="1"/>
  <c r="K309" i="1"/>
  <c r="I309" i="1"/>
  <c r="AJ308" i="1"/>
  <c r="AG308" i="1"/>
  <c r="AF308" i="1"/>
  <c r="AE308" i="1"/>
  <c r="K308" i="1" s="1"/>
  <c r="AD308" i="1"/>
  <c r="AC308" i="1"/>
  <c r="J308" i="1" s="1"/>
  <c r="AB308" i="1"/>
  <c r="AA308" i="1"/>
  <c r="Z308" i="1"/>
  <c r="Y308" i="1"/>
  <c r="X308" i="1"/>
  <c r="W308" i="1"/>
  <c r="V308" i="1"/>
  <c r="Q308" i="1"/>
  <c r="M308" i="1"/>
  <c r="AS309" i="1" s="1"/>
  <c r="AJ307" i="1"/>
  <c r="M307" i="1" s="1"/>
  <c r="AS308" i="1" s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I307" i="1" s="1"/>
  <c r="Q307" i="1"/>
  <c r="AJ306" i="1"/>
  <c r="AG306" i="1"/>
  <c r="K306" i="1" s="1"/>
  <c r="AF306" i="1"/>
  <c r="AE306" i="1"/>
  <c r="AD306" i="1"/>
  <c r="AC306" i="1"/>
  <c r="AB306" i="1"/>
  <c r="AA306" i="1"/>
  <c r="Z306" i="1"/>
  <c r="Y306" i="1"/>
  <c r="X306" i="1"/>
  <c r="W306" i="1"/>
  <c r="V306" i="1"/>
  <c r="I306" i="1" s="1"/>
  <c r="Q306" i="1"/>
  <c r="M306" i="1"/>
  <c r="AS307" i="1" s="1"/>
  <c r="AJ305" i="1"/>
  <c r="AG305" i="1"/>
  <c r="AF305" i="1"/>
  <c r="AE305" i="1"/>
  <c r="AD305" i="1"/>
  <c r="AC305" i="1"/>
  <c r="AB305" i="1"/>
  <c r="AA305" i="1"/>
  <c r="J305" i="1" s="1"/>
  <c r="Z305" i="1"/>
  <c r="Y305" i="1"/>
  <c r="X305" i="1"/>
  <c r="W305" i="1"/>
  <c r="V305" i="1"/>
  <c r="Q305" i="1"/>
  <c r="M305" i="1"/>
  <c r="AS306" i="1" s="1"/>
  <c r="K305" i="1"/>
  <c r="AJ304" i="1"/>
  <c r="M304" i="1" s="1"/>
  <c r="AS305" i="1" s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I304" i="1" s="1"/>
  <c r="L304" i="1" s="1"/>
  <c r="R304" i="1" s="1"/>
  <c r="T304" i="1" s="1"/>
  <c r="U304" i="1" s="1"/>
  <c r="Q304" i="1"/>
  <c r="K304" i="1"/>
  <c r="J304" i="1"/>
  <c r="AJ303" i="1"/>
  <c r="AG303" i="1"/>
  <c r="AF303" i="1"/>
  <c r="AE303" i="1"/>
  <c r="K303" i="1" s="1"/>
  <c r="AD303" i="1"/>
  <c r="AC303" i="1"/>
  <c r="J303" i="1" s="1"/>
  <c r="AB303" i="1"/>
  <c r="AA303" i="1"/>
  <c r="Z303" i="1"/>
  <c r="Y303" i="1"/>
  <c r="X303" i="1"/>
  <c r="I303" i="1" s="1"/>
  <c r="L303" i="1" s="1"/>
  <c r="R303" i="1" s="1"/>
  <c r="T303" i="1" s="1"/>
  <c r="U303" i="1" s="1"/>
  <c r="W303" i="1"/>
  <c r="V303" i="1"/>
  <c r="Q303" i="1"/>
  <c r="M303" i="1"/>
  <c r="AS304" i="1" s="1"/>
  <c r="AJ302" i="1"/>
  <c r="AG302" i="1"/>
  <c r="AF302" i="1"/>
  <c r="AE302" i="1"/>
  <c r="AD302" i="1"/>
  <c r="AC302" i="1"/>
  <c r="AB302" i="1"/>
  <c r="AA302" i="1"/>
  <c r="J302" i="1" s="1"/>
  <c r="Z302" i="1"/>
  <c r="Y302" i="1"/>
  <c r="X302" i="1"/>
  <c r="W302" i="1"/>
  <c r="I302" i="1" s="1"/>
  <c r="V302" i="1"/>
  <c r="Q302" i="1"/>
  <c r="M302" i="1"/>
  <c r="AS303" i="1" s="1"/>
  <c r="K302" i="1"/>
  <c r="AJ301" i="1"/>
  <c r="AG301" i="1"/>
  <c r="AF301" i="1"/>
  <c r="AE301" i="1"/>
  <c r="K301" i="1" s="1"/>
  <c r="AD301" i="1"/>
  <c r="AC301" i="1"/>
  <c r="AB301" i="1"/>
  <c r="AA301" i="1"/>
  <c r="Z301" i="1"/>
  <c r="Y301" i="1"/>
  <c r="X301" i="1"/>
  <c r="W301" i="1"/>
  <c r="V301" i="1"/>
  <c r="Q301" i="1"/>
  <c r="M301" i="1"/>
  <c r="AS302" i="1" s="1"/>
  <c r="J301" i="1"/>
  <c r="I301" i="1"/>
  <c r="L301" i="1" s="1"/>
  <c r="R301" i="1" s="1"/>
  <c r="T301" i="1" s="1"/>
  <c r="U301" i="1" s="1"/>
  <c r="AS300" i="1"/>
  <c r="AJ300" i="1"/>
  <c r="M300" i="1" s="1"/>
  <c r="AS301" i="1" s="1"/>
  <c r="AG300" i="1"/>
  <c r="K300" i="1" s="1"/>
  <c r="AF300" i="1"/>
  <c r="AE300" i="1"/>
  <c r="AD300" i="1"/>
  <c r="AC300" i="1"/>
  <c r="AB300" i="1"/>
  <c r="J300" i="1" s="1"/>
  <c r="AA300" i="1"/>
  <c r="Z300" i="1"/>
  <c r="Y300" i="1"/>
  <c r="X300" i="1"/>
  <c r="I300" i="1" s="1"/>
  <c r="L300" i="1" s="1"/>
  <c r="R300" i="1" s="1"/>
  <c r="T300" i="1" s="1"/>
  <c r="U300" i="1" s="1"/>
  <c r="W300" i="1"/>
  <c r="V300" i="1"/>
  <c r="Q300" i="1"/>
  <c r="AJ299" i="1"/>
  <c r="AG299" i="1"/>
  <c r="AF299" i="1"/>
  <c r="K299" i="1" s="1"/>
  <c r="AE299" i="1"/>
  <c r="AD299" i="1"/>
  <c r="AC299" i="1"/>
  <c r="AB299" i="1"/>
  <c r="AA299" i="1"/>
  <c r="J299" i="1" s="1"/>
  <c r="Z299" i="1"/>
  <c r="Y299" i="1"/>
  <c r="X299" i="1"/>
  <c r="I299" i="1" s="1"/>
  <c r="W299" i="1"/>
  <c r="V299" i="1"/>
  <c r="Q299" i="1"/>
  <c r="M299" i="1"/>
  <c r="AS298" i="1"/>
  <c r="AJ298" i="1"/>
  <c r="M298" i="1" s="1"/>
  <c r="AS299" i="1" s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I298" i="1" s="1"/>
  <c r="Q298" i="1"/>
  <c r="J298" i="1"/>
  <c r="AJ297" i="1"/>
  <c r="AG297" i="1"/>
  <c r="AF297" i="1"/>
  <c r="AE297" i="1"/>
  <c r="K297" i="1" s="1"/>
  <c r="AD297" i="1"/>
  <c r="AC297" i="1"/>
  <c r="AB297" i="1"/>
  <c r="AA297" i="1"/>
  <c r="J297" i="1" s="1"/>
  <c r="Z297" i="1"/>
  <c r="Y297" i="1"/>
  <c r="X297" i="1"/>
  <c r="W297" i="1"/>
  <c r="V297" i="1"/>
  <c r="Q297" i="1"/>
  <c r="M297" i="1"/>
  <c r="I297" i="1"/>
  <c r="AS296" i="1"/>
  <c r="AJ296" i="1"/>
  <c r="M296" i="1" s="1"/>
  <c r="AS297" i="1" s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Q296" i="1"/>
  <c r="J296" i="1"/>
  <c r="AJ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I295" i="1" s="1"/>
  <c r="Q295" i="1"/>
  <c r="M295" i="1"/>
  <c r="AJ294" i="1"/>
  <c r="M294" i="1" s="1"/>
  <c r="AS295" i="1" s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Q294" i="1"/>
  <c r="K294" i="1"/>
  <c r="AJ293" i="1"/>
  <c r="AG293" i="1"/>
  <c r="AF293" i="1"/>
  <c r="AE293" i="1"/>
  <c r="K293" i="1" s="1"/>
  <c r="AD293" i="1"/>
  <c r="AC293" i="1"/>
  <c r="AB293" i="1"/>
  <c r="J293" i="1" s="1"/>
  <c r="AA293" i="1"/>
  <c r="Z293" i="1"/>
  <c r="Y293" i="1"/>
  <c r="X293" i="1"/>
  <c r="W293" i="1"/>
  <c r="V293" i="1"/>
  <c r="Q293" i="1"/>
  <c r="M293" i="1"/>
  <c r="AS294" i="1" s="1"/>
  <c r="AJ292" i="1"/>
  <c r="M292" i="1" s="1"/>
  <c r="AS293" i="1" s="1"/>
  <c r="AG292" i="1"/>
  <c r="AF292" i="1"/>
  <c r="K292" i="1" s="1"/>
  <c r="AE292" i="1"/>
  <c r="AD292" i="1"/>
  <c r="AC292" i="1"/>
  <c r="AB292" i="1"/>
  <c r="J292" i="1" s="1"/>
  <c r="AA292" i="1"/>
  <c r="Z292" i="1"/>
  <c r="Y292" i="1"/>
  <c r="X292" i="1"/>
  <c r="W292" i="1"/>
  <c r="V292" i="1"/>
  <c r="I292" i="1" s="1"/>
  <c r="Q292" i="1"/>
  <c r="AJ291" i="1"/>
  <c r="AG291" i="1"/>
  <c r="AF291" i="1"/>
  <c r="AE291" i="1"/>
  <c r="K291" i="1" s="1"/>
  <c r="AD291" i="1"/>
  <c r="J291" i="1" s="1"/>
  <c r="AC291" i="1"/>
  <c r="AB291" i="1"/>
  <c r="AA291" i="1"/>
  <c r="Z291" i="1"/>
  <c r="Y291" i="1"/>
  <c r="X291" i="1"/>
  <c r="I291" i="1" s="1"/>
  <c r="W291" i="1"/>
  <c r="V291" i="1"/>
  <c r="Q291" i="1"/>
  <c r="M291" i="1"/>
  <c r="AS292" i="1" s="1"/>
  <c r="AJ290" i="1"/>
  <c r="AG290" i="1"/>
  <c r="AF290" i="1"/>
  <c r="AE290" i="1"/>
  <c r="AD290" i="1"/>
  <c r="AC290" i="1"/>
  <c r="J290" i="1" s="1"/>
  <c r="AB290" i="1"/>
  <c r="AA290" i="1"/>
  <c r="Z290" i="1"/>
  <c r="Y290" i="1"/>
  <c r="I290" i="1" s="1"/>
  <c r="X290" i="1"/>
  <c r="W290" i="1"/>
  <c r="V290" i="1"/>
  <c r="Q290" i="1"/>
  <c r="M290" i="1"/>
  <c r="AS291" i="1" s="1"/>
  <c r="K290" i="1"/>
  <c r="AJ289" i="1"/>
  <c r="M289" i="1" s="1"/>
  <c r="AS290" i="1" s="1"/>
  <c r="AG289" i="1"/>
  <c r="AF289" i="1"/>
  <c r="AE289" i="1"/>
  <c r="AD289" i="1"/>
  <c r="AC289" i="1"/>
  <c r="AB289" i="1"/>
  <c r="AA289" i="1"/>
  <c r="J289" i="1" s="1"/>
  <c r="Z289" i="1"/>
  <c r="Y289" i="1"/>
  <c r="X289" i="1"/>
  <c r="W289" i="1"/>
  <c r="V289" i="1"/>
  <c r="Q289" i="1"/>
  <c r="K289" i="1"/>
  <c r="AS288" i="1"/>
  <c r="AJ288" i="1"/>
  <c r="M288" i="1" s="1"/>
  <c r="AS289" i="1" s="1"/>
  <c r="AG288" i="1"/>
  <c r="K288" i="1" s="1"/>
  <c r="AF288" i="1"/>
  <c r="AE288" i="1"/>
  <c r="AD288" i="1"/>
  <c r="AC288" i="1"/>
  <c r="AB288" i="1"/>
  <c r="AA288" i="1"/>
  <c r="J288" i="1" s="1"/>
  <c r="Z288" i="1"/>
  <c r="Y288" i="1"/>
  <c r="X288" i="1"/>
  <c r="W288" i="1"/>
  <c r="V288" i="1"/>
  <c r="Q288" i="1"/>
  <c r="AS287" i="1"/>
  <c r="AJ287" i="1"/>
  <c r="AG287" i="1"/>
  <c r="AF287" i="1"/>
  <c r="AE287" i="1"/>
  <c r="AD287" i="1"/>
  <c r="AC287" i="1"/>
  <c r="AB287" i="1"/>
  <c r="AA287" i="1"/>
  <c r="J287" i="1" s="1"/>
  <c r="Z287" i="1"/>
  <c r="Y287" i="1"/>
  <c r="X287" i="1"/>
  <c r="W287" i="1"/>
  <c r="V287" i="1"/>
  <c r="I287" i="1" s="1"/>
  <c r="Q287" i="1"/>
  <c r="M287" i="1"/>
  <c r="K287" i="1"/>
  <c r="AJ286" i="1"/>
  <c r="M286" i="1" s="1"/>
  <c r="AG286" i="1"/>
  <c r="AF286" i="1"/>
  <c r="AE286" i="1"/>
  <c r="K286" i="1" s="1"/>
  <c r="AD286" i="1"/>
  <c r="AC286" i="1"/>
  <c r="AB286" i="1"/>
  <c r="J286" i="1" s="1"/>
  <c r="AA286" i="1"/>
  <c r="Z286" i="1"/>
  <c r="Y286" i="1"/>
  <c r="X286" i="1"/>
  <c r="W286" i="1"/>
  <c r="V286" i="1"/>
  <c r="Q286" i="1"/>
  <c r="I286" i="1"/>
  <c r="AJ285" i="1"/>
  <c r="M285" i="1" s="1"/>
  <c r="AS286" i="1" s="1"/>
  <c r="AG285" i="1"/>
  <c r="AF285" i="1"/>
  <c r="AE285" i="1"/>
  <c r="K285" i="1" s="1"/>
  <c r="AD285" i="1"/>
  <c r="AC285" i="1"/>
  <c r="AB285" i="1"/>
  <c r="AA285" i="1"/>
  <c r="Z285" i="1"/>
  <c r="Y285" i="1"/>
  <c r="X285" i="1"/>
  <c r="W285" i="1"/>
  <c r="V285" i="1"/>
  <c r="Q285" i="1"/>
  <c r="AJ284" i="1"/>
  <c r="AG284" i="1"/>
  <c r="AF284" i="1"/>
  <c r="AE284" i="1"/>
  <c r="AD284" i="1"/>
  <c r="AC284" i="1"/>
  <c r="J284" i="1" s="1"/>
  <c r="AB284" i="1"/>
  <c r="AA284" i="1"/>
  <c r="Z284" i="1"/>
  <c r="Y284" i="1"/>
  <c r="X284" i="1"/>
  <c r="W284" i="1"/>
  <c r="V284" i="1"/>
  <c r="Q284" i="1"/>
  <c r="M284" i="1"/>
  <c r="AS285" i="1" s="1"/>
  <c r="AJ283" i="1"/>
  <c r="AG283" i="1"/>
  <c r="AF283" i="1"/>
  <c r="AE283" i="1"/>
  <c r="AD283" i="1"/>
  <c r="AC283" i="1"/>
  <c r="AB283" i="1"/>
  <c r="AA283" i="1"/>
  <c r="Z283" i="1"/>
  <c r="Y283" i="1"/>
  <c r="I283" i="1" s="1"/>
  <c r="X283" i="1"/>
  <c r="W283" i="1"/>
  <c r="V283" i="1"/>
  <c r="Q283" i="1"/>
  <c r="M283" i="1"/>
  <c r="AS284" i="1" s="1"/>
  <c r="AJ282" i="1"/>
  <c r="AG282" i="1"/>
  <c r="AF282" i="1"/>
  <c r="AE282" i="1"/>
  <c r="K282" i="1" s="1"/>
  <c r="AD282" i="1"/>
  <c r="AC282" i="1"/>
  <c r="AB282" i="1"/>
  <c r="AA282" i="1"/>
  <c r="Z282" i="1"/>
  <c r="Y282" i="1"/>
  <c r="X282" i="1"/>
  <c r="W282" i="1"/>
  <c r="V282" i="1"/>
  <c r="Q282" i="1"/>
  <c r="M282" i="1"/>
  <c r="AS283" i="1" s="1"/>
  <c r="AJ281" i="1"/>
  <c r="AG281" i="1"/>
  <c r="K281" i="1" s="1"/>
  <c r="AF281" i="1"/>
  <c r="AE281" i="1"/>
  <c r="AD281" i="1"/>
  <c r="AC281" i="1"/>
  <c r="AB281" i="1"/>
  <c r="AA281" i="1"/>
  <c r="J281" i="1" s="1"/>
  <c r="Z281" i="1"/>
  <c r="Y281" i="1"/>
  <c r="X281" i="1"/>
  <c r="W281" i="1"/>
  <c r="V281" i="1"/>
  <c r="I281" i="1" s="1"/>
  <c r="L281" i="1" s="1"/>
  <c r="R281" i="1" s="1"/>
  <c r="T281" i="1" s="1"/>
  <c r="U281" i="1" s="1"/>
  <c r="Q281" i="1"/>
  <c r="M281" i="1"/>
  <c r="AS282" i="1" s="1"/>
  <c r="AJ280" i="1"/>
  <c r="AG280" i="1"/>
  <c r="AF280" i="1"/>
  <c r="AE280" i="1"/>
  <c r="K280" i="1" s="1"/>
  <c r="AD280" i="1"/>
  <c r="J280" i="1" s="1"/>
  <c r="AC280" i="1"/>
  <c r="AB280" i="1"/>
  <c r="AA280" i="1"/>
  <c r="Z280" i="1"/>
  <c r="Y280" i="1"/>
  <c r="X280" i="1"/>
  <c r="W280" i="1"/>
  <c r="V280" i="1"/>
  <c r="I280" i="1" s="1"/>
  <c r="L280" i="1" s="1"/>
  <c r="R280" i="1" s="1"/>
  <c r="T280" i="1" s="1"/>
  <c r="U280" i="1" s="1"/>
  <c r="Q280" i="1"/>
  <c r="M280" i="1"/>
  <c r="AS281" i="1" s="1"/>
  <c r="AJ279" i="1"/>
  <c r="AG279" i="1"/>
  <c r="AF279" i="1"/>
  <c r="AE279" i="1"/>
  <c r="AD279" i="1"/>
  <c r="AC279" i="1"/>
  <c r="AB279" i="1"/>
  <c r="J279" i="1" s="1"/>
  <c r="AA279" i="1"/>
  <c r="Z279" i="1"/>
  <c r="Y279" i="1"/>
  <c r="X279" i="1"/>
  <c r="I279" i="1" s="1"/>
  <c r="W279" i="1"/>
  <c r="V279" i="1"/>
  <c r="Q279" i="1"/>
  <c r="M279" i="1"/>
  <c r="AS280" i="1" s="1"/>
  <c r="K279" i="1"/>
  <c r="AJ278" i="1"/>
  <c r="AG278" i="1"/>
  <c r="AF278" i="1"/>
  <c r="K278" i="1" s="1"/>
  <c r="AE278" i="1"/>
  <c r="AD278" i="1"/>
  <c r="AC278" i="1"/>
  <c r="J278" i="1" s="1"/>
  <c r="AB278" i="1"/>
  <c r="AA278" i="1"/>
  <c r="Z278" i="1"/>
  <c r="I278" i="1" s="1"/>
  <c r="L278" i="1" s="1"/>
  <c r="R278" i="1" s="1"/>
  <c r="T278" i="1" s="1"/>
  <c r="U278" i="1" s="1"/>
  <c r="Y278" i="1"/>
  <c r="X278" i="1"/>
  <c r="W278" i="1"/>
  <c r="V278" i="1"/>
  <c r="Q278" i="1"/>
  <c r="M278" i="1"/>
  <c r="AS279" i="1" s="1"/>
  <c r="AJ277" i="1"/>
  <c r="M277" i="1" s="1"/>
  <c r="AS278" i="1" s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Q277" i="1"/>
  <c r="K277" i="1"/>
  <c r="J277" i="1"/>
  <c r="AJ276" i="1"/>
  <c r="M276" i="1" s="1"/>
  <c r="AS277" i="1" s="1"/>
  <c r="AG276" i="1"/>
  <c r="K276" i="1" s="1"/>
  <c r="AF276" i="1"/>
  <c r="AE276" i="1"/>
  <c r="AD276" i="1"/>
  <c r="J276" i="1" s="1"/>
  <c r="AC276" i="1"/>
  <c r="AB276" i="1"/>
  <c r="AA276" i="1"/>
  <c r="Z276" i="1"/>
  <c r="Y276" i="1"/>
  <c r="X276" i="1"/>
  <c r="W276" i="1"/>
  <c r="V276" i="1"/>
  <c r="I276" i="1" s="1"/>
  <c r="L276" i="1" s="1"/>
  <c r="R276" i="1" s="1"/>
  <c r="T276" i="1" s="1"/>
  <c r="U276" i="1" s="1"/>
  <c r="Q276" i="1"/>
  <c r="AJ275" i="1"/>
  <c r="AG275" i="1"/>
  <c r="AF275" i="1"/>
  <c r="K275" i="1" s="1"/>
  <c r="AE275" i="1"/>
  <c r="AD275" i="1"/>
  <c r="AC275" i="1"/>
  <c r="AB275" i="1"/>
  <c r="J275" i="1" s="1"/>
  <c r="AA275" i="1"/>
  <c r="Z275" i="1"/>
  <c r="Y275" i="1"/>
  <c r="X275" i="1"/>
  <c r="W275" i="1"/>
  <c r="I275" i="1" s="1"/>
  <c r="V275" i="1"/>
  <c r="Q275" i="1"/>
  <c r="M275" i="1"/>
  <c r="AS276" i="1" s="1"/>
  <c r="AJ274" i="1"/>
  <c r="AG274" i="1"/>
  <c r="K274" i="1" s="1"/>
  <c r="AF274" i="1"/>
  <c r="AE274" i="1"/>
  <c r="AD274" i="1"/>
  <c r="AC274" i="1"/>
  <c r="J274" i="1" s="1"/>
  <c r="AB274" i="1"/>
  <c r="AA274" i="1"/>
  <c r="Z274" i="1"/>
  <c r="Y274" i="1"/>
  <c r="X274" i="1"/>
  <c r="W274" i="1"/>
  <c r="V274" i="1"/>
  <c r="I274" i="1" s="1"/>
  <c r="L274" i="1" s="1"/>
  <c r="R274" i="1" s="1"/>
  <c r="T274" i="1" s="1"/>
  <c r="U274" i="1" s="1"/>
  <c r="Q274" i="1"/>
  <c r="M274" i="1"/>
  <c r="AS275" i="1" s="1"/>
  <c r="AS273" i="1"/>
  <c r="AJ273" i="1"/>
  <c r="M273" i="1" s="1"/>
  <c r="AS274" i="1" s="1"/>
  <c r="AG273" i="1"/>
  <c r="AF273" i="1"/>
  <c r="AE273" i="1"/>
  <c r="AD273" i="1"/>
  <c r="AC273" i="1"/>
  <c r="AB273" i="1"/>
  <c r="J273" i="1" s="1"/>
  <c r="AA273" i="1"/>
  <c r="Z273" i="1"/>
  <c r="Y273" i="1"/>
  <c r="X273" i="1"/>
  <c r="W273" i="1"/>
  <c r="V273" i="1"/>
  <c r="I273" i="1" s="1"/>
  <c r="Q273" i="1"/>
  <c r="L273" i="1"/>
  <c r="R273" i="1" s="1"/>
  <c r="T273" i="1" s="1"/>
  <c r="U273" i="1" s="1"/>
  <c r="K273" i="1"/>
  <c r="AS272" i="1"/>
  <c r="AJ272" i="1"/>
  <c r="AG272" i="1"/>
  <c r="AF272" i="1"/>
  <c r="AE272" i="1"/>
  <c r="K272" i="1" s="1"/>
  <c r="AD272" i="1"/>
  <c r="AC272" i="1"/>
  <c r="AB272" i="1"/>
  <c r="AA272" i="1"/>
  <c r="Z272" i="1"/>
  <c r="Y272" i="1"/>
  <c r="X272" i="1"/>
  <c r="W272" i="1"/>
  <c r="V272" i="1"/>
  <c r="Q272" i="1"/>
  <c r="M272" i="1"/>
  <c r="J272" i="1"/>
  <c r="I272" i="1"/>
  <c r="AJ271" i="1"/>
  <c r="AG271" i="1"/>
  <c r="AF271" i="1"/>
  <c r="AE271" i="1"/>
  <c r="AD271" i="1"/>
  <c r="AC271" i="1"/>
  <c r="AB271" i="1"/>
  <c r="J271" i="1" s="1"/>
  <c r="AA271" i="1"/>
  <c r="Z271" i="1"/>
  <c r="Y271" i="1"/>
  <c r="X271" i="1"/>
  <c r="W271" i="1"/>
  <c r="V271" i="1"/>
  <c r="Q271" i="1"/>
  <c r="M271" i="1"/>
  <c r="AS270" i="1"/>
  <c r="AJ270" i="1"/>
  <c r="M270" i="1" s="1"/>
  <c r="AS271" i="1" s="1"/>
  <c r="AG270" i="1"/>
  <c r="AF270" i="1"/>
  <c r="AE270" i="1"/>
  <c r="K270" i="1" s="1"/>
  <c r="AD270" i="1"/>
  <c r="AC270" i="1"/>
  <c r="AB270" i="1"/>
  <c r="AA270" i="1"/>
  <c r="Z270" i="1"/>
  <c r="Y270" i="1"/>
  <c r="X270" i="1"/>
  <c r="W270" i="1"/>
  <c r="V270" i="1"/>
  <c r="I270" i="1" s="1"/>
  <c r="L270" i="1" s="1"/>
  <c r="R270" i="1" s="1"/>
  <c r="T270" i="1" s="1"/>
  <c r="U270" i="1" s="1"/>
  <c r="Q270" i="1"/>
  <c r="J270" i="1"/>
  <c r="AJ269" i="1"/>
  <c r="AG269" i="1"/>
  <c r="AF269" i="1"/>
  <c r="K269" i="1" s="1"/>
  <c r="AE269" i="1"/>
  <c r="AD269" i="1"/>
  <c r="AC269" i="1"/>
  <c r="AB269" i="1"/>
  <c r="AA269" i="1"/>
  <c r="J269" i="1" s="1"/>
  <c r="Z269" i="1"/>
  <c r="Y269" i="1"/>
  <c r="X269" i="1"/>
  <c r="W269" i="1"/>
  <c r="V269" i="1"/>
  <c r="I269" i="1" s="1"/>
  <c r="L269" i="1" s="1"/>
  <c r="R269" i="1" s="1"/>
  <c r="T269" i="1" s="1"/>
  <c r="U269" i="1" s="1"/>
  <c r="Q269" i="1"/>
  <c r="M269" i="1"/>
  <c r="AJ268" i="1"/>
  <c r="AG268" i="1"/>
  <c r="AF268" i="1"/>
  <c r="AE268" i="1"/>
  <c r="K268" i="1" s="1"/>
  <c r="AD268" i="1"/>
  <c r="AC268" i="1"/>
  <c r="J268" i="1" s="1"/>
  <c r="AB268" i="1"/>
  <c r="AA268" i="1"/>
  <c r="Z268" i="1"/>
  <c r="Y268" i="1"/>
  <c r="X268" i="1"/>
  <c r="I268" i="1" s="1"/>
  <c r="W268" i="1"/>
  <c r="V268" i="1"/>
  <c r="Q268" i="1"/>
  <c r="M268" i="1"/>
  <c r="AS269" i="1" s="1"/>
  <c r="AJ267" i="1"/>
  <c r="AG267" i="1"/>
  <c r="AF267" i="1"/>
  <c r="AE267" i="1"/>
  <c r="AD267" i="1"/>
  <c r="AC267" i="1"/>
  <c r="AB267" i="1"/>
  <c r="J267" i="1" s="1"/>
  <c r="AA267" i="1"/>
  <c r="Z267" i="1"/>
  <c r="Y267" i="1"/>
  <c r="X267" i="1"/>
  <c r="W267" i="1"/>
  <c r="I267" i="1" s="1"/>
  <c r="V267" i="1"/>
  <c r="Q267" i="1"/>
  <c r="M267" i="1"/>
  <c r="AS268" i="1" s="1"/>
  <c r="AJ266" i="1"/>
  <c r="M266" i="1" s="1"/>
  <c r="AS267" i="1" s="1"/>
  <c r="AG266" i="1"/>
  <c r="AF266" i="1"/>
  <c r="AE266" i="1"/>
  <c r="K266" i="1" s="1"/>
  <c r="AD266" i="1"/>
  <c r="AC266" i="1"/>
  <c r="AB266" i="1"/>
  <c r="AA266" i="1"/>
  <c r="J266" i="1" s="1"/>
  <c r="Z266" i="1"/>
  <c r="Y266" i="1"/>
  <c r="X266" i="1"/>
  <c r="W266" i="1"/>
  <c r="V266" i="1"/>
  <c r="I266" i="1" s="1"/>
  <c r="Q266" i="1"/>
  <c r="AJ265" i="1"/>
  <c r="AG265" i="1"/>
  <c r="K265" i="1" s="1"/>
  <c r="AF265" i="1"/>
  <c r="AE265" i="1"/>
  <c r="AD265" i="1"/>
  <c r="AC265" i="1"/>
  <c r="AB265" i="1"/>
  <c r="AA265" i="1"/>
  <c r="Z265" i="1"/>
  <c r="Y265" i="1"/>
  <c r="X265" i="1"/>
  <c r="W265" i="1"/>
  <c r="V265" i="1"/>
  <c r="I265" i="1" s="1"/>
  <c r="Q265" i="1"/>
  <c r="M265" i="1"/>
  <c r="AS266" i="1" s="1"/>
  <c r="AJ264" i="1"/>
  <c r="AG264" i="1"/>
  <c r="AF264" i="1"/>
  <c r="K264" i="1" s="1"/>
  <c r="AE264" i="1"/>
  <c r="AD264" i="1"/>
  <c r="AC264" i="1"/>
  <c r="AB264" i="1"/>
  <c r="AA264" i="1"/>
  <c r="J264" i="1" s="1"/>
  <c r="L264" i="1" s="1"/>
  <c r="R264" i="1" s="1"/>
  <c r="T264" i="1" s="1"/>
  <c r="U264" i="1" s="1"/>
  <c r="Z264" i="1"/>
  <c r="Y264" i="1"/>
  <c r="X264" i="1"/>
  <c r="W264" i="1"/>
  <c r="V264" i="1"/>
  <c r="Q264" i="1"/>
  <c r="M264" i="1"/>
  <c r="AS265" i="1" s="1"/>
  <c r="I264" i="1"/>
  <c r="AJ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I263" i="1" s="1"/>
  <c r="Q263" i="1"/>
  <c r="M263" i="1"/>
  <c r="AS264" i="1" s="1"/>
  <c r="K263" i="1"/>
  <c r="AJ262" i="1"/>
  <c r="AG262" i="1"/>
  <c r="AF262" i="1"/>
  <c r="AE262" i="1"/>
  <c r="AD262" i="1"/>
  <c r="AC262" i="1"/>
  <c r="AB262" i="1"/>
  <c r="AA262" i="1"/>
  <c r="J262" i="1" s="1"/>
  <c r="Z262" i="1"/>
  <c r="Y262" i="1"/>
  <c r="X262" i="1"/>
  <c r="W262" i="1"/>
  <c r="I262" i="1" s="1"/>
  <c r="V262" i="1"/>
  <c r="Q262" i="1"/>
  <c r="M262" i="1"/>
  <c r="AS263" i="1" s="1"/>
  <c r="K262" i="1"/>
  <c r="AJ261" i="1"/>
  <c r="M261" i="1" s="1"/>
  <c r="AS262" i="1" s="1"/>
  <c r="AG261" i="1"/>
  <c r="AF261" i="1"/>
  <c r="AE261" i="1"/>
  <c r="K261" i="1" s="1"/>
  <c r="AD261" i="1"/>
  <c r="AC261" i="1"/>
  <c r="AB261" i="1"/>
  <c r="AA261" i="1"/>
  <c r="Z261" i="1"/>
  <c r="I261" i="1" s="1"/>
  <c r="Y261" i="1"/>
  <c r="X261" i="1"/>
  <c r="W261" i="1"/>
  <c r="V261" i="1"/>
  <c r="Q261" i="1"/>
  <c r="J261" i="1"/>
  <c r="AJ260" i="1"/>
  <c r="AG260" i="1"/>
  <c r="AF260" i="1"/>
  <c r="AE260" i="1"/>
  <c r="K260" i="1" s="1"/>
  <c r="AD260" i="1"/>
  <c r="AC260" i="1"/>
  <c r="AB260" i="1"/>
  <c r="J260" i="1" s="1"/>
  <c r="AA260" i="1"/>
  <c r="Z260" i="1"/>
  <c r="Y260" i="1"/>
  <c r="I260" i="1" s="1"/>
  <c r="L260" i="1" s="1"/>
  <c r="R260" i="1" s="1"/>
  <c r="T260" i="1" s="1"/>
  <c r="U260" i="1" s="1"/>
  <c r="X260" i="1"/>
  <c r="W260" i="1"/>
  <c r="V260" i="1"/>
  <c r="Q260" i="1"/>
  <c r="M260" i="1"/>
  <c r="AS261" i="1" s="1"/>
  <c r="AJ259" i="1"/>
  <c r="AG259" i="1"/>
  <c r="AF259" i="1"/>
  <c r="K259" i="1" s="1"/>
  <c r="AE259" i="1"/>
  <c r="AD259" i="1"/>
  <c r="AC259" i="1"/>
  <c r="AB259" i="1"/>
  <c r="AA259" i="1"/>
  <c r="J259" i="1" s="1"/>
  <c r="Z259" i="1"/>
  <c r="Y259" i="1"/>
  <c r="X259" i="1"/>
  <c r="W259" i="1"/>
  <c r="V259" i="1"/>
  <c r="Q259" i="1"/>
  <c r="M259" i="1"/>
  <c r="AS260" i="1" s="1"/>
  <c r="AJ258" i="1"/>
  <c r="M258" i="1" s="1"/>
  <c r="AS259" i="1" s="1"/>
  <c r="AG258" i="1"/>
  <c r="AF258" i="1"/>
  <c r="AE258" i="1"/>
  <c r="K258" i="1" s="1"/>
  <c r="AD258" i="1"/>
  <c r="AC258" i="1"/>
  <c r="AB258" i="1"/>
  <c r="AA258" i="1"/>
  <c r="Z258" i="1"/>
  <c r="Y258" i="1"/>
  <c r="X258" i="1"/>
  <c r="W258" i="1"/>
  <c r="V258" i="1"/>
  <c r="Q258" i="1"/>
  <c r="J258" i="1"/>
  <c r="AJ257" i="1"/>
  <c r="M257" i="1" s="1"/>
  <c r="AS258" i="1" s="1"/>
  <c r="AG257" i="1"/>
  <c r="AF257" i="1"/>
  <c r="K257" i="1" s="1"/>
  <c r="AE257" i="1"/>
  <c r="AD257" i="1"/>
  <c r="AC257" i="1"/>
  <c r="AB257" i="1"/>
  <c r="AA257" i="1"/>
  <c r="J257" i="1" s="1"/>
  <c r="Z257" i="1"/>
  <c r="Y257" i="1"/>
  <c r="X257" i="1"/>
  <c r="W257" i="1"/>
  <c r="V257" i="1"/>
  <c r="I257" i="1" s="1"/>
  <c r="Q257" i="1"/>
  <c r="AJ256" i="1"/>
  <c r="AG256" i="1"/>
  <c r="AF256" i="1"/>
  <c r="AE256" i="1"/>
  <c r="AD256" i="1"/>
  <c r="AC256" i="1"/>
  <c r="J256" i="1" s="1"/>
  <c r="AB256" i="1"/>
  <c r="AA256" i="1"/>
  <c r="Z256" i="1"/>
  <c r="Y256" i="1"/>
  <c r="X256" i="1"/>
  <c r="W256" i="1"/>
  <c r="V256" i="1"/>
  <c r="I256" i="1" s="1"/>
  <c r="Q256" i="1"/>
  <c r="M256" i="1"/>
  <c r="AS257" i="1" s="1"/>
  <c r="AJ255" i="1"/>
  <c r="AG255" i="1"/>
  <c r="AF255" i="1"/>
  <c r="AE255" i="1"/>
  <c r="AD255" i="1"/>
  <c r="AC255" i="1"/>
  <c r="AB255" i="1"/>
  <c r="J255" i="1" s="1"/>
  <c r="AA255" i="1"/>
  <c r="Z255" i="1"/>
  <c r="Y255" i="1"/>
  <c r="X255" i="1"/>
  <c r="W255" i="1"/>
  <c r="I255" i="1" s="1"/>
  <c r="V255" i="1"/>
  <c r="Q255" i="1"/>
  <c r="M255" i="1"/>
  <c r="AS256" i="1" s="1"/>
  <c r="AJ254" i="1"/>
  <c r="M254" i="1" s="1"/>
  <c r="AS255" i="1" s="1"/>
  <c r="AG254" i="1"/>
  <c r="AF254" i="1"/>
  <c r="AE254" i="1"/>
  <c r="K254" i="1" s="1"/>
  <c r="AD254" i="1"/>
  <c r="AC254" i="1"/>
  <c r="AB254" i="1"/>
  <c r="AA254" i="1"/>
  <c r="J254" i="1" s="1"/>
  <c r="Z254" i="1"/>
  <c r="Y254" i="1"/>
  <c r="X254" i="1"/>
  <c r="W254" i="1"/>
  <c r="V254" i="1"/>
  <c r="I254" i="1" s="1"/>
  <c r="L254" i="1" s="1"/>
  <c r="R254" i="1" s="1"/>
  <c r="T254" i="1" s="1"/>
  <c r="U254" i="1" s="1"/>
  <c r="Q254" i="1"/>
  <c r="AJ253" i="1"/>
  <c r="AG253" i="1"/>
  <c r="AF253" i="1"/>
  <c r="AE253" i="1"/>
  <c r="K253" i="1" s="1"/>
  <c r="AD253" i="1"/>
  <c r="AC253" i="1"/>
  <c r="J253" i="1" s="1"/>
  <c r="AB253" i="1"/>
  <c r="AA253" i="1"/>
  <c r="Z253" i="1"/>
  <c r="Y253" i="1"/>
  <c r="X253" i="1"/>
  <c r="W253" i="1"/>
  <c r="V253" i="1"/>
  <c r="I253" i="1" s="1"/>
  <c r="L253" i="1" s="1"/>
  <c r="R253" i="1" s="1"/>
  <c r="T253" i="1" s="1"/>
  <c r="U253" i="1" s="1"/>
  <c r="Q253" i="1"/>
  <c r="M253" i="1"/>
  <c r="AS254" i="1" s="1"/>
  <c r="AJ252" i="1"/>
  <c r="AG252" i="1"/>
  <c r="AF252" i="1"/>
  <c r="K252" i="1" s="1"/>
  <c r="AE252" i="1"/>
  <c r="AD252" i="1"/>
  <c r="AC252" i="1"/>
  <c r="AB252" i="1"/>
  <c r="AA252" i="1"/>
  <c r="J252" i="1" s="1"/>
  <c r="Z252" i="1"/>
  <c r="Y252" i="1"/>
  <c r="X252" i="1"/>
  <c r="W252" i="1"/>
  <c r="V252" i="1"/>
  <c r="Q252" i="1"/>
  <c r="M252" i="1"/>
  <c r="AS253" i="1" s="1"/>
  <c r="I252" i="1"/>
  <c r="AJ251" i="1"/>
  <c r="AG251" i="1"/>
  <c r="AF251" i="1"/>
  <c r="AE251" i="1"/>
  <c r="AD251" i="1"/>
  <c r="AC251" i="1"/>
  <c r="AB251" i="1"/>
  <c r="AA251" i="1"/>
  <c r="J251" i="1" s="1"/>
  <c r="Z251" i="1"/>
  <c r="Y251" i="1"/>
  <c r="X251" i="1"/>
  <c r="W251" i="1"/>
  <c r="V251" i="1"/>
  <c r="I251" i="1" s="1"/>
  <c r="L251" i="1" s="1"/>
  <c r="R251" i="1" s="1"/>
  <c r="T251" i="1" s="1"/>
  <c r="U251" i="1" s="1"/>
  <c r="Q251" i="1"/>
  <c r="M251" i="1"/>
  <c r="AS252" i="1" s="1"/>
  <c r="K251" i="1"/>
  <c r="AJ250" i="1"/>
  <c r="M250" i="1" s="1"/>
  <c r="AS251" i="1" s="1"/>
  <c r="AG250" i="1"/>
  <c r="AF250" i="1"/>
  <c r="AE250" i="1"/>
  <c r="AD250" i="1"/>
  <c r="AC250" i="1"/>
  <c r="AB250" i="1"/>
  <c r="AA250" i="1"/>
  <c r="J250" i="1" s="1"/>
  <c r="Z250" i="1"/>
  <c r="Y250" i="1"/>
  <c r="X250" i="1"/>
  <c r="W250" i="1"/>
  <c r="I250" i="1" s="1"/>
  <c r="L250" i="1" s="1"/>
  <c r="V250" i="1"/>
  <c r="Q250" i="1"/>
  <c r="K250" i="1"/>
  <c r="AJ249" i="1"/>
  <c r="M249" i="1" s="1"/>
  <c r="AS250" i="1" s="1"/>
  <c r="AG249" i="1"/>
  <c r="AF249" i="1"/>
  <c r="AE249" i="1"/>
  <c r="K249" i="1" s="1"/>
  <c r="AD249" i="1"/>
  <c r="AC249" i="1"/>
  <c r="AB249" i="1"/>
  <c r="AA249" i="1"/>
  <c r="Z249" i="1"/>
  <c r="I249" i="1" s="1"/>
  <c r="L249" i="1" s="1"/>
  <c r="R249" i="1" s="1"/>
  <c r="T249" i="1" s="1"/>
  <c r="U249" i="1" s="1"/>
  <c r="Y249" i="1"/>
  <c r="X249" i="1"/>
  <c r="W249" i="1"/>
  <c r="V249" i="1"/>
  <c r="Q249" i="1"/>
  <c r="J249" i="1"/>
  <c r="AJ248" i="1"/>
  <c r="AG248" i="1"/>
  <c r="AF248" i="1"/>
  <c r="AE248" i="1"/>
  <c r="K248" i="1" s="1"/>
  <c r="AD248" i="1"/>
  <c r="AC248" i="1"/>
  <c r="AB248" i="1"/>
  <c r="J248" i="1" s="1"/>
  <c r="AA248" i="1"/>
  <c r="Z248" i="1"/>
  <c r="Y248" i="1"/>
  <c r="X248" i="1"/>
  <c r="W248" i="1"/>
  <c r="V248" i="1"/>
  <c r="Q248" i="1"/>
  <c r="M248" i="1"/>
  <c r="AS249" i="1" s="1"/>
  <c r="I248" i="1"/>
  <c r="L248" i="1" s="1"/>
  <c r="R248" i="1" s="1"/>
  <c r="T248" i="1" s="1"/>
  <c r="U248" i="1" s="1"/>
  <c r="AJ247" i="1"/>
  <c r="M247" i="1" s="1"/>
  <c r="AS248" i="1" s="1"/>
  <c r="AG247" i="1"/>
  <c r="AF247" i="1"/>
  <c r="K247" i="1" s="1"/>
  <c r="AE247" i="1"/>
  <c r="AD247" i="1"/>
  <c r="AC247" i="1"/>
  <c r="AB247" i="1"/>
  <c r="AA247" i="1"/>
  <c r="J247" i="1" s="1"/>
  <c r="Z247" i="1"/>
  <c r="Y247" i="1"/>
  <c r="X247" i="1"/>
  <c r="W247" i="1"/>
  <c r="V247" i="1"/>
  <c r="Q247" i="1"/>
  <c r="AS246" i="1"/>
  <c r="AJ246" i="1"/>
  <c r="M246" i="1" s="1"/>
  <c r="AS247" i="1" s="1"/>
  <c r="AG246" i="1"/>
  <c r="AF246" i="1"/>
  <c r="AE246" i="1"/>
  <c r="K246" i="1" s="1"/>
  <c r="AD246" i="1"/>
  <c r="AC246" i="1"/>
  <c r="AB246" i="1"/>
  <c r="AA246" i="1"/>
  <c r="Z246" i="1"/>
  <c r="Y246" i="1"/>
  <c r="X246" i="1"/>
  <c r="W246" i="1"/>
  <c r="V246" i="1"/>
  <c r="Q246" i="1"/>
  <c r="J246" i="1"/>
  <c r="AJ245" i="1"/>
  <c r="M245" i="1" s="1"/>
  <c r="AG245" i="1"/>
  <c r="AF245" i="1"/>
  <c r="K245" i="1" s="1"/>
  <c r="AE245" i="1"/>
  <c r="AD245" i="1"/>
  <c r="AC245" i="1"/>
  <c r="AB245" i="1"/>
  <c r="AA245" i="1"/>
  <c r="J245" i="1" s="1"/>
  <c r="Z245" i="1"/>
  <c r="Y245" i="1"/>
  <c r="X245" i="1"/>
  <c r="W245" i="1"/>
  <c r="V245" i="1"/>
  <c r="I245" i="1" s="1"/>
  <c r="Q245" i="1"/>
  <c r="AJ244" i="1"/>
  <c r="AG244" i="1"/>
  <c r="AF244" i="1"/>
  <c r="AE244" i="1"/>
  <c r="AD244" i="1"/>
  <c r="AC244" i="1"/>
  <c r="J244" i="1" s="1"/>
  <c r="AB244" i="1"/>
  <c r="AA244" i="1"/>
  <c r="Z244" i="1"/>
  <c r="Y244" i="1"/>
  <c r="X244" i="1"/>
  <c r="W244" i="1"/>
  <c r="V244" i="1"/>
  <c r="I244" i="1" s="1"/>
  <c r="Q244" i="1"/>
  <c r="M244" i="1"/>
  <c r="AS245" i="1" s="1"/>
  <c r="AJ243" i="1"/>
  <c r="AG243" i="1"/>
  <c r="AF243" i="1"/>
  <c r="AE243" i="1"/>
  <c r="AD243" i="1"/>
  <c r="AC243" i="1"/>
  <c r="AB243" i="1"/>
  <c r="J243" i="1" s="1"/>
  <c r="AA243" i="1"/>
  <c r="Z243" i="1"/>
  <c r="Y243" i="1"/>
  <c r="X243" i="1"/>
  <c r="W243" i="1"/>
  <c r="I243" i="1" s="1"/>
  <c r="V243" i="1"/>
  <c r="Q243" i="1"/>
  <c r="M243" i="1"/>
  <c r="AS244" i="1" s="1"/>
  <c r="AJ242" i="1"/>
  <c r="M242" i="1" s="1"/>
  <c r="AS243" i="1" s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I242" i="1" s="1"/>
  <c r="Q242" i="1"/>
  <c r="K242" i="1"/>
  <c r="AJ241" i="1"/>
  <c r="AG241" i="1"/>
  <c r="AF241" i="1"/>
  <c r="AE241" i="1"/>
  <c r="K241" i="1" s="1"/>
  <c r="AD241" i="1"/>
  <c r="AC241" i="1"/>
  <c r="J241" i="1" s="1"/>
  <c r="AB241" i="1"/>
  <c r="AA241" i="1"/>
  <c r="Z241" i="1"/>
  <c r="Y241" i="1"/>
  <c r="X241" i="1"/>
  <c r="W241" i="1"/>
  <c r="V241" i="1"/>
  <c r="Q241" i="1"/>
  <c r="M241" i="1"/>
  <c r="AS242" i="1" s="1"/>
  <c r="AJ240" i="1"/>
  <c r="AG240" i="1"/>
  <c r="AF240" i="1"/>
  <c r="K240" i="1" s="1"/>
  <c r="AE240" i="1"/>
  <c r="AD240" i="1"/>
  <c r="AC240" i="1"/>
  <c r="AB240" i="1"/>
  <c r="AA240" i="1"/>
  <c r="J240" i="1" s="1"/>
  <c r="Z240" i="1"/>
  <c r="Y240" i="1"/>
  <c r="X240" i="1"/>
  <c r="W240" i="1"/>
  <c r="V240" i="1"/>
  <c r="Q240" i="1"/>
  <c r="M240" i="1"/>
  <c r="AS241" i="1" s="1"/>
  <c r="I240" i="1"/>
  <c r="L240" i="1" s="1"/>
  <c r="R240" i="1" s="1"/>
  <c r="T240" i="1" s="1"/>
  <c r="U240" i="1" s="1"/>
  <c r="AJ239" i="1"/>
  <c r="AG239" i="1"/>
  <c r="AF239" i="1"/>
  <c r="AE239" i="1"/>
  <c r="AD239" i="1"/>
  <c r="AC239" i="1"/>
  <c r="AB239" i="1"/>
  <c r="AA239" i="1"/>
  <c r="J239" i="1" s="1"/>
  <c r="Z239" i="1"/>
  <c r="Y239" i="1"/>
  <c r="X239" i="1"/>
  <c r="W239" i="1"/>
  <c r="V239" i="1"/>
  <c r="Q239" i="1"/>
  <c r="M239" i="1"/>
  <c r="AS240" i="1" s="1"/>
  <c r="K239" i="1"/>
  <c r="AS238" i="1"/>
  <c r="AJ238" i="1"/>
  <c r="M238" i="1" s="1"/>
  <c r="AS239" i="1" s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Q238" i="1"/>
  <c r="K238" i="1"/>
  <c r="J238" i="1"/>
  <c r="AJ237" i="1"/>
  <c r="M237" i="1" s="1"/>
  <c r="AG237" i="1"/>
  <c r="AF237" i="1"/>
  <c r="AE237" i="1"/>
  <c r="K237" i="1" s="1"/>
  <c r="AD237" i="1"/>
  <c r="AC237" i="1"/>
  <c r="AB237" i="1"/>
  <c r="AA237" i="1"/>
  <c r="Z237" i="1"/>
  <c r="Y237" i="1"/>
  <c r="X237" i="1"/>
  <c r="W237" i="1"/>
  <c r="V237" i="1"/>
  <c r="I237" i="1" s="1"/>
  <c r="L237" i="1" s="1"/>
  <c r="R237" i="1" s="1"/>
  <c r="T237" i="1" s="1"/>
  <c r="U237" i="1" s="1"/>
  <c r="Q237" i="1"/>
  <c r="J237" i="1"/>
  <c r="AJ236" i="1"/>
  <c r="AG236" i="1"/>
  <c r="AF236" i="1"/>
  <c r="AE236" i="1"/>
  <c r="K236" i="1" s="1"/>
  <c r="AD236" i="1"/>
  <c r="AC236" i="1"/>
  <c r="AB236" i="1"/>
  <c r="J236" i="1" s="1"/>
  <c r="AA236" i="1"/>
  <c r="Z236" i="1"/>
  <c r="Y236" i="1"/>
  <c r="I236" i="1" s="1"/>
  <c r="L236" i="1" s="1"/>
  <c r="R236" i="1" s="1"/>
  <c r="T236" i="1" s="1"/>
  <c r="U236" i="1" s="1"/>
  <c r="X236" i="1"/>
  <c r="W236" i="1"/>
  <c r="V236" i="1"/>
  <c r="Q236" i="1"/>
  <c r="M236" i="1"/>
  <c r="AS237" i="1" s="1"/>
  <c r="AJ235" i="1"/>
  <c r="M235" i="1" s="1"/>
  <c r="AS236" i="1" s="1"/>
  <c r="AG235" i="1"/>
  <c r="AF235" i="1"/>
  <c r="K235" i="1" s="1"/>
  <c r="AE235" i="1"/>
  <c r="AD235" i="1"/>
  <c r="AC235" i="1"/>
  <c r="AB235" i="1"/>
  <c r="AA235" i="1"/>
  <c r="J235" i="1" s="1"/>
  <c r="Z235" i="1"/>
  <c r="Y235" i="1"/>
  <c r="X235" i="1"/>
  <c r="W235" i="1"/>
  <c r="V235" i="1"/>
  <c r="Q235" i="1"/>
  <c r="AJ234" i="1"/>
  <c r="M234" i="1" s="1"/>
  <c r="AS235" i="1" s="1"/>
  <c r="AG234" i="1"/>
  <c r="AF234" i="1"/>
  <c r="AE234" i="1"/>
  <c r="K234" i="1" s="1"/>
  <c r="AD234" i="1"/>
  <c r="AC234" i="1"/>
  <c r="AB234" i="1"/>
  <c r="AA234" i="1"/>
  <c r="Z234" i="1"/>
  <c r="Y234" i="1"/>
  <c r="X234" i="1"/>
  <c r="W234" i="1"/>
  <c r="V234" i="1"/>
  <c r="I234" i="1" s="1"/>
  <c r="L234" i="1" s="1"/>
  <c r="R234" i="1" s="1"/>
  <c r="T234" i="1" s="1"/>
  <c r="U234" i="1" s="1"/>
  <c r="Q234" i="1"/>
  <c r="J234" i="1"/>
  <c r="AJ233" i="1"/>
  <c r="M233" i="1" s="1"/>
  <c r="AS234" i="1" s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I233" i="1" s="1"/>
  <c r="Q233" i="1"/>
  <c r="AJ232" i="1"/>
  <c r="AG232" i="1"/>
  <c r="AF232" i="1"/>
  <c r="AE232" i="1"/>
  <c r="AD232" i="1"/>
  <c r="AC232" i="1"/>
  <c r="AB232" i="1"/>
  <c r="J232" i="1" s="1"/>
  <c r="AA232" i="1"/>
  <c r="Z232" i="1"/>
  <c r="Y232" i="1"/>
  <c r="X232" i="1"/>
  <c r="W232" i="1"/>
  <c r="V232" i="1"/>
  <c r="I232" i="1" s="1"/>
  <c r="Q232" i="1"/>
  <c r="M232" i="1"/>
  <c r="AS233" i="1" s="1"/>
  <c r="AJ231" i="1"/>
  <c r="AG231" i="1"/>
  <c r="AF231" i="1"/>
  <c r="AE231" i="1"/>
  <c r="K231" i="1" s="1"/>
  <c r="AD231" i="1"/>
  <c r="AC231" i="1"/>
  <c r="AB231" i="1"/>
  <c r="AA231" i="1"/>
  <c r="J231" i="1" s="1"/>
  <c r="L231" i="1" s="1"/>
  <c r="R231" i="1" s="1"/>
  <c r="T231" i="1" s="1"/>
  <c r="U231" i="1" s="1"/>
  <c r="Z231" i="1"/>
  <c r="Y231" i="1"/>
  <c r="X231" i="1"/>
  <c r="W231" i="1"/>
  <c r="I231" i="1" s="1"/>
  <c r="V231" i="1"/>
  <c r="Q231" i="1"/>
  <c r="M231" i="1"/>
  <c r="AS232" i="1" s="1"/>
  <c r="AJ230" i="1"/>
  <c r="M230" i="1" s="1"/>
  <c r="AS231" i="1" s="1"/>
  <c r="AG230" i="1"/>
  <c r="AF230" i="1"/>
  <c r="AE230" i="1"/>
  <c r="K230" i="1" s="1"/>
  <c r="AD230" i="1"/>
  <c r="AC230" i="1"/>
  <c r="AB230" i="1"/>
  <c r="AA230" i="1"/>
  <c r="J230" i="1" s="1"/>
  <c r="Z230" i="1"/>
  <c r="Y230" i="1"/>
  <c r="X230" i="1"/>
  <c r="W230" i="1"/>
  <c r="V230" i="1"/>
  <c r="I230" i="1" s="1"/>
  <c r="Q230" i="1"/>
  <c r="AJ229" i="1"/>
  <c r="AG229" i="1"/>
  <c r="AF229" i="1"/>
  <c r="AE229" i="1"/>
  <c r="AD229" i="1"/>
  <c r="J229" i="1" s="1"/>
  <c r="AC229" i="1"/>
  <c r="AB229" i="1"/>
  <c r="AA229" i="1"/>
  <c r="Z229" i="1"/>
  <c r="I229" i="1" s="1"/>
  <c r="Y229" i="1"/>
  <c r="X229" i="1"/>
  <c r="W229" i="1"/>
  <c r="V229" i="1"/>
  <c r="Q229" i="1"/>
  <c r="M229" i="1"/>
  <c r="AS230" i="1" s="1"/>
  <c r="AJ228" i="1"/>
  <c r="AG228" i="1"/>
  <c r="AF228" i="1"/>
  <c r="AE228" i="1"/>
  <c r="AD228" i="1"/>
  <c r="AC228" i="1"/>
  <c r="AB228" i="1"/>
  <c r="AA228" i="1"/>
  <c r="Z228" i="1"/>
  <c r="Y228" i="1"/>
  <c r="I228" i="1" s="1"/>
  <c r="X228" i="1"/>
  <c r="W228" i="1"/>
  <c r="V228" i="1"/>
  <c r="Q228" i="1"/>
  <c r="M228" i="1"/>
  <c r="AS229" i="1" s="1"/>
  <c r="K228" i="1"/>
  <c r="AJ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I227" i="1" s="1"/>
  <c r="L227" i="1" s="1"/>
  <c r="R227" i="1" s="1"/>
  <c r="T227" i="1" s="1"/>
  <c r="U227" i="1" s="1"/>
  <c r="Q227" i="1"/>
  <c r="M227" i="1"/>
  <c r="AS228" i="1" s="1"/>
  <c r="K227" i="1"/>
  <c r="J227" i="1"/>
  <c r="AJ226" i="1"/>
  <c r="M226" i="1" s="1"/>
  <c r="AS227" i="1" s="1"/>
  <c r="AG226" i="1"/>
  <c r="AF226" i="1"/>
  <c r="AE226" i="1"/>
  <c r="AD226" i="1"/>
  <c r="AC226" i="1"/>
  <c r="AB226" i="1"/>
  <c r="AA226" i="1"/>
  <c r="Z226" i="1"/>
  <c r="Y226" i="1"/>
  <c r="X226" i="1"/>
  <c r="W226" i="1"/>
  <c r="I226" i="1" s="1"/>
  <c r="L226" i="1" s="1"/>
  <c r="R226" i="1" s="1"/>
  <c r="T226" i="1" s="1"/>
  <c r="U226" i="1" s="1"/>
  <c r="V226" i="1"/>
  <c r="Q226" i="1"/>
  <c r="K226" i="1"/>
  <c r="J226" i="1"/>
  <c r="AJ225" i="1"/>
  <c r="AG225" i="1"/>
  <c r="AF225" i="1"/>
  <c r="AE225" i="1"/>
  <c r="AD225" i="1"/>
  <c r="AC225" i="1"/>
  <c r="AB225" i="1"/>
  <c r="AA225" i="1"/>
  <c r="J225" i="1" s="1"/>
  <c r="Z225" i="1"/>
  <c r="Y225" i="1"/>
  <c r="X225" i="1"/>
  <c r="W225" i="1"/>
  <c r="V225" i="1"/>
  <c r="Q225" i="1"/>
  <c r="M225" i="1"/>
  <c r="AS226" i="1" s="1"/>
  <c r="K225" i="1"/>
  <c r="I225" i="1"/>
  <c r="AJ224" i="1"/>
  <c r="AG224" i="1"/>
  <c r="AF224" i="1"/>
  <c r="AE224" i="1"/>
  <c r="AD224" i="1"/>
  <c r="AC224" i="1"/>
  <c r="AB224" i="1"/>
  <c r="AA224" i="1"/>
  <c r="Z224" i="1"/>
  <c r="Y224" i="1"/>
  <c r="X224" i="1"/>
  <c r="W224" i="1"/>
  <c r="I224" i="1" s="1"/>
  <c r="V224" i="1"/>
  <c r="Q224" i="1"/>
  <c r="M224" i="1"/>
  <c r="AS225" i="1" s="1"/>
  <c r="J224" i="1"/>
  <c r="AJ223" i="1"/>
  <c r="M223" i="1" s="1"/>
  <c r="AS224" i="1" s="1"/>
  <c r="AG223" i="1"/>
  <c r="AF223" i="1"/>
  <c r="AE223" i="1"/>
  <c r="K223" i="1" s="1"/>
  <c r="AD223" i="1"/>
  <c r="AC223" i="1"/>
  <c r="AB223" i="1"/>
  <c r="AA223" i="1"/>
  <c r="Z223" i="1"/>
  <c r="Y223" i="1"/>
  <c r="X223" i="1"/>
  <c r="W223" i="1"/>
  <c r="V223" i="1"/>
  <c r="I223" i="1" s="1"/>
  <c r="Q223" i="1"/>
  <c r="AJ222" i="1"/>
  <c r="M222" i="1" s="1"/>
  <c r="AS223" i="1" s="1"/>
  <c r="AG222" i="1"/>
  <c r="AF222" i="1"/>
  <c r="AE222" i="1"/>
  <c r="K222" i="1" s="1"/>
  <c r="AD222" i="1"/>
  <c r="AC222" i="1"/>
  <c r="AB222" i="1"/>
  <c r="J222" i="1" s="1"/>
  <c r="L222" i="1" s="1"/>
  <c r="R222" i="1" s="1"/>
  <c r="T222" i="1" s="1"/>
  <c r="U222" i="1" s="1"/>
  <c r="AA222" i="1"/>
  <c r="Z222" i="1"/>
  <c r="Y222" i="1"/>
  <c r="X222" i="1"/>
  <c r="W222" i="1"/>
  <c r="V222" i="1"/>
  <c r="I222" i="1" s="1"/>
  <c r="Q222" i="1"/>
  <c r="AJ221" i="1"/>
  <c r="AG221" i="1"/>
  <c r="AF221" i="1"/>
  <c r="AE221" i="1"/>
  <c r="K221" i="1" s="1"/>
  <c r="AD221" i="1"/>
  <c r="AC221" i="1"/>
  <c r="J221" i="1" s="1"/>
  <c r="AB221" i="1"/>
  <c r="AA221" i="1"/>
  <c r="Z221" i="1"/>
  <c r="Y221" i="1"/>
  <c r="X221" i="1"/>
  <c r="W221" i="1"/>
  <c r="I221" i="1" s="1"/>
  <c r="V221" i="1"/>
  <c r="Q221" i="1"/>
  <c r="M221" i="1"/>
  <c r="AS222" i="1" s="1"/>
  <c r="AJ220" i="1"/>
  <c r="M220" i="1" s="1"/>
  <c r="AS221" i="1" s="1"/>
  <c r="AG220" i="1"/>
  <c r="AF220" i="1"/>
  <c r="AE220" i="1"/>
  <c r="AD220" i="1"/>
  <c r="AC220" i="1"/>
  <c r="AB220" i="1"/>
  <c r="AA220" i="1"/>
  <c r="J220" i="1" s="1"/>
  <c r="Z220" i="1"/>
  <c r="Y220" i="1"/>
  <c r="X220" i="1"/>
  <c r="W220" i="1"/>
  <c r="V220" i="1"/>
  <c r="I220" i="1" s="1"/>
  <c r="L220" i="1" s="1"/>
  <c r="R220" i="1" s="1"/>
  <c r="T220" i="1" s="1"/>
  <c r="U220" i="1" s="1"/>
  <c r="Q220" i="1"/>
  <c r="K220" i="1"/>
  <c r="AJ219" i="1"/>
  <c r="AG219" i="1"/>
  <c r="AF219" i="1"/>
  <c r="AE219" i="1"/>
  <c r="K219" i="1" s="1"/>
  <c r="AD219" i="1"/>
  <c r="AC219" i="1"/>
  <c r="AB219" i="1"/>
  <c r="AA219" i="1"/>
  <c r="Z219" i="1"/>
  <c r="Y219" i="1"/>
  <c r="X219" i="1"/>
  <c r="W219" i="1"/>
  <c r="I219" i="1" s="1"/>
  <c r="L219" i="1" s="1"/>
  <c r="R219" i="1" s="1"/>
  <c r="T219" i="1" s="1"/>
  <c r="U219" i="1" s="1"/>
  <c r="V219" i="1"/>
  <c r="Q219" i="1"/>
  <c r="M219" i="1"/>
  <c r="AS220" i="1" s="1"/>
  <c r="J219" i="1"/>
  <c r="AJ218" i="1"/>
  <c r="M218" i="1" s="1"/>
  <c r="AS219" i="1" s="1"/>
  <c r="AG218" i="1"/>
  <c r="AF218" i="1"/>
  <c r="AE218" i="1"/>
  <c r="AD218" i="1"/>
  <c r="AC218" i="1"/>
  <c r="AB218" i="1"/>
  <c r="J218" i="1" s="1"/>
  <c r="AA218" i="1"/>
  <c r="Z218" i="1"/>
  <c r="Y218" i="1"/>
  <c r="X218" i="1"/>
  <c r="W218" i="1"/>
  <c r="V218" i="1"/>
  <c r="I218" i="1" s="1"/>
  <c r="Q218" i="1"/>
  <c r="K218" i="1"/>
  <c r="AS217" i="1"/>
  <c r="AJ217" i="1"/>
  <c r="AG217" i="1"/>
  <c r="AF217" i="1"/>
  <c r="AE217" i="1"/>
  <c r="AD217" i="1"/>
  <c r="J217" i="1" s="1"/>
  <c r="AC217" i="1"/>
  <c r="AB217" i="1"/>
  <c r="AA217" i="1"/>
  <c r="Z217" i="1"/>
  <c r="Y217" i="1"/>
  <c r="X217" i="1"/>
  <c r="W217" i="1"/>
  <c r="I217" i="1" s="1"/>
  <c r="V217" i="1"/>
  <c r="Q217" i="1"/>
  <c r="M217" i="1"/>
  <c r="AS218" i="1" s="1"/>
  <c r="K217" i="1"/>
  <c r="AJ216" i="1"/>
  <c r="AG216" i="1"/>
  <c r="AF216" i="1"/>
  <c r="K216" i="1" s="1"/>
  <c r="AE216" i="1"/>
  <c r="AD216" i="1"/>
  <c r="AC216" i="1"/>
  <c r="AB216" i="1"/>
  <c r="J216" i="1" s="1"/>
  <c r="AA216" i="1"/>
  <c r="Z216" i="1"/>
  <c r="Y216" i="1"/>
  <c r="X216" i="1"/>
  <c r="I216" i="1" s="1"/>
  <c r="W216" i="1"/>
  <c r="V216" i="1"/>
  <c r="Q216" i="1"/>
  <c r="M216" i="1"/>
  <c r="AJ215" i="1"/>
  <c r="AG215" i="1"/>
  <c r="AF215" i="1"/>
  <c r="AE215" i="1"/>
  <c r="K215" i="1" s="1"/>
  <c r="AD215" i="1"/>
  <c r="AC215" i="1"/>
  <c r="AB215" i="1"/>
  <c r="AA215" i="1"/>
  <c r="J215" i="1" s="1"/>
  <c r="Z215" i="1"/>
  <c r="Y215" i="1"/>
  <c r="X215" i="1"/>
  <c r="W215" i="1"/>
  <c r="V215" i="1"/>
  <c r="I215" i="1" s="1"/>
  <c r="Q215" i="1"/>
  <c r="M215" i="1"/>
  <c r="AS216" i="1" s="1"/>
  <c r="AJ214" i="1"/>
  <c r="M214" i="1" s="1"/>
  <c r="AS215" i="1" s="1"/>
  <c r="AG214" i="1"/>
  <c r="AF214" i="1"/>
  <c r="AE214" i="1"/>
  <c r="K214" i="1" s="1"/>
  <c r="AD214" i="1"/>
  <c r="AC214" i="1"/>
  <c r="AB214" i="1"/>
  <c r="J214" i="1" s="1"/>
  <c r="AA214" i="1"/>
  <c r="Z214" i="1"/>
  <c r="Y214" i="1"/>
  <c r="X214" i="1"/>
  <c r="W214" i="1"/>
  <c r="V214" i="1"/>
  <c r="I214" i="1" s="1"/>
  <c r="Q214" i="1"/>
  <c r="AJ213" i="1"/>
  <c r="AG213" i="1"/>
  <c r="AF213" i="1"/>
  <c r="AE213" i="1"/>
  <c r="AD213" i="1"/>
  <c r="AC213" i="1"/>
  <c r="AB213" i="1"/>
  <c r="AA213" i="1"/>
  <c r="J213" i="1" s="1"/>
  <c r="Z213" i="1"/>
  <c r="Y213" i="1"/>
  <c r="X213" i="1"/>
  <c r="W213" i="1"/>
  <c r="V213" i="1"/>
  <c r="Q213" i="1"/>
  <c r="M213" i="1"/>
  <c r="AS214" i="1" s="1"/>
  <c r="K213" i="1"/>
  <c r="I213" i="1"/>
  <c r="L213" i="1" s="1"/>
  <c r="R213" i="1" s="1"/>
  <c r="T213" i="1" s="1"/>
  <c r="U213" i="1" s="1"/>
  <c r="AJ212" i="1"/>
  <c r="AG212" i="1"/>
  <c r="AF212" i="1"/>
  <c r="AE212" i="1"/>
  <c r="K212" i="1" s="1"/>
  <c r="AD212" i="1"/>
  <c r="AC212" i="1"/>
  <c r="AB212" i="1"/>
  <c r="J212" i="1" s="1"/>
  <c r="AA212" i="1"/>
  <c r="Z212" i="1"/>
  <c r="Y212" i="1"/>
  <c r="X212" i="1"/>
  <c r="W212" i="1"/>
  <c r="V212" i="1"/>
  <c r="I212" i="1" s="1"/>
  <c r="L212" i="1" s="1"/>
  <c r="R212" i="1" s="1"/>
  <c r="T212" i="1" s="1"/>
  <c r="U212" i="1" s="1"/>
  <c r="Q212" i="1"/>
  <c r="M212" i="1"/>
  <c r="AS213" i="1" s="1"/>
  <c r="AJ211" i="1"/>
  <c r="M211" i="1" s="1"/>
  <c r="AS212" i="1" s="1"/>
  <c r="AG211" i="1"/>
  <c r="AF211" i="1"/>
  <c r="AE211" i="1"/>
  <c r="AD211" i="1"/>
  <c r="AC211" i="1"/>
  <c r="AB211" i="1"/>
  <c r="AA211" i="1"/>
  <c r="J211" i="1" s="1"/>
  <c r="L211" i="1" s="1"/>
  <c r="R211" i="1" s="1"/>
  <c r="T211" i="1" s="1"/>
  <c r="U211" i="1" s="1"/>
  <c r="Z211" i="1"/>
  <c r="Y211" i="1"/>
  <c r="X211" i="1"/>
  <c r="W211" i="1"/>
  <c r="V211" i="1"/>
  <c r="Q211" i="1"/>
  <c r="K211" i="1"/>
  <c r="I211" i="1"/>
  <c r="AJ210" i="1"/>
  <c r="M210" i="1" s="1"/>
  <c r="AS211" i="1" s="1"/>
  <c r="AG210" i="1"/>
  <c r="AF210" i="1"/>
  <c r="AE210" i="1"/>
  <c r="AD210" i="1"/>
  <c r="AC210" i="1"/>
  <c r="AB210" i="1"/>
  <c r="AA210" i="1"/>
  <c r="J210" i="1" s="1"/>
  <c r="Z210" i="1"/>
  <c r="Y210" i="1"/>
  <c r="X210" i="1"/>
  <c r="W210" i="1"/>
  <c r="V210" i="1"/>
  <c r="I210" i="1" s="1"/>
  <c r="Q210" i="1"/>
  <c r="K210" i="1"/>
  <c r="AJ209" i="1"/>
  <c r="AG209" i="1"/>
  <c r="AF209" i="1"/>
  <c r="AE209" i="1"/>
  <c r="K209" i="1" s="1"/>
  <c r="AD209" i="1"/>
  <c r="AC209" i="1"/>
  <c r="AB209" i="1"/>
  <c r="AA209" i="1"/>
  <c r="Z209" i="1"/>
  <c r="I209" i="1" s="1"/>
  <c r="Y209" i="1"/>
  <c r="X209" i="1"/>
  <c r="W209" i="1"/>
  <c r="V209" i="1"/>
  <c r="Q209" i="1"/>
  <c r="M209" i="1"/>
  <c r="AS210" i="1" s="1"/>
  <c r="J209" i="1"/>
  <c r="AJ208" i="1"/>
  <c r="M208" i="1" s="1"/>
  <c r="AS209" i="1" s="1"/>
  <c r="AG208" i="1"/>
  <c r="AF208" i="1"/>
  <c r="K208" i="1" s="1"/>
  <c r="AE208" i="1"/>
  <c r="AD208" i="1"/>
  <c r="AC208" i="1"/>
  <c r="AB208" i="1"/>
  <c r="AA208" i="1"/>
  <c r="J208" i="1" s="1"/>
  <c r="Z208" i="1"/>
  <c r="Y208" i="1"/>
  <c r="X208" i="1"/>
  <c r="W208" i="1"/>
  <c r="V208" i="1"/>
  <c r="Q208" i="1"/>
  <c r="I208" i="1"/>
  <c r="AJ207" i="1"/>
  <c r="AG207" i="1"/>
  <c r="AF207" i="1"/>
  <c r="AE207" i="1"/>
  <c r="AD207" i="1"/>
  <c r="AC207" i="1"/>
  <c r="AB207" i="1"/>
  <c r="AA207" i="1"/>
  <c r="J207" i="1" s="1"/>
  <c r="Z207" i="1"/>
  <c r="Y207" i="1"/>
  <c r="X207" i="1"/>
  <c r="W207" i="1"/>
  <c r="V207" i="1"/>
  <c r="I207" i="1" s="1"/>
  <c r="Q207" i="1"/>
  <c r="M207" i="1"/>
  <c r="AS208" i="1" s="1"/>
  <c r="K207" i="1"/>
  <c r="AJ206" i="1"/>
  <c r="M206" i="1" s="1"/>
  <c r="AS207" i="1" s="1"/>
  <c r="AG206" i="1"/>
  <c r="AF206" i="1"/>
  <c r="K206" i="1" s="1"/>
  <c r="AE206" i="1"/>
  <c r="AD206" i="1"/>
  <c r="AC206" i="1"/>
  <c r="AB206" i="1"/>
  <c r="AA206" i="1"/>
  <c r="Z206" i="1"/>
  <c r="Y206" i="1"/>
  <c r="X206" i="1"/>
  <c r="W206" i="1"/>
  <c r="V206" i="1"/>
  <c r="I206" i="1" s="1"/>
  <c r="L206" i="1" s="1"/>
  <c r="R206" i="1" s="1"/>
  <c r="T206" i="1" s="1"/>
  <c r="U206" i="1" s="1"/>
  <c r="Q206" i="1"/>
  <c r="J206" i="1"/>
  <c r="AJ205" i="1"/>
  <c r="M205" i="1" s="1"/>
  <c r="AS206" i="1" s="1"/>
  <c r="AG205" i="1"/>
  <c r="AF205" i="1"/>
  <c r="AE205" i="1"/>
  <c r="K205" i="1" s="1"/>
  <c r="AD205" i="1"/>
  <c r="AC205" i="1"/>
  <c r="J205" i="1" s="1"/>
  <c r="AB205" i="1"/>
  <c r="AA205" i="1"/>
  <c r="Z205" i="1"/>
  <c r="Y205" i="1"/>
  <c r="X205" i="1"/>
  <c r="W205" i="1"/>
  <c r="V205" i="1"/>
  <c r="I205" i="1" s="1"/>
  <c r="L205" i="1" s="1"/>
  <c r="R205" i="1" s="1"/>
  <c r="T205" i="1" s="1"/>
  <c r="U205" i="1" s="1"/>
  <c r="Q205" i="1"/>
  <c r="AJ204" i="1"/>
  <c r="AG204" i="1"/>
  <c r="AF204" i="1"/>
  <c r="AE204" i="1"/>
  <c r="K204" i="1" s="1"/>
  <c r="AD204" i="1"/>
  <c r="AC204" i="1"/>
  <c r="AB204" i="1"/>
  <c r="J204" i="1" s="1"/>
  <c r="AA204" i="1"/>
  <c r="Z204" i="1"/>
  <c r="Y204" i="1"/>
  <c r="X204" i="1"/>
  <c r="I204" i="1" s="1"/>
  <c r="L204" i="1" s="1"/>
  <c r="R204" i="1" s="1"/>
  <c r="T204" i="1" s="1"/>
  <c r="U204" i="1" s="1"/>
  <c r="W204" i="1"/>
  <c r="V204" i="1"/>
  <c r="Q204" i="1"/>
  <c r="M204" i="1"/>
  <c r="AS205" i="1" s="1"/>
  <c r="AJ203" i="1"/>
  <c r="AG203" i="1"/>
  <c r="AF203" i="1"/>
  <c r="AE203" i="1"/>
  <c r="K203" i="1" s="1"/>
  <c r="AD203" i="1"/>
  <c r="AC203" i="1"/>
  <c r="AB203" i="1"/>
  <c r="AA203" i="1"/>
  <c r="J203" i="1" s="1"/>
  <c r="Z203" i="1"/>
  <c r="Y203" i="1"/>
  <c r="X203" i="1"/>
  <c r="W203" i="1"/>
  <c r="V203" i="1"/>
  <c r="I203" i="1" s="1"/>
  <c r="Q203" i="1"/>
  <c r="M203" i="1"/>
  <c r="AS204" i="1" s="1"/>
  <c r="AJ202" i="1"/>
  <c r="M202" i="1" s="1"/>
  <c r="AS203" i="1" s="1"/>
  <c r="AG202" i="1"/>
  <c r="AF202" i="1"/>
  <c r="AE202" i="1"/>
  <c r="K202" i="1" s="1"/>
  <c r="AD202" i="1"/>
  <c r="AC202" i="1"/>
  <c r="AB202" i="1"/>
  <c r="J202" i="1" s="1"/>
  <c r="AA202" i="1"/>
  <c r="Z202" i="1"/>
  <c r="Y202" i="1"/>
  <c r="X202" i="1"/>
  <c r="W202" i="1"/>
  <c r="V202" i="1"/>
  <c r="I202" i="1" s="1"/>
  <c r="L202" i="1" s="1"/>
  <c r="R202" i="1" s="1"/>
  <c r="T202" i="1" s="1"/>
  <c r="U202" i="1" s="1"/>
  <c r="Q202" i="1"/>
  <c r="AJ201" i="1"/>
  <c r="AG201" i="1"/>
  <c r="K201" i="1" s="1"/>
  <c r="AF201" i="1"/>
  <c r="AE201" i="1"/>
  <c r="AD201" i="1"/>
  <c r="AC201" i="1"/>
  <c r="AB201" i="1"/>
  <c r="AA201" i="1"/>
  <c r="J201" i="1" s="1"/>
  <c r="Z201" i="1"/>
  <c r="Y201" i="1"/>
  <c r="X201" i="1"/>
  <c r="W201" i="1"/>
  <c r="V201" i="1"/>
  <c r="Q201" i="1"/>
  <c r="M201" i="1"/>
  <c r="AS202" i="1" s="1"/>
  <c r="I201" i="1"/>
  <c r="L201" i="1" s="1"/>
  <c r="R201" i="1" s="1"/>
  <c r="T201" i="1" s="1"/>
  <c r="U201" i="1" s="1"/>
  <c r="AJ200" i="1"/>
  <c r="AG200" i="1"/>
  <c r="AF200" i="1"/>
  <c r="AE200" i="1"/>
  <c r="K200" i="1" s="1"/>
  <c r="AD200" i="1"/>
  <c r="AC200" i="1"/>
  <c r="AB200" i="1"/>
  <c r="J200" i="1" s="1"/>
  <c r="AA200" i="1"/>
  <c r="Z200" i="1"/>
  <c r="Y200" i="1"/>
  <c r="X200" i="1"/>
  <c r="W200" i="1"/>
  <c r="V200" i="1"/>
  <c r="I200" i="1" s="1"/>
  <c r="Q200" i="1"/>
  <c r="M200" i="1"/>
  <c r="AS201" i="1" s="1"/>
  <c r="AJ199" i="1"/>
  <c r="M199" i="1" s="1"/>
  <c r="AS200" i="1" s="1"/>
  <c r="AG199" i="1"/>
  <c r="AF199" i="1"/>
  <c r="AE199" i="1"/>
  <c r="AD199" i="1"/>
  <c r="AC199" i="1"/>
  <c r="AB199" i="1"/>
  <c r="AA199" i="1"/>
  <c r="J199" i="1" s="1"/>
  <c r="L199" i="1" s="1"/>
  <c r="R199" i="1" s="1"/>
  <c r="T199" i="1" s="1"/>
  <c r="U199" i="1" s="1"/>
  <c r="Z199" i="1"/>
  <c r="Y199" i="1"/>
  <c r="X199" i="1"/>
  <c r="W199" i="1"/>
  <c r="V199" i="1"/>
  <c r="Q199" i="1"/>
  <c r="K199" i="1"/>
  <c r="I199" i="1"/>
  <c r="AJ198" i="1"/>
  <c r="M198" i="1" s="1"/>
  <c r="AS199" i="1" s="1"/>
  <c r="AG198" i="1"/>
  <c r="AF198" i="1"/>
  <c r="AE198" i="1"/>
  <c r="AD198" i="1"/>
  <c r="AC198" i="1"/>
  <c r="AB198" i="1"/>
  <c r="AA198" i="1"/>
  <c r="J198" i="1" s="1"/>
  <c r="Z198" i="1"/>
  <c r="Y198" i="1"/>
  <c r="X198" i="1"/>
  <c r="W198" i="1"/>
  <c r="V198" i="1"/>
  <c r="I198" i="1" s="1"/>
  <c r="L198" i="1" s="1"/>
  <c r="R198" i="1" s="1"/>
  <c r="T198" i="1" s="1"/>
  <c r="U198" i="1" s="1"/>
  <c r="Q198" i="1"/>
  <c r="K198" i="1"/>
  <c r="AJ197" i="1"/>
  <c r="AG197" i="1"/>
  <c r="AF197" i="1"/>
  <c r="AE197" i="1"/>
  <c r="K197" i="1" s="1"/>
  <c r="AD197" i="1"/>
  <c r="AC197" i="1"/>
  <c r="AB197" i="1"/>
  <c r="AA197" i="1"/>
  <c r="Z197" i="1"/>
  <c r="I197" i="1" s="1"/>
  <c r="L197" i="1" s="1"/>
  <c r="R197" i="1" s="1"/>
  <c r="T197" i="1" s="1"/>
  <c r="U197" i="1" s="1"/>
  <c r="Y197" i="1"/>
  <c r="X197" i="1"/>
  <c r="W197" i="1"/>
  <c r="V197" i="1"/>
  <c r="Q197" i="1"/>
  <c r="M197" i="1"/>
  <c r="AS198" i="1" s="1"/>
  <c r="J197" i="1"/>
  <c r="AJ196" i="1"/>
  <c r="M196" i="1" s="1"/>
  <c r="AS197" i="1" s="1"/>
  <c r="AG196" i="1"/>
  <c r="AF196" i="1"/>
  <c r="K196" i="1" s="1"/>
  <c r="AE196" i="1"/>
  <c r="AD196" i="1"/>
  <c r="AC196" i="1"/>
  <c r="AB196" i="1"/>
  <c r="AA196" i="1"/>
  <c r="J196" i="1" s="1"/>
  <c r="Z196" i="1"/>
  <c r="Y196" i="1"/>
  <c r="X196" i="1"/>
  <c r="W196" i="1"/>
  <c r="V196" i="1"/>
  <c r="Q196" i="1"/>
  <c r="I196" i="1"/>
  <c r="AJ195" i="1"/>
  <c r="AG195" i="1"/>
  <c r="AF195" i="1"/>
  <c r="AE195" i="1"/>
  <c r="AD195" i="1"/>
  <c r="AC195" i="1"/>
  <c r="AB195" i="1"/>
  <c r="AA195" i="1"/>
  <c r="J195" i="1" s="1"/>
  <c r="Z195" i="1"/>
  <c r="Y195" i="1"/>
  <c r="X195" i="1"/>
  <c r="W195" i="1"/>
  <c r="V195" i="1"/>
  <c r="I195" i="1" s="1"/>
  <c r="Q195" i="1"/>
  <c r="M195" i="1"/>
  <c r="AS196" i="1" s="1"/>
  <c r="K195" i="1"/>
  <c r="AJ194" i="1"/>
  <c r="M194" i="1" s="1"/>
  <c r="AS195" i="1" s="1"/>
  <c r="AG194" i="1"/>
  <c r="AF194" i="1"/>
  <c r="K194" i="1" s="1"/>
  <c r="AE194" i="1"/>
  <c r="AD194" i="1"/>
  <c r="AC194" i="1"/>
  <c r="AB194" i="1"/>
  <c r="AA194" i="1"/>
  <c r="Z194" i="1"/>
  <c r="Y194" i="1"/>
  <c r="X194" i="1"/>
  <c r="W194" i="1"/>
  <c r="V194" i="1"/>
  <c r="I194" i="1" s="1"/>
  <c r="Q194" i="1"/>
  <c r="J194" i="1"/>
  <c r="AJ193" i="1"/>
  <c r="M193" i="1" s="1"/>
  <c r="AS194" i="1" s="1"/>
  <c r="AG193" i="1"/>
  <c r="AF193" i="1"/>
  <c r="AE193" i="1"/>
  <c r="K193" i="1" s="1"/>
  <c r="AD193" i="1"/>
  <c r="AC193" i="1"/>
  <c r="J193" i="1" s="1"/>
  <c r="AB193" i="1"/>
  <c r="AA193" i="1"/>
  <c r="Z193" i="1"/>
  <c r="Y193" i="1"/>
  <c r="X193" i="1"/>
  <c r="W193" i="1"/>
  <c r="V193" i="1"/>
  <c r="I193" i="1" s="1"/>
  <c r="Q193" i="1"/>
  <c r="AJ192" i="1"/>
  <c r="AG192" i="1"/>
  <c r="AF192" i="1"/>
  <c r="AE192" i="1"/>
  <c r="K192" i="1" s="1"/>
  <c r="AD192" i="1"/>
  <c r="AC192" i="1"/>
  <c r="AB192" i="1"/>
  <c r="J192" i="1" s="1"/>
  <c r="AA192" i="1"/>
  <c r="Z192" i="1"/>
  <c r="Y192" i="1"/>
  <c r="X192" i="1"/>
  <c r="I192" i="1" s="1"/>
  <c r="W192" i="1"/>
  <c r="V192" i="1"/>
  <c r="Q192" i="1"/>
  <c r="M192" i="1"/>
  <c r="AS193" i="1" s="1"/>
  <c r="AJ191" i="1"/>
  <c r="AG191" i="1"/>
  <c r="AF191" i="1"/>
  <c r="AE191" i="1"/>
  <c r="K191" i="1" s="1"/>
  <c r="AD191" i="1"/>
  <c r="AC191" i="1"/>
  <c r="AB191" i="1"/>
  <c r="AA191" i="1"/>
  <c r="J191" i="1" s="1"/>
  <c r="Z191" i="1"/>
  <c r="Y191" i="1"/>
  <c r="X191" i="1"/>
  <c r="W191" i="1"/>
  <c r="V191" i="1"/>
  <c r="I191" i="1" s="1"/>
  <c r="Q191" i="1"/>
  <c r="M191" i="1"/>
  <c r="AS192" i="1" s="1"/>
  <c r="AJ190" i="1"/>
  <c r="M190" i="1" s="1"/>
  <c r="AS191" i="1" s="1"/>
  <c r="AG190" i="1"/>
  <c r="AF190" i="1"/>
  <c r="AE190" i="1"/>
  <c r="K190" i="1" s="1"/>
  <c r="AD190" i="1"/>
  <c r="AC190" i="1"/>
  <c r="AB190" i="1"/>
  <c r="J190" i="1" s="1"/>
  <c r="AA190" i="1"/>
  <c r="Z190" i="1"/>
  <c r="Y190" i="1"/>
  <c r="X190" i="1"/>
  <c r="W190" i="1"/>
  <c r="V190" i="1"/>
  <c r="I190" i="1" s="1"/>
  <c r="L190" i="1" s="1"/>
  <c r="R190" i="1" s="1"/>
  <c r="T190" i="1" s="1"/>
  <c r="U190" i="1" s="1"/>
  <c r="Q190" i="1"/>
  <c r="AJ189" i="1"/>
  <c r="AG189" i="1"/>
  <c r="AF189" i="1"/>
  <c r="AE189" i="1"/>
  <c r="AD189" i="1"/>
  <c r="AC189" i="1"/>
  <c r="AB189" i="1"/>
  <c r="AA189" i="1"/>
  <c r="J189" i="1" s="1"/>
  <c r="Z189" i="1"/>
  <c r="Y189" i="1"/>
  <c r="X189" i="1"/>
  <c r="W189" i="1"/>
  <c r="V189" i="1"/>
  <c r="Q189" i="1"/>
  <c r="M189" i="1"/>
  <c r="AS190" i="1" s="1"/>
  <c r="K189" i="1"/>
  <c r="I189" i="1"/>
  <c r="L189" i="1" s="1"/>
  <c r="R189" i="1" s="1"/>
  <c r="T189" i="1" s="1"/>
  <c r="U189" i="1" s="1"/>
  <c r="AJ188" i="1"/>
  <c r="AG188" i="1"/>
  <c r="AF188" i="1"/>
  <c r="AE188" i="1"/>
  <c r="K188" i="1" s="1"/>
  <c r="AD188" i="1"/>
  <c r="AC188" i="1"/>
  <c r="AB188" i="1"/>
  <c r="J188" i="1" s="1"/>
  <c r="AA188" i="1"/>
  <c r="Z188" i="1"/>
  <c r="Y188" i="1"/>
  <c r="X188" i="1"/>
  <c r="W188" i="1"/>
  <c r="V188" i="1"/>
  <c r="I188" i="1" s="1"/>
  <c r="Q188" i="1"/>
  <c r="M188" i="1"/>
  <c r="AS189" i="1" s="1"/>
  <c r="AJ187" i="1"/>
  <c r="M187" i="1" s="1"/>
  <c r="AS188" i="1" s="1"/>
  <c r="AG187" i="1"/>
  <c r="AF187" i="1"/>
  <c r="AE187" i="1"/>
  <c r="AD187" i="1"/>
  <c r="AC187" i="1"/>
  <c r="AB187" i="1"/>
  <c r="AA187" i="1"/>
  <c r="J187" i="1" s="1"/>
  <c r="L187" i="1" s="1"/>
  <c r="Z187" i="1"/>
  <c r="Y187" i="1"/>
  <c r="X187" i="1"/>
  <c r="W187" i="1"/>
  <c r="V187" i="1"/>
  <c r="Q187" i="1"/>
  <c r="K187" i="1"/>
  <c r="I187" i="1"/>
  <c r="AJ186" i="1"/>
  <c r="AG186" i="1"/>
  <c r="AF186" i="1"/>
  <c r="AE186" i="1"/>
  <c r="AD186" i="1"/>
  <c r="AC186" i="1"/>
  <c r="AB186" i="1"/>
  <c r="AA186" i="1"/>
  <c r="J186" i="1" s="1"/>
  <c r="Z186" i="1"/>
  <c r="Y186" i="1"/>
  <c r="X186" i="1"/>
  <c r="W186" i="1"/>
  <c r="V186" i="1"/>
  <c r="I186" i="1" s="1"/>
  <c r="L186" i="1" s="1"/>
  <c r="R186" i="1" s="1"/>
  <c r="T186" i="1" s="1"/>
  <c r="U186" i="1" s="1"/>
  <c r="Q186" i="1"/>
  <c r="M186" i="1"/>
  <c r="AS187" i="1" s="1"/>
  <c r="K186" i="1"/>
  <c r="AJ185" i="1"/>
  <c r="AG185" i="1"/>
  <c r="AF185" i="1"/>
  <c r="AE185" i="1"/>
  <c r="K185" i="1" s="1"/>
  <c r="AD185" i="1"/>
  <c r="AC185" i="1"/>
  <c r="AB185" i="1"/>
  <c r="AA185" i="1"/>
  <c r="Z185" i="1"/>
  <c r="I185" i="1" s="1"/>
  <c r="L185" i="1" s="1"/>
  <c r="R185" i="1" s="1"/>
  <c r="T185" i="1" s="1"/>
  <c r="U185" i="1" s="1"/>
  <c r="Y185" i="1"/>
  <c r="X185" i="1"/>
  <c r="W185" i="1"/>
  <c r="V185" i="1"/>
  <c r="Q185" i="1"/>
  <c r="M185" i="1"/>
  <c r="AS186" i="1" s="1"/>
  <c r="J185" i="1"/>
  <c r="AJ184" i="1"/>
  <c r="M184" i="1" s="1"/>
  <c r="AS185" i="1" s="1"/>
  <c r="AG184" i="1"/>
  <c r="AF184" i="1"/>
  <c r="K184" i="1" s="1"/>
  <c r="AE184" i="1"/>
  <c r="AD184" i="1"/>
  <c r="AC184" i="1"/>
  <c r="AB184" i="1"/>
  <c r="AA184" i="1"/>
  <c r="J184" i="1" s="1"/>
  <c r="Z184" i="1"/>
  <c r="Y184" i="1"/>
  <c r="X184" i="1"/>
  <c r="W184" i="1"/>
  <c r="V184" i="1"/>
  <c r="Q184" i="1"/>
  <c r="I184" i="1"/>
  <c r="L184" i="1" s="1"/>
  <c r="R184" i="1" s="1"/>
  <c r="T184" i="1" s="1"/>
  <c r="U184" i="1" s="1"/>
  <c r="AJ183" i="1"/>
  <c r="AG183" i="1"/>
  <c r="K183" i="1" s="1"/>
  <c r="AF183" i="1"/>
  <c r="AE183" i="1"/>
  <c r="AD183" i="1"/>
  <c r="AC183" i="1"/>
  <c r="AB183" i="1"/>
  <c r="AA183" i="1"/>
  <c r="J183" i="1" s="1"/>
  <c r="Z183" i="1"/>
  <c r="Y183" i="1"/>
  <c r="X183" i="1"/>
  <c r="W183" i="1"/>
  <c r="V183" i="1"/>
  <c r="Q183" i="1"/>
  <c r="M183" i="1"/>
  <c r="AS184" i="1" s="1"/>
  <c r="AS182" i="1"/>
  <c r="AJ182" i="1"/>
  <c r="M182" i="1" s="1"/>
  <c r="AS183" i="1" s="1"/>
  <c r="AG182" i="1"/>
  <c r="AF182" i="1"/>
  <c r="K182" i="1" s="1"/>
  <c r="AE182" i="1"/>
  <c r="AD182" i="1"/>
  <c r="AC182" i="1"/>
  <c r="AB182" i="1"/>
  <c r="AA182" i="1"/>
  <c r="Z182" i="1"/>
  <c r="Y182" i="1"/>
  <c r="X182" i="1"/>
  <c r="W182" i="1"/>
  <c r="V182" i="1"/>
  <c r="Q182" i="1"/>
  <c r="J182" i="1"/>
  <c r="AJ181" i="1"/>
  <c r="M181" i="1" s="1"/>
  <c r="AG181" i="1"/>
  <c r="AF181" i="1"/>
  <c r="AE181" i="1"/>
  <c r="K181" i="1" s="1"/>
  <c r="AD181" i="1"/>
  <c r="AC181" i="1"/>
  <c r="J181" i="1" s="1"/>
  <c r="AB181" i="1"/>
  <c r="AA181" i="1"/>
  <c r="Z181" i="1"/>
  <c r="Y181" i="1"/>
  <c r="X181" i="1"/>
  <c r="W181" i="1"/>
  <c r="V181" i="1"/>
  <c r="I181" i="1" s="1"/>
  <c r="Q181" i="1"/>
  <c r="AJ180" i="1"/>
  <c r="AG180" i="1"/>
  <c r="AF180" i="1"/>
  <c r="AE180" i="1"/>
  <c r="AD180" i="1"/>
  <c r="AC180" i="1"/>
  <c r="AB180" i="1"/>
  <c r="J180" i="1" s="1"/>
  <c r="AA180" i="1"/>
  <c r="Z180" i="1"/>
  <c r="Y180" i="1"/>
  <c r="X180" i="1"/>
  <c r="W180" i="1"/>
  <c r="I180" i="1" s="1"/>
  <c r="V180" i="1"/>
  <c r="Q180" i="1"/>
  <c r="M180" i="1"/>
  <c r="AS181" i="1" s="1"/>
  <c r="AJ179" i="1"/>
  <c r="AG179" i="1"/>
  <c r="AF179" i="1"/>
  <c r="AE179" i="1"/>
  <c r="AD179" i="1"/>
  <c r="AC179" i="1"/>
  <c r="AB179" i="1"/>
  <c r="AA179" i="1"/>
  <c r="J179" i="1" s="1"/>
  <c r="Z179" i="1"/>
  <c r="Y179" i="1"/>
  <c r="X179" i="1"/>
  <c r="W179" i="1"/>
  <c r="V179" i="1"/>
  <c r="I179" i="1" s="1"/>
  <c r="Q179" i="1"/>
  <c r="M179" i="1"/>
  <c r="AS180" i="1" s="1"/>
  <c r="AJ178" i="1"/>
  <c r="M178" i="1" s="1"/>
  <c r="AS179" i="1" s="1"/>
  <c r="AG178" i="1"/>
  <c r="AF178" i="1"/>
  <c r="AE178" i="1"/>
  <c r="K178" i="1" s="1"/>
  <c r="AD178" i="1"/>
  <c r="AC178" i="1"/>
  <c r="AB178" i="1"/>
  <c r="J178" i="1" s="1"/>
  <c r="L178" i="1" s="1"/>
  <c r="R178" i="1" s="1"/>
  <c r="T178" i="1" s="1"/>
  <c r="U178" i="1" s="1"/>
  <c r="AA178" i="1"/>
  <c r="Z178" i="1"/>
  <c r="Y178" i="1"/>
  <c r="X178" i="1"/>
  <c r="W178" i="1"/>
  <c r="V178" i="1"/>
  <c r="I178" i="1" s="1"/>
  <c r="Q178" i="1"/>
  <c r="AJ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Q177" i="1"/>
  <c r="M177" i="1"/>
  <c r="AS178" i="1" s="1"/>
  <c r="K177" i="1"/>
  <c r="I177" i="1"/>
  <c r="AJ176" i="1"/>
  <c r="AG176" i="1"/>
  <c r="AF176" i="1"/>
  <c r="AE176" i="1"/>
  <c r="K176" i="1" s="1"/>
  <c r="AD176" i="1"/>
  <c r="AC176" i="1"/>
  <c r="J176" i="1" s="1"/>
  <c r="AB176" i="1"/>
  <c r="AA176" i="1"/>
  <c r="Z176" i="1"/>
  <c r="Y176" i="1"/>
  <c r="X176" i="1"/>
  <c r="W176" i="1"/>
  <c r="V176" i="1"/>
  <c r="I176" i="1" s="1"/>
  <c r="Q176" i="1"/>
  <c r="M176" i="1"/>
  <c r="AS177" i="1" s="1"/>
  <c r="AJ175" i="1"/>
  <c r="M175" i="1" s="1"/>
  <c r="AS176" i="1" s="1"/>
  <c r="AG175" i="1"/>
  <c r="AF175" i="1"/>
  <c r="AE175" i="1"/>
  <c r="AD175" i="1"/>
  <c r="AC175" i="1"/>
  <c r="AB175" i="1"/>
  <c r="AA175" i="1"/>
  <c r="J175" i="1" s="1"/>
  <c r="Z175" i="1"/>
  <c r="Y175" i="1"/>
  <c r="X175" i="1"/>
  <c r="W175" i="1"/>
  <c r="V175" i="1"/>
  <c r="Q175" i="1"/>
  <c r="K175" i="1"/>
  <c r="I175" i="1"/>
  <c r="L175" i="1" s="1"/>
  <c r="R175" i="1" s="1"/>
  <c r="T175" i="1" s="1"/>
  <c r="U175" i="1" s="1"/>
  <c r="AJ174" i="1"/>
  <c r="M174" i="1" s="1"/>
  <c r="AS175" i="1" s="1"/>
  <c r="AG174" i="1"/>
  <c r="AF174" i="1"/>
  <c r="AE174" i="1"/>
  <c r="AD174" i="1"/>
  <c r="AC174" i="1"/>
  <c r="AB174" i="1"/>
  <c r="AA174" i="1"/>
  <c r="J174" i="1" s="1"/>
  <c r="Z174" i="1"/>
  <c r="Y174" i="1"/>
  <c r="X174" i="1"/>
  <c r="W174" i="1"/>
  <c r="V174" i="1"/>
  <c r="I174" i="1" s="1"/>
  <c r="L174" i="1" s="1"/>
  <c r="R174" i="1" s="1"/>
  <c r="T174" i="1" s="1"/>
  <c r="U174" i="1" s="1"/>
  <c r="Q174" i="1"/>
  <c r="K174" i="1"/>
  <c r="AS173" i="1"/>
  <c r="AJ173" i="1"/>
  <c r="AG173" i="1"/>
  <c r="AF173" i="1"/>
  <c r="AE173" i="1"/>
  <c r="K173" i="1" s="1"/>
  <c r="AD173" i="1"/>
  <c r="AC173" i="1"/>
  <c r="AB173" i="1"/>
  <c r="AA173" i="1"/>
  <c r="Z173" i="1"/>
  <c r="Y173" i="1"/>
  <c r="X173" i="1"/>
  <c r="W173" i="1"/>
  <c r="V173" i="1"/>
  <c r="Q173" i="1"/>
  <c r="M173" i="1"/>
  <c r="AS174" i="1" s="1"/>
  <c r="J173" i="1"/>
  <c r="AJ172" i="1"/>
  <c r="M172" i="1" s="1"/>
  <c r="AG172" i="1"/>
  <c r="AF172" i="1"/>
  <c r="K172" i="1" s="1"/>
  <c r="AE172" i="1"/>
  <c r="AD172" i="1"/>
  <c r="AC172" i="1"/>
  <c r="AB172" i="1"/>
  <c r="AA172" i="1"/>
  <c r="J172" i="1" s="1"/>
  <c r="Z172" i="1"/>
  <c r="Y172" i="1"/>
  <c r="X172" i="1"/>
  <c r="W172" i="1"/>
  <c r="V172" i="1"/>
  <c r="I172" i="1" s="1"/>
  <c r="L172" i="1" s="1"/>
  <c r="R172" i="1" s="1"/>
  <c r="T172" i="1" s="1"/>
  <c r="U172" i="1" s="1"/>
  <c r="Q172" i="1"/>
  <c r="AJ171" i="1"/>
  <c r="M171" i="1" s="1"/>
  <c r="AS172" i="1" s="1"/>
  <c r="AG171" i="1"/>
  <c r="K171" i="1" s="1"/>
  <c r="AF171" i="1"/>
  <c r="AE171" i="1"/>
  <c r="AD171" i="1"/>
  <c r="AC171" i="1"/>
  <c r="AB171" i="1"/>
  <c r="AA171" i="1"/>
  <c r="J171" i="1" s="1"/>
  <c r="Z171" i="1"/>
  <c r="Y171" i="1"/>
  <c r="X171" i="1"/>
  <c r="W171" i="1"/>
  <c r="V171" i="1"/>
  <c r="I171" i="1" s="1"/>
  <c r="Q171" i="1"/>
  <c r="AJ170" i="1"/>
  <c r="M170" i="1" s="1"/>
  <c r="AS171" i="1" s="1"/>
  <c r="AG170" i="1"/>
  <c r="AF170" i="1"/>
  <c r="K170" i="1" s="1"/>
  <c r="AE170" i="1"/>
  <c r="AD170" i="1"/>
  <c r="AC170" i="1"/>
  <c r="AB170" i="1"/>
  <c r="AA170" i="1"/>
  <c r="Z170" i="1"/>
  <c r="Y170" i="1"/>
  <c r="X170" i="1"/>
  <c r="W170" i="1"/>
  <c r="V170" i="1"/>
  <c r="I170" i="1" s="1"/>
  <c r="L170" i="1" s="1"/>
  <c r="R170" i="1" s="1"/>
  <c r="T170" i="1" s="1"/>
  <c r="U170" i="1" s="1"/>
  <c r="Q170" i="1"/>
  <c r="J170" i="1"/>
  <c r="AJ169" i="1"/>
  <c r="M169" i="1" s="1"/>
  <c r="AS170" i="1" s="1"/>
  <c r="AG169" i="1"/>
  <c r="AF169" i="1"/>
  <c r="AE169" i="1"/>
  <c r="K169" i="1" s="1"/>
  <c r="AD169" i="1"/>
  <c r="AC169" i="1"/>
  <c r="J169" i="1" s="1"/>
  <c r="AB169" i="1"/>
  <c r="AA169" i="1"/>
  <c r="Z169" i="1"/>
  <c r="Y169" i="1"/>
  <c r="X169" i="1"/>
  <c r="W169" i="1"/>
  <c r="V169" i="1"/>
  <c r="I169" i="1" s="1"/>
  <c r="Q169" i="1"/>
  <c r="AJ168" i="1"/>
  <c r="AG168" i="1"/>
  <c r="AF168" i="1"/>
  <c r="AE168" i="1"/>
  <c r="AD168" i="1"/>
  <c r="AC168" i="1"/>
  <c r="AB168" i="1"/>
  <c r="J168" i="1" s="1"/>
  <c r="AA168" i="1"/>
  <c r="Z168" i="1"/>
  <c r="Y168" i="1"/>
  <c r="X168" i="1"/>
  <c r="I168" i="1" s="1"/>
  <c r="W168" i="1"/>
  <c r="V168" i="1"/>
  <c r="Q168" i="1"/>
  <c r="M168" i="1"/>
  <c r="AS169" i="1" s="1"/>
  <c r="AJ167" i="1"/>
  <c r="AG167" i="1"/>
  <c r="AF167" i="1"/>
  <c r="AE167" i="1"/>
  <c r="K167" i="1" s="1"/>
  <c r="AD167" i="1"/>
  <c r="AC167" i="1"/>
  <c r="AB167" i="1"/>
  <c r="AA167" i="1"/>
  <c r="Z167" i="1"/>
  <c r="Y167" i="1"/>
  <c r="X167" i="1"/>
  <c r="W167" i="1"/>
  <c r="V167" i="1"/>
  <c r="I167" i="1" s="1"/>
  <c r="Q167" i="1"/>
  <c r="M167" i="1"/>
  <c r="AS168" i="1" s="1"/>
  <c r="AJ166" i="1"/>
  <c r="M166" i="1" s="1"/>
  <c r="AS167" i="1" s="1"/>
  <c r="AG166" i="1"/>
  <c r="AF166" i="1"/>
  <c r="AE166" i="1"/>
  <c r="K166" i="1" s="1"/>
  <c r="AD166" i="1"/>
  <c r="AC166" i="1"/>
  <c r="AB166" i="1"/>
  <c r="J166" i="1" s="1"/>
  <c r="L166" i="1" s="1"/>
  <c r="R166" i="1" s="1"/>
  <c r="T166" i="1" s="1"/>
  <c r="U166" i="1" s="1"/>
  <c r="AA166" i="1"/>
  <c r="Z166" i="1"/>
  <c r="Y166" i="1"/>
  <c r="X166" i="1"/>
  <c r="W166" i="1"/>
  <c r="V166" i="1"/>
  <c r="I166" i="1" s="1"/>
  <c r="Q166" i="1"/>
  <c r="AJ165" i="1"/>
  <c r="AG165" i="1"/>
  <c r="AF165" i="1"/>
  <c r="AE165" i="1"/>
  <c r="AD165" i="1"/>
  <c r="AC165" i="1"/>
  <c r="AB165" i="1"/>
  <c r="AA165" i="1"/>
  <c r="J165" i="1" s="1"/>
  <c r="Z165" i="1"/>
  <c r="Y165" i="1"/>
  <c r="X165" i="1"/>
  <c r="W165" i="1"/>
  <c r="V165" i="1"/>
  <c r="Q165" i="1"/>
  <c r="M165" i="1"/>
  <c r="AS166" i="1" s="1"/>
  <c r="K165" i="1"/>
  <c r="I165" i="1"/>
  <c r="AJ164" i="1"/>
  <c r="AG164" i="1"/>
  <c r="AF164" i="1"/>
  <c r="AE164" i="1"/>
  <c r="K164" i="1" s="1"/>
  <c r="AD164" i="1"/>
  <c r="AC164" i="1"/>
  <c r="J164" i="1" s="1"/>
  <c r="AB164" i="1"/>
  <c r="AA164" i="1"/>
  <c r="Z164" i="1"/>
  <c r="Y164" i="1"/>
  <c r="X164" i="1"/>
  <c r="W164" i="1"/>
  <c r="V164" i="1"/>
  <c r="Q164" i="1"/>
  <c r="M164" i="1"/>
  <c r="AS165" i="1" s="1"/>
  <c r="AJ163" i="1"/>
  <c r="M163" i="1" s="1"/>
  <c r="AS164" i="1" s="1"/>
  <c r="AG163" i="1"/>
  <c r="AF163" i="1"/>
  <c r="AE163" i="1"/>
  <c r="AD163" i="1"/>
  <c r="AC163" i="1"/>
  <c r="AB163" i="1"/>
  <c r="AA163" i="1"/>
  <c r="J163" i="1" s="1"/>
  <c r="Z163" i="1"/>
  <c r="Y163" i="1"/>
  <c r="X163" i="1"/>
  <c r="W163" i="1"/>
  <c r="V163" i="1"/>
  <c r="Q163" i="1"/>
  <c r="K163" i="1"/>
  <c r="I163" i="1"/>
  <c r="L163" i="1" s="1"/>
  <c r="R163" i="1" s="1"/>
  <c r="T163" i="1" s="1"/>
  <c r="U163" i="1" s="1"/>
  <c r="AJ162" i="1"/>
  <c r="M162" i="1" s="1"/>
  <c r="AS163" i="1" s="1"/>
  <c r="AG162" i="1"/>
  <c r="AF162" i="1"/>
  <c r="AE162" i="1"/>
  <c r="AD162" i="1"/>
  <c r="AC162" i="1"/>
  <c r="AB162" i="1"/>
  <c r="AA162" i="1"/>
  <c r="J162" i="1" s="1"/>
  <c r="Z162" i="1"/>
  <c r="Y162" i="1"/>
  <c r="X162" i="1"/>
  <c r="W162" i="1"/>
  <c r="V162" i="1"/>
  <c r="I162" i="1" s="1"/>
  <c r="L162" i="1" s="1"/>
  <c r="R162" i="1" s="1"/>
  <c r="T162" i="1" s="1"/>
  <c r="U162" i="1" s="1"/>
  <c r="Q162" i="1"/>
  <c r="K162" i="1"/>
  <c r="AS161" i="1"/>
  <c r="AJ161" i="1"/>
  <c r="AG161" i="1"/>
  <c r="AF161" i="1"/>
  <c r="AE161" i="1"/>
  <c r="K161" i="1" s="1"/>
  <c r="AD161" i="1"/>
  <c r="AC161" i="1"/>
  <c r="AB161" i="1"/>
  <c r="AA161" i="1"/>
  <c r="Z161" i="1"/>
  <c r="Y161" i="1"/>
  <c r="X161" i="1"/>
  <c r="W161" i="1"/>
  <c r="V161" i="1"/>
  <c r="Q161" i="1"/>
  <c r="M161" i="1"/>
  <c r="AS162" i="1" s="1"/>
  <c r="J161" i="1"/>
  <c r="AJ160" i="1"/>
  <c r="M160" i="1" s="1"/>
  <c r="AG160" i="1"/>
  <c r="AF160" i="1"/>
  <c r="K160" i="1" s="1"/>
  <c r="AE160" i="1"/>
  <c r="AD160" i="1"/>
  <c r="AC160" i="1"/>
  <c r="AB160" i="1"/>
  <c r="AA160" i="1"/>
  <c r="J160" i="1" s="1"/>
  <c r="Z160" i="1"/>
  <c r="Y160" i="1"/>
  <c r="X160" i="1"/>
  <c r="W160" i="1"/>
  <c r="V160" i="1"/>
  <c r="I160" i="1" s="1"/>
  <c r="L160" i="1" s="1"/>
  <c r="R160" i="1" s="1"/>
  <c r="T160" i="1" s="1"/>
  <c r="U160" i="1" s="1"/>
  <c r="Q160" i="1"/>
  <c r="AJ159" i="1"/>
  <c r="AG159" i="1"/>
  <c r="K159" i="1" s="1"/>
  <c r="AF159" i="1"/>
  <c r="AE159" i="1"/>
  <c r="AD159" i="1"/>
  <c r="AC159" i="1"/>
  <c r="AB159" i="1"/>
  <c r="AA159" i="1"/>
  <c r="J159" i="1" s="1"/>
  <c r="Z159" i="1"/>
  <c r="Y159" i="1"/>
  <c r="X159" i="1"/>
  <c r="W159" i="1"/>
  <c r="V159" i="1"/>
  <c r="I159" i="1" s="1"/>
  <c r="Q159" i="1"/>
  <c r="M159" i="1"/>
  <c r="AS160" i="1" s="1"/>
  <c r="AS158" i="1"/>
  <c r="AJ158" i="1"/>
  <c r="M158" i="1" s="1"/>
  <c r="AS159" i="1" s="1"/>
  <c r="AG158" i="1"/>
  <c r="AF158" i="1"/>
  <c r="K158" i="1" s="1"/>
  <c r="AE158" i="1"/>
  <c r="AD158" i="1"/>
  <c r="AC158" i="1"/>
  <c r="AB158" i="1"/>
  <c r="AA158" i="1"/>
  <c r="Z158" i="1"/>
  <c r="Y158" i="1"/>
  <c r="X158" i="1"/>
  <c r="W158" i="1"/>
  <c r="V158" i="1"/>
  <c r="Q158" i="1"/>
  <c r="J158" i="1"/>
  <c r="AJ157" i="1"/>
  <c r="M157" i="1" s="1"/>
  <c r="AG157" i="1"/>
  <c r="AF157" i="1"/>
  <c r="AE157" i="1"/>
  <c r="K157" i="1" s="1"/>
  <c r="AD157" i="1"/>
  <c r="AC157" i="1"/>
  <c r="J157" i="1" s="1"/>
  <c r="AB157" i="1"/>
  <c r="AA157" i="1"/>
  <c r="Z157" i="1"/>
  <c r="Y157" i="1"/>
  <c r="X157" i="1"/>
  <c r="W157" i="1"/>
  <c r="V157" i="1"/>
  <c r="I157" i="1" s="1"/>
  <c r="Q157" i="1"/>
  <c r="AJ156" i="1"/>
  <c r="AG156" i="1"/>
  <c r="AF156" i="1"/>
  <c r="AE156" i="1"/>
  <c r="K156" i="1" s="1"/>
  <c r="AD156" i="1"/>
  <c r="AC156" i="1"/>
  <c r="AB156" i="1"/>
  <c r="AA156" i="1"/>
  <c r="Z156" i="1"/>
  <c r="Y156" i="1"/>
  <c r="X156" i="1"/>
  <c r="I156" i="1" s="1"/>
  <c r="W156" i="1"/>
  <c r="V156" i="1"/>
  <c r="Q156" i="1"/>
  <c r="M156" i="1"/>
  <c r="AS157" i="1" s="1"/>
  <c r="AJ155" i="1"/>
  <c r="AG155" i="1"/>
  <c r="AF155" i="1"/>
  <c r="AE155" i="1"/>
  <c r="K155" i="1" s="1"/>
  <c r="AD155" i="1"/>
  <c r="AC155" i="1"/>
  <c r="AB155" i="1"/>
  <c r="AA155" i="1"/>
  <c r="J155" i="1" s="1"/>
  <c r="Z155" i="1"/>
  <c r="Y155" i="1"/>
  <c r="X155" i="1"/>
  <c r="W155" i="1"/>
  <c r="I155" i="1" s="1"/>
  <c r="V155" i="1"/>
  <c r="Q155" i="1"/>
  <c r="M155" i="1"/>
  <c r="AS156" i="1" s="1"/>
  <c r="AJ154" i="1"/>
  <c r="M154" i="1" s="1"/>
  <c r="AS155" i="1" s="1"/>
  <c r="AG154" i="1"/>
  <c r="AF154" i="1"/>
  <c r="AE154" i="1"/>
  <c r="K154" i="1" s="1"/>
  <c r="AD154" i="1"/>
  <c r="AC154" i="1"/>
  <c r="AB154" i="1"/>
  <c r="J154" i="1" s="1"/>
  <c r="AA154" i="1"/>
  <c r="Z154" i="1"/>
  <c r="Y154" i="1"/>
  <c r="X154" i="1"/>
  <c r="W154" i="1"/>
  <c r="V154" i="1"/>
  <c r="I154" i="1" s="1"/>
  <c r="L154" i="1" s="1"/>
  <c r="R154" i="1" s="1"/>
  <c r="T154" i="1" s="1"/>
  <c r="U154" i="1" s="1"/>
  <c r="Q154" i="1"/>
  <c r="AJ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Q153" i="1"/>
  <c r="M153" i="1"/>
  <c r="AS154" i="1" s="1"/>
  <c r="K153" i="1"/>
  <c r="I153" i="1"/>
  <c r="AJ152" i="1"/>
  <c r="AG152" i="1"/>
  <c r="AF152" i="1"/>
  <c r="K152" i="1" s="1"/>
  <c r="AE152" i="1"/>
  <c r="AD152" i="1"/>
  <c r="AC152" i="1"/>
  <c r="AB152" i="1"/>
  <c r="AA152" i="1"/>
  <c r="Z152" i="1"/>
  <c r="Y152" i="1"/>
  <c r="X152" i="1"/>
  <c r="W152" i="1"/>
  <c r="V152" i="1"/>
  <c r="Q152" i="1"/>
  <c r="M152" i="1"/>
  <c r="AS153" i="1" s="1"/>
  <c r="J152" i="1"/>
  <c r="AJ151" i="1"/>
  <c r="M151" i="1" s="1"/>
  <c r="AS152" i="1" s="1"/>
  <c r="AG151" i="1"/>
  <c r="AF151" i="1"/>
  <c r="AE151" i="1"/>
  <c r="K151" i="1" s="1"/>
  <c r="AD151" i="1"/>
  <c r="AC151" i="1"/>
  <c r="AB151" i="1"/>
  <c r="AA151" i="1"/>
  <c r="J151" i="1" s="1"/>
  <c r="Z151" i="1"/>
  <c r="Y151" i="1"/>
  <c r="I151" i="1" s="1"/>
  <c r="L151" i="1" s="1"/>
  <c r="R151" i="1" s="1"/>
  <c r="T151" i="1" s="1"/>
  <c r="U151" i="1" s="1"/>
  <c r="X151" i="1"/>
  <c r="W151" i="1"/>
  <c r="V151" i="1"/>
  <c r="Q151" i="1"/>
  <c r="AJ150" i="1"/>
  <c r="M150" i="1" s="1"/>
  <c r="AS151" i="1" s="1"/>
  <c r="AG150" i="1"/>
  <c r="AF150" i="1"/>
  <c r="AE150" i="1"/>
  <c r="AD150" i="1"/>
  <c r="AC150" i="1"/>
  <c r="AB150" i="1"/>
  <c r="AA150" i="1"/>
  <c r="J150" i="1" s="1"/>
  <c r="Z150" i="1"/>
  <c r="Y150" i="1"/>
  <c r="X150" i="1"/>
  <c r="W150" i="1"/>
  <c r="V150" i="1"/>
  <c r="Q150" i="1"/>
  <c r="K150" i="1"/>
  <c r="AS149" i="1"/>
  <c r="AJ149" i="1"/>
  <c r="AG149" i="1"/>
  <c r="AF149" i="1"/>
  <c r="AE149" i="1"/>
  <c r="K149" i="1" s="1"/>
  <c r="AD149" i="1"/>
  <c r="AC149" i="1"/>
  <c r="J149" i="1" s="1"/>
  <c r="AB149" i="1"/>
  <c r="AA149" i="1"/>
  <c r="Z149" i="1"/>
  <c r="Y149" i="1"/>
  <c r="X149" i="1"/>
  <c r="W149" i="1"/>
  <c r="I149" i="1" s="1"/>
  <c r="L149" i="1" s="1"/>
  <c r="R149" i="1" s="1"/>
  <c r="T149" i="1" s="1"/>
  <c r="U149" i="1" s="1"/>
  <c r="V149" i="1"/>
  <c r="Q149" i="1"/>
  <c r="M149" i="1"/>
  <c r="AS150" i="1" s="1"/>
  <c r="AJ148" i="1"/>
  <c r="M148" i="1" s="1"/>
  <c r="AG148" i="1"/>
  <c r="AF148" i="1"/>
  <c r="K148" i="1" s="1"/>
  <c r="AE148" i="1"/>
  <c r="AD148" i="1"/>
  <c r="AC148" i="1"/>
  <c r="AB148" i="1"/>
  <c r="AA148" i="1"/>
  <c r="Z148" i="1"/>
  <c r="Y148" i="1"/>
  <c r="X148" i="1"/>
  <c r="I148" i="1" s="1"/>
  <c r="W148" i="1"/>
  <c r="V148" i="1"/>
  <c r="Q148" i="1"/>
  <c r="AS147" i="1"/>
  <c r="AJ147" i="1"/>
  <c r="M147" i="1" s="1"/>
  <c r="AS148" i="1" s="1"/>
  <c r="AG147" i="1"/>
  <c r="AF147" i="1"/>
  <c r="AE147" i="1"/>
  <c r="K147" i="1" s="1"/>
  <c r="AD147" i="1"/>
  <c r="AC147" i="1"/>
  <c r="AB147" i="1"/>
  <c r="AA147" i="1"/>
  <c r="J147" i="1" s="1"/>
  <c r="Z147" i="1"/>
  <c r="Y147" i="1"/>
  <c r="X147" i="1"/>
  <c r="W147" i="1"/>
  <c r="V147" i="1"/>
  <c r="I147" i="1" s="1"/>
  <c r="Q147" i="1"/>
  <c r="AS146" i="1"/>
  <c r="AJ146" i="1"/>
  <c r="M146" i="1" s="1"/>
  <c r="AG146" i="1"/>
  <c r="AF146" i="1"/>
  <c r="K146" i="1" s="1"/>
  <c r="AE146" i="1"/>
  <c r="AD146" i="1"/>
  <c r="J146" i="1" s="1"/>
  <c r="AC146" i="1"/>
  <c r="AB146" i="1"/>
  <c r="AA146" i="1"/>
  <c r="Z146" i="1"/>
  <c r="Y146" i="1"/>
  <c r="X146" i="1"/>
  <c r="W146" i="1"/>
  <c r="V146" i="1"/>
  <c r="Q146" i="1"/>
  <c r="AJ145" i="1"/>
  <c r="AG145" i="1"/>
  <c r="AF145" i="1"/>
  <c r="AE145" i="1"/>
  <c r="AD145" i="1"/>
  <c r="AC145" i="1"/>
  <c r="J145" i="1" s="1"/>
  <c r="AB145" i="1"/>
  <c r="AA145" i="1"/>
  <c r="Z145" i="1"/>
  <c r="Y145" i="1"/>
  <c r="X145" i="1"/>
  <c r="W145" i="1"/>
  <c r="V145" i="1"/>
  <c r="Q145" i="1"/>
  <c r="M145" i="1"/>
  <c r="I145" i="1"/>
  <c r="AJ144" i="1"/>
  <c r="AG144" i="1"/>
  <c r="AF144" i="1"/>
  <c r="AE144" i="1"/>
  <c r="K144" i="1" s="1"/>
  <c r="AD144" i="1"/>
  <c r="AC144" i="1"/>
  <c r="AB144" i="1"/>
  <c r="AA144" i="1"/>
  <c r="Z144" i="1"/>
  <c r="Y144" i="1"/>
  <c r="X144" i="1"/>
  <c r="W144" i="1"/>
  <c r="V144" i="1"/>
  <c r="Q144" i="1"/>
  <c r="M144" i="1"/>
  <c r="AS145" i="1" s="1"/>
  <c r="I144" i="1"/>
  <c r="AJ143" i="1"/>
  <c r="AG143" i="1"/>
  <c r="AF143" i="1"/>
  <c r="AE143" i="1"/>
  <c r="K143" i="1" s="1"/>
  <c r="AD143" i="1"/>
  <c r="AC143" i="1"/>
  <c r="AB143" i="1"/>
  <c r="AA143" i="1"/>
  <c r="J143" i="1" s="1"/>
  <c r="Z143" i="1"/>
  <c r="Y143" i="1"/>
  <c r="X143" i="1"/>
  <c r="W143" i="1"/>
  <c r="I143" i="1" s="1"/>
  <c r="L143" i="1" s="1"/>
  <c r="R143" i="1" s="1"/>
  <c r="T143" i="1" s="1"/>
  <c r="U143" i="1" s="1"/>
  <c r="V143" i="1"/>
  <c r="Q143" i="1"/>
  <c r="M143" i="1"/>
  <c r="AS144" i="1" s="1"/>
  <c r="AS142" i="1"/>
  <c r="AJ142" i="1"/>
  <c r="M142" i="1" s="1"/>
  <c r="AS143" i="1" s="1"/>
  <c r="AG142" i="1"/>
  <c r="AF142" i="1"/>
  <c r="AE142" i="1"/>
  <c r="K142" i="1" s="1"/>
  <c r="AD142" i="1"/>
  <c r="AC142" i="1"/>
  <c r="AB142" i="1"/>
  <c r="AA142" i="1"/>
  <c r="Z142" i="1"/>
  <c r="Y142" i="1"/>
  <c r="X142" i="1"/>
  <c r="W142" i="1"/>
  <c r="I142" i="1" s="1"/>
  <c r="L142" i="1" s="1"/>
  <c r="V142" i="1"/>
  <c r="Q142" i="1"/>
  <c r="J142" i="1"/>
  <c r="AJ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I141" i="1" s="1"/>
  <c r="Q141" i="1"/>
  <c r="M141" i="1"/>
  <c r="K141" i="1"/>
  <c r="AJ140" i="1"/>
  <c r="M140" i="1" s="1"/>
  <c r="AS141" i="1" s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Q140" i="1"/>
  <c r="K140" i="1"/>
  <c r="J140" i="1"/>
  <c r="I140" i="1"/>
  <c r="L140" i="1" s="1"/>
  <c r="R140" i="1" s="1"/>
  <c r="T140" i="1" s="1"/>
  <c r="U140" i="1" s="1"/>
  <c r="AJ139" i="1"/>
  <c r="M139" i="1" s="1"/>
  <c r="AS140" i="1" s="1"/>
  <c r="AG139" i="1"/>
  <c r="K139" i="1" s="1"/>
  <c r="AF139" i="1"/>
  <c r="AE139" i="1"/>
  <c r="AD139" i="1"/>
  <c r="AC139" i="1"/>
  <c r="AB139" i="1"/>
  <c r="J139" i="1" s="1"/>
  <c r="AA139" i="1"/>
  <c r="Z139" i="1"/>
  <c r="Y139" i="1"/>
  <c r="X139" i="1"/>
  <c r="I139" i="1" s="1"/>
  <c r="W139" i="1"/>
  <c r="V139" i="1"/>
  <c r="Q139" i="1"/>
  <c r="AJ138" i="1"/>
  <c r="M138" i="1" s="1"/>
  <c r="AS139" i="1" s="1"/>
  <c r="AG138" i="1"/>
  <c r="AF138" i="1"/>
  <c r="AE138" i="1"/>
  <c r="K138" i="1" s="1"/>
  <c r="AD138" i="1"/>
  <c r="AC138" i="1"/>
  <c r="J138" i="1" s="1"/>
  <c r="AB138" i="1"/>
  <c r="AA138" i="1"/>
  <c r="Z138" i="1"/>
  <c r="Y138" i="1"/>
  <c r="X138" i="1"/>
  <c r="W138" i="1"/>
  <c r="V138" i="1"/>
  <c r="I138" i="1" s="1"/>
  <c r="L138" i="1" s="1"/>
  <c r="R138" i="1" s="1"/>
  <c r="T138" i="1" s="1"/>
  <c r="U138" i="1" s="1"/>
  <c r="Q138" i="1"/>
  <c r="AJ137" i="1"/>
  <c r="AG137" i="1"/>
  <c r="AF137" i="1"/>
  <c r="AE137" i="1"/>
  <c r="AD137" i="1"/>
  <c r="AC137" i="1"/>
  <c r="AB137" i="1"/>
  <c r="J137" i="1" s="1"/>
  <c r="AA137" i="1"/>
  <c r="Z137" i="1"/>
  <c r="Y137" i="1"/>
  <c r="X137" i="1"/>
  <c r="W137" i="1"/>
  <c r="V137" i="1"/>
  <c r="I137" i="1" s="1"/>
  <c r="Q137" i="1"/>
  <c r="M137" i="1"/>
  <c r="AS138" i="1" s="1"/>
  <c r="AJ136" i="1"/>
  <c r="M136" i="1" s="1"/>
  <c r="AS137" i="1" s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I136" i="1" s="1"/>
  <c r="Q136" i="1"/>
  <c r="K136" i="1"/>
  <c r="AJ135" i="1"/>
  <c r="AG135" i="1"/>
  <c r="AF135" i="1"/>
  <c r="AE135" i="1"/>
  <c r="K135" i="1" s="1"/>
  <c r="AD135" i="1"/>
  <c r="AC135" i="1"/>
  <c r="AB135" i="1"/>
  <c r="J135" i="1" s="1"/>
  <c r="AA135" i="1"/>
  <c r="Z135" i="1"/>
  <c r="Y135" i="1"/>
  <c r="X135" i="1"/>
  <c r="W135" i="1"/>
  <c r="V135" i="1"/>
  <c r="Q135" i="1"/>
  <c r="M135" i="1"/>
  <c r="AS136" i="1" s="1"/>
  <c r="AJ134" i="1"/>
  <c r="M134" i="1" s="1"/>
  <c r="AS135" i="1" s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I134" i="1" s="1"/>
  <c r="L134" i="1" s="1"/>
  <c r="R134" i="1" s="1"/>
  <c r="T134" i="1" s="1"/>
  <c r="U134" i="1" s="1"/>
  <c r="Q134" i="1"/>
  <c r="K134" i="1"/>
  <c r="J134" i="1"/>
  <c r="AJ133" i="1"/>
  <c r="M133" i="1" s="1"/>
  <c r="AS134" i="1" s="1"/>
  <c r="AG133" i="1"/>
  <c r="AF133" i="1"/>
  <c r="AE133" i="1"/>
  <c r="K133" i="1" s="1"/>
  <c r="AD133" i="1"/>
  <c r="AC133" i="1"/>
  <c r="AB133" i="1"/>
  <c r="J133" i="1" s="1"/>
  <c r="AA133" i="1"/>
  <c r="Z133" i="1"/>
  <c r="Y133" i="1"/>
  <c r="X133" i="1"/>
  <c r="I133" i="1" s="1"/>
  <c r="L133" i="1" s="1"/>
  <c r="R133" i="1" s="1"/>
  <c r="T133" i="1" s="1"/>
  <c r="U133" i="1" s="1"/>
  <c r="W133" i="1"/>
  <c r="V133" i="1"/>
  <c r="Q133" i="1"/>
  <c r="AJ132" i="1"/>
  <c r="AG132" i="1"/>
  <c r="AF132" i="1"/>
  <c r="AE132" i="1"/>
  <c r="AD132" i="1"/>
  <c r="AC132" i="1"/>
  <c r="AB132" i="1"/>
  <c r="AA132" i="1"/>
  <c r="J132" i="1" s="1"/>
  <c r="Z132" i="1"/>
  <c r="Y132" i="1"/>
  <c r="X132" i="1"/>
  <c r="W132" i="1"/>
  <c r="I132" i="1" s="1"/>
  <c r="V132" i="1"/>
  <c r="Q132" i="1"/>
  <c r="M132" i="1"/>
  <c r="AS133" i="1" s="1"/>
  <c r="K132" i="1"/>
  <c r="AJ131" i="1"/>
  <c r="M131" i="1" s="1"/>
  <c r="AS132" i="1" s="1"/>
  <c r="AG131" i="1"/>
  <c r="AF131" i="1"/>
  <c r="AE131" i="1"/>
  <c r="K131" i="1" s="1"/>
  <c r="AD131" i="1"/>
  <c r="J131" i="1" s="1"/>
  <c r="AC131" i="1"/>
  <c r="AB131" i="1"/>
  <c r="AA131" i="1"/>
  <c r="Z131" i="1"/>
  <c r="Y131" i="1"/>
  <c r="X131" i="1"/>
  <c r="W131" i="1"/>
  <c r="V131" i="1"/>
  <c r="I131" i="1" s="1"/>
  <c r="Q131" i="1"/>
  <c r="AJ130" i="1"/>
  <c r="AG130" i="1"/>
  <c r="AF130" i="1"/>
  <c r="K130" i="1" s="1"/>
  <c r="AE130" i="1"/>
  <c r="AD130" i="1"/>
  <c r="AC130" i="1"/>
  <c r="AB130" i="1"/>
  <c r="AA130" i="1"/>
  <c r="J130" i="1" s="1"/>
  <c r="Z130" i="1"/>
  <c r="Y130" i="1"/>
  <c r="X130" i="1"/>
  <c r="W130" i="1"/>
  <c r="V130" i="1"/>
  <c r="I130" i="1" s="1"/>
  <c r="L130" i="1" s="1"/>
  <c r="R130" i="1" s="1"/>
  <c r="T130" i="1" s="1"/>
  <c r="U130" i="1" s="1"/>
  <c r="Q130" i="1"/>
  <c r="M130" i="1"/>
  <c r="AS131" i="1" s="1"/>
  <c r="AJ129" i="1"/>
  <c r="AG129" i="1"/>
  <c r="AF129" i="1"/>
  <c r="AE129" i="1"/>
  <c r="K129" i="1" s="1"/>
  <c r="AD129" i="1"/>
  <c r="AC129" i="1"/>
  <c r="AB129" i="1"/>
  <c r="AA129" i="1"/>
  <c r="J129" i="1" s="1"/>
  <c r="Z129" i="1"/>
  <c r="Y129" i="1"/>
  <c r="X129" i="1"/>
  <c r="W129" i="1"/>
  <c r="I129" i="1" s="1"/>
  <c r="L129" i="1" s="1"/>
  <c r="R129" i="1" s="1"/>
  <c r="T129" i="1" s="1"/>
  <c r="U129" i="1" s="1"/>
  <c r="V129" i="1"/>
  <c r="Q129" i="1"/>
  <c r="M129" i="1"/>
  <c r="AS130" i="1" s="1"/>
  <c r="AJ128" i="1"/>
  <c r="M128" i="1" s="1"/>
  <c r="AS129" i="1" s="1"/>
  <c r="AG128" i="1"/>
  <c r="AF128" i="1"/>
  <c r="AE128" i="1"/>
  <c r="AD128" i="1"/>
  <c r="AC128" i="1"/>
  <c r="AB128" i="1"/>
  <c r="AA128" i="1"/>
  <c r="J128" i="1" s="1"/>
  <c r="Z128" i="1"/>
  <c r="Y128" i="1"/>
  <c r="X128" i="1"/>
  <c r="W128" i="1"/>
  <c r="V128" i="1"/>
  <c r="I128" i="1" s="1"/>
  <c r="Q128" i="1"/>
  <c r="K128" i="1"/>
  <c r="AJ127" i="1"/>
  <c r="AG127" i="1"/>
  <c r="AF127" i="1"/>
  <c r="AE127" i="1"/>
  <c r="K127" i="1" s="1"/>
  <c r="AD127" i="1"/>
  <c r="AC127" i="1"/>
  <c r="J127" i="1" s="1"/>
  <c r="AB127" i="1"/>
  <c r="AA127" i="1"/>
  <c r="Z127" i="1"/>
  <c r="I127" i="1" s="1"/>
  <c r="Y127" i="1"/>
  <c r="X127" i="1"/>
  <c r="W127" i="1"/>
  <c r="V127" i="1"/>
  <c r="Q127" i="1"/>
  <c r="M127" i="1"/>
  <c r="AS128" i="1" s="1"/>
  <c r="AJ126" i="1"/>
  <c r="AG126" i="1"/>
  <c r="AF126" i="1"/>
  <c r="AE126" i="1"/>
  <c r="K126" i="1" s="1"/>
  <c r="AD126" i="1"/>
  <c r="AC126" i="1"/>
  <c r="AB126" i="1"/>
  <c r="J126" i="1" s="1"/>
  <c r="L126" i="1" s="1"/>
  <c r="R126" i="1" s="1"/>
  <c r="T126" i="1" s="1"/>
  <c r="U126" i="1" s="1"/>
  <c r="AA126" i="1"/>
  <c r="Z126" i="1"/>
  <c r="Y126" i="1"/>
  <c r="X126" i="1"/>
  <c r="W126" i="1"/>
  <c r="V126" i="1"/>
  <c r="Q126" i="1"/>
  <c r="M126" i="1"/>
  <c r="AS127" i="1" s="1"/>
  <c r="I126" i="1"/>
  <c r="AJ125" i="1"/>
  <c r="AG125" i="1"/>
  <c r="AF125" i="1"/>
  <c r="AE125" i="1"/>
  <c r="AD125" i="1"/>
  <c r="AC125" i="1"/>
  <c r="AB125" i="1"/>
  <c r="AA125" i="1"/>
  <c r="J125" i="1" s="1"/>
  <c r="Z125" i="1"/>
  <c r="Y125" i="1"/>
  <c r="X125" i="1"/>
  <c r="I125" i="1" s="1"/>
  <c r="W125" i="1"/>
  <c r="V125" i="1"/>
  <c r="Q125" i="1"/>
  <c r="M125" i="1"/>
  <c r="AS126" i="1" s="1"/>
  <c r="K125" i="1"/>
  <c r="AJ124" i="1"/>
  <c r="M124" i="1" s="1"/>
  <c r="AS125" i="1" s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I124" i="1" s="1"/>
  <c r="L124" i="1" s="1"/>
  <c r="R124" i="1" s="1"/>
  <c r="T124" i="1" s="1"/>
  <c r="U124" i="1" s="1"/>
  <c r="Q124" i="1"/>
  <c r="K124" i="1"/>
  <c r="J124" i="1"/>
  <c r="AJ123" i="1"/>
  <c r="AG123" i="1"/>
  <c r="AF123" i="1"/>
  <c r="AE123" i="1"/>
  <c r="K123" i="1" s="1"/>
  <c r="AD123" i="1"/>
  <c r="AC123" i="1"/>
  <c r="AB123" i="1"/>
  <c r="AA123" i="1"/>
  <c r="J123" i="1" s="1"/>
  <c r="Z123" i="1"/>
  <c r="Y123" i="1"/>
  <c r="X123" i="1"/>
  <c r="W123" i="1"/>
  <c r="V123" i="1"/>
  <c r="Q123" i="1"/>
  <c r="M123" i="1"/>
  <c r="AS124" i="1" s="1"/>
  <c r="I123" i="1"/>
  <c r="L123" i="1" s="1"/>
  <c r="R123" i="1" s="1"/>
  <c r="T123" i="1" s="1"/>
  <c r="U123" i="1" s="1"/>
  <c r="AJ122" i="1"/>
  <c r="M122" i="1" s="1"/>
  <c r="AS123" i="1" s="1"/>
  <c r="AG122" i="1"/>
  <c r="AF122" i="1"/>
  <c r="AE122" i="1"/>
  <c r="K122" i="1" s="1"/>
  <c r="AD122" i="1"/>
  <c r="J122" i="1" s="1"/>
  <c r="AC122" i="1"/>
  <c r="AB122" i="1"/>
  <c r="AA122" i="1"/>
  <c r="Z122" i="1"/>
  <c r="Y122" i="1"/>
  <c r="X122" i="1"/>
  <c r="I122" i="1" s="1"/>
  <c r="L122" i="1" s="1"/>
  <c r="R122" i="1" s="1"/>
  <c r="T122" i="1" s="1"/>
  <c r="U122" i="1" s="1"/>
  <c r="W122" i="1"/>
  <c r="V122" i="1"/>
  <c r="Q122" i="1"/>
  <c r="AJ121" i="1"/>
  <c r="AG121" i="1"/>
  <c r="AF121" i="1"/>
  <c r="AE121" i="1"/>
  <c r="AD121" i="1"/>
  <c r="AC121" i="1"/>
  <c r="AB121" i="1"/>
  <c r="AA121" i="1"/>
  <c r="J121" i="1" s="1"/>
  <c r="Z121" i="1"/>
  <c r="Y121" i="1"/>
  <c r="X121" i="1"/>
  <c r="W121" i="1"/>
  <c r="I121" i="1" s="1"/>
  <c r="V121" i="1"/>
  <c r="Q121" i="1"/>
  <c r="M121" i="1"/>
  <c r="AS122" i="1" s="1"/>
  <c r="K121" i="1"/>
  <c r="AJ120" i="1"/>
  <c r="M120" i="1" s="1"/>
  <c r="AS121" i="1" s="1"/>
  <c r="AG120" i="1"/>
  <c r="AF120" i="1"/>
  <c r="AE120" i="1"/>
  <c r="K120" i="1" s="1"/>
  <c r="AD120" i="1"/>
  <c r="AC120" i="1"/>
  <c r="AB120" i="1"/>
  <c r="J120" i="1" s="1"/>
  <c r="AA120" i="1"/>
  <c r="Z120" i="1"/>
  <c r="Y120" i="1"/>
  <c r="X120" i="1"/>
  <c r="W120" i="1"/>
  <c r="V120" i="1"/>
  <c r="I120" i="1" s="1"/>
  <c r="Q120" i="1"/>
  <c r="AJ119" i="1"/>
  <c r="AG119" i="1"/>
  <c r="AF119" i="1"/>
  <c r="AE119" i="1"/>
  <c r="AD119" i="1"/>
  <c r="AC119" i="1"/>
  <c r="AB119" i="1"/>
  <c r="AA119" i="1"/>
  <c r="J119" i="1" s="1"/>
  <c r="Z119" i="1"/>
  <c r="Y119" i="1"/>
  <c r="X119" i="1"/>
  <c r="W119" i="1"/>
  <c r="I119" i="1" s="1"/>
  <c r="L119" i="1" s="1"/>
  <c r="R119" i="1" s="1"/>
  <c r="T119" i="1" s="1"/>
  <c r="U119" i="1" s="1"/>
  <c r="V119" i="1"/>
  <c r="Q119" i="1"/>
  <c r="M119" i="1"/>
  <c r="AS120" i="1" s="1"/>
  <c r="K119" i="1"/>
  <c r="AJ118" i="1"/>
  <c r="M118" i="1" s="1"/>
  <c r="AS119" i="1" s="1"/>
  <c r="AG118" i="1"/>
  <c r="AF118" i="1"/>
  <c r="K118" i="1" s="1"/>
  <c r="AE118" i="1"/>
  <c r="AD118" i="1"/>
  <c r="AC118" i="1"/>
  <c r="AB118" i="1"/>
  <c r="AA118" i="1"/>
  <c r="Z118" i="1"/>
  <c r="Y118" i="1"/>
  <c r="X118" i="1"/>
  <c r="W118" i="1"/>
  <c r="V118" i="1"/>
  <c r="I118" i="1" s="1"/>
  <c r="Q118" i="1"/>
  <c r="J118" i="1"/>
  <c r="AJ117" i="1"/>
  <c r="AG117" i="1"/>
  <c r="AF117" i="1"/>
  <c r="AE117" i="1"/>
  <c r="K117" i="1" s="1"/>
  <c r="AD117" i="1"/>
  <c r="AC117" i="1"/>
  <c r="AB117" i="1"/>
  <c r="AA117" i="1"/>
  <c r="J117" i="1" s="1"/>
  <c r="Z117" i="1"/>
  <c r="Y117" i="1"/>
  <c r="X117" i="1"/>
  <c r="W117" i="1"/>
  <c r="V117" i="1"/>
  <c r="Q117" i="1"/>
  <c r="M117" i="1"/>
  <c r="AS118" i="1" s="1"/>
  <c r="I117" i="1"/>
  <c r="AJ116" i="1"/>
  <c r="M116" i="1" s="1"/>
  <c r="AS117" i="1" s="1"/>
  <c r="AG116" i="1"/>
  <c r="AF116" i="1"/>
  <c r="K116" i="1" s="1"/>
  <c r="AE116" i="1"/>
  <c r="AD116" i="1"/>
  <c r="AC116" i="1"/>
  <c r="AB116" i="1"/>
  <c r="AA116" i="1"/>
  <c r="J116" i="1" s="1"/>
  <c r="Z116" i="1"/>
  <c r="Y116" i="1"/>
  <c r="X116" i="1"/>
  <c r="W116" i="1"/>
  <c r="V116" i="1"/>
  <c r="I116" i="1" s="1"/>
  <c r="L116" i="1" s="1"/>
  <c r="R116" i="1" s="1"/>
  <c r="T116" i="1" s="1"/>
  <c r="U116" i="1" s="1"/>
  <c r="Q116" i="1"/>
  <c r="AJ115" i="1"/>
  <c r="AG115" i="1"/>
  <c r="AF115" i="1"/>
  <c r="AE115" i="1"/>
  <c r="K115" i="1" s="1"/>
  <c r="AD115" i="1"/>
  <c r="AC115" i="1"/>
  <c r="J115" i="1" s="1"/>
  <c r="AB115" i="1"/>
  <c r="AA115" i="1"/>
  <c r="Z115" i="1"/>
  <c r="Y115" i="1"/>
  <c r="X115" i="1"/>
  <c r="W115" i="1"/>
  <c r="I115" i="1" s="1"/>
  <c r="V115" i="1"/>
  <c r="Q115" i="1"/>
  <c r="M115" i="1"/>
  <c r="AS116" i="1" s="1"/>
  <c r="AJ114" i="1"/>
  <c r="M114" i="1" s="1"/>
  <c r="AS115" i="1" s="1"/>
  <c r="AG114" i="1"/>
  <c r="AF114" i="1"/>
  <c r="AE114" i="1"/>
  <c r="K114" i="1" s="1"/>
  <c r="AD114" i="1"/>
  <c r="AC114" i="1"/>
  <c r="AB114" i="1"/>
  <c r="J114" i="1" s="1"/>
  <c r="AA114" i="1"/>
  <c r="Z114" i="1"/>
  <c r="Y114" i="1"/>
  <c r="X114" i="1"/>
  <c r="W114" i="1"/>
  <c r="V114" i="1"/>
  <c r="I114" i="1" s="1"/>
  <c r="Q114" i="1"/>
  <c r="AJ113" i="1"/>
  <c r="AG113" i="1"/>
  <c r="AF113" i="1"/>
  <c r="AE113" i="1"/>
  <c r="AD113" i="1"/>
  <c r="AC113" i="1"/>
  <c r="AB113" i="1"/>
  <c r="AA113" i="1"/>
  <c r="J113" i="1" s="1"/>
  <c r="Z113" i="1"/>
  <c r="Y113" i="1"/>
  <c r="X113" i="1"/>
  <c r="I113" i="1" s="1"/>
  <c r="W113" i="1"/>
  <c r="V113" i="1"/>
  <c r="Q113" i="1"/>
  <c r="M113" i="1"/>
  <c r="AS114" i="1" s="1"/>
  <c r="K113" i="1"/>
  <c r="AJ112" i="1"/>
  <c r="M112" i="1" s="1"/>
  <c r="AS113" i="1" s="1"/>
  <c r="AG112" i="1"/>
  <c r="AF112" i="1"/>
  <c r="K112" i="1" s="1"/>
  <c r="AE112" i="1"/>
  <c r="AD112" i="1"/>
  <c r="AC112" i="1"/>
  <c r="AB112" i="1"/>
  <c r="AA112" i="1"/>
  <c r="Z112" i="1"/>
  <c r="Y112" i="1"/>
  <c r="X112" i="1"/>
  <c r="W112" i="1"/>
  <c r="V112" i="1"/>
  <c r="I112" i="1" s="1"/>
  <c r="L112" i="1" s="1"/>
  <c r="R112" i="1" s="1"/>
  <c r="T112" i="1" s="1"/>
  <c r="U112" i="1" s="1"/>
  <c r="Q112" i="1"/>
  <c r="J112" i="1"/>
  <c r="AJ111" i="1"/>
  <c r="AG111" i="1"/>
  <c r="AF111" i="1"/>
  <c r="AE111" i="1"/>
  <c r="K111" i="1" s="1"/>
  <c r="AD111" i="1"/>
  <c r="AC111" i="1"/>
  <c r="AB111" i="1"/>
  <c r="AA111" i="1"/>
  <c r="J111" i="1" s="1"/>
  <c r="Z111" i="1"/>
  <c r="Y111" i="1"/>
  <c r="X111" i="1"/>
  <c r="W111" i="1"/>
  <c r="V111" i="1"/>
  <c r="Q111" i="1"/>
  <c r="M111" i="1"/>
  <c r="AS112" i="1" s="1"/>
  <c r="I111" i="1"/>
  <c r="L111" i="1" s="1"/>
  <c r="R111" i="1" s="1"/>
  <c r="T111" i="1" s="1"/>
  <c r="U111" i="1" s="1"/>
  <c r="AJ110" i="1"/>
  <c r="M110" i="1" s="1"/>
  <c r="AS111" i="1" s="1"/>
  <c r="AG110" i="1"/>
  <c r="AF110" i="1"/>
  <c r="K110" i="1" s="1"/>
  <c r="AE110" i="1"/>
  <c r="AD110" i="1"/>
  <c r="J110" i="1" s="1"/>
  <c r="AC110" i="1"/>
  <c r="AB110" i="1"/>
  <c r="AA110" i="1"/>
  <c r="Z110" i="1"/>
  <c r="Y110" i="1"/>
  <c r="X110" i="1"/>
  <c r="W110" i="1"/>
  <c r="V110" i="1"/>
  <c r="I110" i="1" s="1"/>
  <c r="L110" i="1" s="1"/>
  <c r="R110" i="1" s="1"/>
  <c r="T110" i="1" s="1"/>
  <c r="U110" i="1" s="1"/>
  <c r="Q110" i="1"/>
  <c r="AJ109" i="1"/>
  <c r="AG109" i="1"/>
  <c r="AF109" i="1"/>
  <c r="AE109" i="1"/>
  <c r="AD109" i="1"/>
  <c r="AC109" i="1"/>
  <c r="AB109" i="1"/>
  <c r="AA109" i="1"/>
  <c r="J109" i="1" s="1"/>
  <c r="Z109" i="1"/>
  <c r="Y109" i="1"/>
  <c r="X109" i="1"/>
  <c r="W109" i="1"/>
  <c r="I109" i="1" s="1"/>
  <c r="V109" i="1"/>
  <c r="Q109" i="1"/>
  <c r="M109" i="1"/>
  <c r="AS110" i="1" s="1"/>
  <c r="K109" i="1"/>
  <c r="AJ108" i="1"/>
  <c r="M108" i="1" s="1"/>
  <c r="AS109" i="1" s="1"/>
  <c r="AG108" i="1"/>
  <c r="AF108" i="1"/>
  <c r="AE108" i="1"/>
  <c r="K108" i="1" s="1"/>
  <c r="AD108" i="1"/>
  <c r="AC108" i="1"/>
  <c r="AB108" i="1"/>
  <c r="J108" i="1" s="1"/>
  <c r="AA108" i="1"/>
  <c r="Z108" i="1"/>
  <c r="Y108" i="1"/>
  <c r="X108" i="1"/>
  <c r="W108" i="1"/>
  <c r="V108" i="1"/>
  <c r="I108" i="1" s="1"/>
  <c r="L108" i="1" s="1"/>
  <c r="R108" i="1" s="1"/>
  <c r="T108" i="1" s="1"/>
  <c r="U108" i="1" s="1"/>
  <c r="Q108" i="1"/>
  <c r="AJ107" i="1"/>
  <c r="AG107" i="1"/>
  <c r="AF107" i="1"/>
  <c r="AE107" i="1"/>
  <c r="AD107" i="1"/>
  <c r="AC107" i="1"/>
  <c r="AB107" i="1"/>
  <c r="AA107" i="1"/>
  <c r="J107" i="1" s="1"/>
  <c r="Z107" i="1"/>
  <c r="Y107" i="1"/>
  <c r="X107" i="1"/>
  <c r="W107" i="1"/>
  <c r="I107" i="1" s="1"/>
  <c r="L107" i="1" s="1"/>
  <c r="R107" i="1" s="1"/>
  <c r="T107" i="1" s="1"/>
  <c r="U107" i="1" s="1"/>
  <c r="V107" i="1"/>
  <c r="Q107" i="1"/>
  <c r="M107" i="1"/>
  <c r="AS108" i="1" s="1"/>
  <c r="K107" i="1"/>
  <c r="AJ106" i="1"/>
  <c r="M106" i="1" s="1"/>
  <c r="AS107" i="1" s="1"/>
  <c r="AG106" i="1"/>
  <c r="AF106" i="1"/>
  <c r="K106" i="1" s="1"/>
  <c r="AE106" i="1"/>
  <c r="AD106" i="1"/>
  <c r="AC106" i="1"/>
  <c r="AB106" i="1"/>
  <c r="AA106" i="1"/>
  <c r="Z106" i="1"/>
  <c r="Y106" i="1"/>
  <c r="X106" i="1"/>
  <c r="W106" i="1"/>
  <c r="V106" i="1"/>
  <c r="I106" i="1" s="1"/>
  <c r="L106" i="1" s="1"/>
  <c r="R106" i="1" s="1"/>
  <c r="T106" i="1" s="1"/>
  <c r="U106" i="1" s="1"/>
  <c r="Q106" i="1"/>
  <c r="J106" i="1"/>
  <c r="AJ105" i="1"/>
  <c r="AG105" i="1"/>
  <c r="AF105" i="1"/>
  <c r="AE105" i="1"/>
  <c r="K105" i="1" s="1"/>
  <c r="AD105" i="1"/>
  <c r="AC105" i="1"/>
  <c r="AB105" i="1"/>
  <c r="AA105" i="1"/>
  <c r="J105" i="1" s="1"/>
  <c r="Z105" i="1"/>
  <c r="Y105" i="1"/>
  <c r="X105" i="1"/>
  <c r="W105" i="1"/>
  <c r="V105" i="1"/>
  <c r="Q105" i="1"/>
  <c r="M105" i="1"/>
  <c r="AS106" i="1" s="1"/>
  <c r="I105" i="1"/>
  <c r="AJ104" i="1"/>
  <c r="M104" i="1" s="1"/>
  <c r="AS105" i="1" s="1"/>
  <c r="AG104" i="1"/>
  <c r="AF104" i="1"/>
  <c r="K104" i="1" s="1"/>
  <c r="AE104" i="1"/>
  <c r="AD104" i="1"/>
  <c r="AC104" i="1"/>
  <c r="AB104" i="1"/>
  <c r="AA104" i="1"/>
  <c r="J104" i="1" s="1"/>
  <c r="Z104" i="1"/>
  <c r="Y104" i="1"/>
  <c r="X104" i="1"/>
  <c r="W104" i="1"/>
  <c r="V104" i="1"/>
  <c r="I104" i="1" s="1"/>
  <c r="Q104" i="1"/>
  <c r="AJ103" i="1"/>
  <c r="AG103" i="1"/>
  <c r="AF103" i="1"/>
  <c r="AE103" i="1"/>
  <c r="K103" i="1" s="1"/>
  <c r="AD103" i="1"/>
  <c r="AC103" i="1"/>
  <c r="J103" i="1" s="1"/>
  <c r="AB103" i="1"/>
  <c r="AA103" i="1"/>
  <c r="Z103" i="1"/>
  <c r="Y103" i="1"/>
  <c r="X103" i="1"/>
  <c r="W103" i="1"/>
  <c r="I103" i="1" s="1"/>
  <c r="L103" i="1" s="1"/>
  <c r="R103" i="1" s="1"/>
  <c r="T103" i="1" s="1"/>
  <c r="U103" i="1" s="1"/>
  <c r="V103" i="1"/>
  <c r="Q103" i="1"/>
  <c r="M103" i="1"/>
  <c r="AS104" i="1" s="1"/>
  <c r="AJ102" i="1"/>
  <c r="M102" i="1" s="1"/>
  <c r="AS103" i="1" s="1"/>
  <c r="AG102" i="1"/>
  <c r="AF102" i="1"/>
  <c r="AE102" i="1"/>
  <c r="K102" i="1" s="1"/>
  <c r="AD102" i="1"/>
  <c r="AC102" i="1"/>
  <c r="AB102" i="1"/>
  <c r="J102" i="1" s="1"/>
  <c r="AA102" i="1"/>
  <c r="Z102" i="1"/>
  <c r="Y102" i="1"/>
  <c r="X102" i="1"/>
  <c r="W102" i="1"/>
  <c r="V102" i="1"/>
  <c r="I102" i="1" s="1"/>
  <c r="Q102" i="1"/>
  <c r="AJ101" i="1"/>
  <c r="AG101" i="1"/>
  <c r="AF101" i="1"/>
  <c r="AE101" i="1"/>
  <c r="AD101" i="1"/>
  <c r="AC101" i="1"/>
  <c r="AB101" i="1"/>
  <c r="AA101" i="1"/>
  <c r="J101" i="1" s="1"/>
  <c r="Z101" i="1"/>
  <c r="Y101" i="1"/>
  <c r="X101" i="1"/>
  <c r="I101" i="1" s="1"/>
  <c r="W101" i="1"/>
  <c r="V101" i="1"/>
  <c r="Q101" i="1"/>
  <c r="M101" i="1"/>
  <c r="AS102" i="1" s="1"/>
  <c r="K101" i="1"/>
  <c r="AJ100" i="1"/>
  <c r="M100" i="1" s="1"/>
  <c r="AS101" i="1" s="1"/>
  <c r="AG100" i="1"/>
  <c r="AF100" i="1"/>
  <c r="K100" i="1" s="1"/>
  <c r="AE100" i="1"/>
  <c r="AD100" i="1"/>
  <c r="AC100" i="1"/>
  <c r="AB100" i="1"/>
  <c r="AA100" i="1"/>
  <c r="Z100" i="1"/>
  <c r="Y100" i="1"/>
  <c r="X100" i="1"/>
  <c r="W100" i="1"/>
  <c r="V100" i="1"/>
  <c r="I100" i="1" s="1"/>
  <c r="L100" i="1" s="1"/>
  <c r="R100" i="1" s="1"/>
  <c r="T100" i="1" s="1"/>
  <c r="U100" i="1" s="1"/>
  <c r="Q100" i="1"/>
  <c r="J100" i="1"/>
  <c r="AJ99" i="1"/>
  <c r="M99" i="1" s="1"/>
  <c r="AS100" i="1" s="1"/>
  <c r="AG99" i="1"/>
  <c r="AF99" i="1"/>
  <c r="AE99" i="1"/>
  <c r="K99" i="1" s="1"/>
  <c r="AD99" i="1"/>
  <c r="AC99" i="1"/>
  <c r="AB99" i="1"/>
  <c r="AA99" i="1"/>
  <c r="J99" i="1" s="1"/>
  <c r="Z99" i="1"/>
  <c r="Y99" i="1"/>
  <c r="X99" i="1"/>
  <c r="W99" i="1"/>
  <c r="V99" i="1"/>
  <c r="Q99" i="1"/>
  <c r="I99" i="1"/>
  <c r="AJ98" i="1"/>
  <c r="M98" i="1" s="1"/>
  <c r="AS99" i="1" s="1"/>
  <c r="AG98" i="1"/>
  <c r="AF98" i="1"/>
  <c r="AE98" i="1"/>
  <c r="K98" i="1" s="1"/>
  <c r="AD98" i="1"/>
  <c r="J98" i="1" s="1"/>
  <c r="AC98" i="1"/>
  <c r="AB98" i="1"/>
  <c r="AA98" i="1"/>
  <c r="Z98" i="1"/>
  <c r="Y98" i="1"/>
  <c r="X98" i="1"/>
  <c r="W98" i="1"/>
  <c r="V98" i="1"/>
  <c r="I98" i="1" s="1"/>
  <c r="L98" i="1" s="1"/>
  <c r="R98" i="1" s="1"/>
  <c r="T98" i="1" s="1"/>
  <c r="U98" i="1" s="1"/>
  <c r="Q98" i="1"/>
  <c r="AJ97" i="1"/>
  <c r="AG97" i="1"/>
  <c r="AF97" i="1"/>
  <c r="K97" i="1" s="1"/>
  <c r="AE97" i="1"/>
  <c r="AD97" i="1"/>
  <c r="AC97" i="1"/>
  <c r="AB97" i="1"/>
  <c r="AA97" i="1"/>
  <c r="J97" i="1" s="1"/>
  <c r="Z97" i="1"/>
  <c r="Y97" i="1"/>
  <c r="X97" i="1"/>
  <c r="W97" i="1"/>
  <c r="I97" i="1" s="1"/>
  <c r="V97" i="1"/>
  <c r="Q97" i="1"/>
  <c r="M97" i="1"/>
  <c r="AS98" i="1" s="1"/>
  <c r="AJ96" i="1"/>
  <c r="M96" i="1" s="1"/>
  <c r="AS97" i="1" s="1"/>
  <c r="AG96" i="1"/>
  <c r="AF96" i="1"/>
  <c r="AE96" i="1"/>
  <c r="K96" i="1" s="1"/>
  <c r="AD96" i="1"/>
  <c r="AC96" i="1"/>
  <c r="AB96" i="1"/>
  <c r="J96" i="1" s="1"/>
  <c r="AA96" i="1"/>
  <c r="Z96" i="1"/>
  <c r="Y96" i="1"/>
  <c r="X96" i="1"/>
  <c r="W96" i="1"/>
  <c r="V96" i="1"/>
  <c r="I96" i="1" s="1"/>
  <c r="Q96" i="1"/>
  <c r="AJ95" i="1"/>
  <c r="AG95" i="1"/>
  <c r="K95" i="1" s="1"/>
  <c r="AF95" i="1"/>
  <c r="AE95" i="1"/>
  <c r="AD95" i="1"/>
  <c r="AC95" i="1"/>
  <c r="AB95" i="1"/>
  <c r="AA95" i="1"/>
  <c r="J95" i="1" s="1"/>
  <c r="Z95" i="1"/>
  <c r="Y95" i="1"/>
  <c r="X95" i="1"/>
  <c r="W95" i="1"/>
  <c r="I95" i="1" s="1"/>
  <c r="L95" i="1" s="1"/>
  <c r="R95" i="1" s="1"/>
  <c r="T95" i="1" s="1"/>
  <c r="U95" i="1" s="1"/>
  <c r="V95" i="1"/>
  <c r="Q95" i="1"/>
  <c r="M95" i="1"/>
  <c r="AS96" i="1" s="1"/>
  <c r="AJ94" i="1"/>
  <c r="M94" i="1" s="1"/>
  <c r="AS95" i="1" s="1"/>
  <c r="AG94" i="1"/>
  <c r="AF94" i="1"/>
  <c r="AE94" i="1"/>
  <c r="K94" i="1" s="1"/>
  <c r="AD94" i="1"/>
  <c r="AC94" i="1"/>
  <c r="AB94" i="1"/>
  <c r="AA94" i="1"/>
  <c r="Z94" i="1"/>
  <c r="Y94" i="1"/>
  <c r="X94" i="1"/>
  <c r="W94" i="1"/>
  <c r="V94" i="1"/>
  <c r="I94" i="1" s="1"/>
  <c r="Q94" i="1"/>
  <c r="J94" i="1"/>
  <c r="AJ93" i="1"/>
  <c r="AG93" i="1"/>
  <c r="AF93" i="1"/>
  <c r="AE93" i="1"/>
  <c r="K93" i="1" s="1"/>
  <c r="AD93" i="1"/>
  <c r="AC93" i="1"/>
  <c r="AB93" i="1"/>
  <c r="AA93" i="1"/>
  <c r="J93" i="1" s="1"/>
  <c r="Z93" i="1"/>
  <c r="Y93" i="1"/>
  <c r="X93" i="1"/>
  <c r="W93" i="1"/>
  <c r="V93" i="1"/>
  <c r="Q93" i="1"/>
  <c r="M93" i="1"/>
  <c r="AS94" i="1" s="1"/>
  <c r="I93" i="1"/>
  <c r="AJ92" i="1"/>
  <c r="M92" i="1" s="1"/>
  <c r="AS93" i="1" s="1"/>
  <c r="AG92" i="1"/>
  <c r="AF92" i="1"/>
  <c r="AE92" i="1"/>
  <c r="K92" i="1" s="1"/>
  <c r="AD92" i="1"/>
  <c r="J92" i="1" s="1"/>
  <c r="AC92" i="1"/>
  <c r="AB92" i="1"/>
  <c r="AA92" i="1"/>
  <c r="Z92" i="1"/>
  <c r="Y92" i="1"/>
  <c r="X92" i="1"/>
  <c r="W92" i="1"/>
  <c r="V92" i="1"/>
  <c r="I92" i="1" s="1"/>
  <c r="Q92" i="1"/>
  <c r="AJ91" i="1"/>
  <c r="AG91" i="1"/>
  <c r="AF91" i="1"/>
  <c r="AE91" i="1"/>
  <c r="K91" i="1" s="1"/>
  <c r="AD91" i="1"/>
  <c r="AC91" i="1"/>
  <c r="J91" i="1" s="1"/>
  <c r="AB91" i="1"/>
  <c r="AA91" i="1"/>
  <c r="Z91" i="1"/>
  <c r="Y91" i="1"/>
  <c r="X91" i="1"/>
  <c r="W91" i="1"/>
  <c r="I91" i="1" s="1"/>
  <c r="L91" i="1" s="1"/>
  <c r="R91" i="1" s="1"/>
  <c r="T91" i="1" s="1"/>
  <c r="U91" i="1" s="1"/>
  <c r="V91" i="1"/>
  <c r="Q91" i="1"/>
  <c r="M91" i="1"/>
  <c r="AS92" i="1" s="1"/>
  <c r="AJ90" i="1"/>
  <c r="M90" i="1" s="1"/>
  <c r="AS91" i="1" s="1"/>
  <c r="AG90" i="1"/>
  <c r="AF90" i="1"/>
  <c r="AE90" i="1"/>
  <c r="K90" i="1" s="1"/>
  <c r="AD90" i="1"/>
  <c r="AC90" i="1"/>
  <c r="AB90" i="1"/>
  <c r="J90" i="1" s="1"/>
  <c r="AA90" i="1"/>
  <c r="Z90" i="1"/>
  <c r="Y90" i="1"/>
  <c r="X90" i="1"/>
  <c r="W90" i="1"/>
  <c r="V90" i="1"/>
  <c r="I90" i="1" s="1"/>
  <c r="Q90" i="1"/>
  <c r="AJ89" i="1"/>
  <c r="AG89" i="1"/>
  <c r="AF89" i="1"/>
  <c r="AE89" i="1"/>
  <c r="AD89" i="1"/>
  <c r="AC89" i="1"/>
  <c r="AB89" i="1"/>
  <c r="AA89" i="1"/>
  <c r="J89" i="1" s="1"/>
  <c r="Z89" i="1"/>
  <c r="Y89" i="1"/>
  <c r="X89" i="1"/>
  <c r="W89" i="1"/>
  <c r="I89" i="1" s="1"/>
  <c r="V89" i="1"/>
  <c r="Q89" i="1"/>
  <c r="M89" i="1"/>
  <c r="AS90" i="1" s="1"/>
  <c r="K89" i="1"/>
  <c r="AJ88" i="1"/>
  <c r="M88" i="1" s="1"/>
  <c r="AS89" i="1" s="1"/>
  <c r="AG88" i="1"/>
  <c r="AF88" i="1"/>
  <c r="K88" i="1" s="1"/>
  <c r="AE88" i="1"/>
  <c r="AD88" i="1"/>
  <c r="AC88" i="1"/>
  <c r="AB88" i="1"/>
  <c r="AA88" i="1"/>
  <c r="Z88" i="1"/>
  <c r="Y88" i="1"/>
  <c r="X88" i="1"/>
  <c r="W88" i="1"/>
  <c r="V88" i="1"/>
  <c r="I88" i="1" s="1"/>
  <c r="Q88" i="1"/>
  <c r="J88" i="1"/>
  <c r="AJ87" i="1"/>
  <c r="M87" i="1" s="1"/>
  <c r="AS88" i="1" s="1"/>
  <c r="AG87" i="1"/>
  <c r="AF87" i="1"/>
  <c r="AE87" i="1"/>
  <c r="K87" i="1" s="1"/>
  <c r="AD87" i="1"/>
  <c r="AC87" i="1"/>
  <c r="AB87" i="1"/>
  <c r="AA87" i="1"/>
  <c r="Z87" i="1"/>
  <c r="Y87" i="1"/>
  <c r="X87" i="1"/>
  <c r="W87" i="1"/>
  <c r="V87" i="1"/>
  <c r="Q87" i="1"/>
  <c r="J87" i="1"/>
  <c r="I87" i="1"/>
  <c r="L87" i="1" s="1"/>
  <c r="R87" i="1" s="1"/>
  <c r="T87" i="1" s="1"/>
  <c r="U87" i="1" s="1"/>
  <c r="AJ86" i="1"/>
  <c r="M86" i="1" s="1"/>
  <c r="AS87" i="1" s="1"/>
  <c r="AG86" i="1"/>
  <c r="AF86" i="1"/>
  <c r="K86" i="1" s="1"/>
  <c r="AE86" i="1"/>
  <c r="AD86" i="1"/>
  <c r="J86" i="1" s="1"/>
  <c r="AC86" i="1"/>
  <c r="AB86" i="1"/>
  <c r="AA86" i="1"/>
  <c r="Z86" i="1"/>
  <c r="Y86" i="1"/>
  <c r="X86" i="1"/>
  <c r="I86" i="1" s="1"/>
  <c r="L86" i="1" s="1"/>
  <c r="R86" i="1" s="1"/>
  <c r="T86" i="1" s="1"/>
  <c r="U86" i="1" s="1"/>
  <c r="W86" i="1"/>
  <c r="V86" i="1"/>
  <c r="Q86" i="1"/>
  <c r="AJ85" i="1"/>
  <c r="AG85" i="1"/>
  <c r="AF85" i="1"/>
  <c r="AE85" i="1"/>
  <c r="K85" i="1" s="1"/>
  <c r="AD85" i="1"/>
  <c r="AC85" i="1"/>
  <c r="AB85" i="1"/>
  <c r="AA85" i="1"/>
  <c r="J85" i="1" s="1"/>
  <c r="Z85" i="1"/>
  <c r="Y85" i="1"/>
  <c r="X85" i="1"/>
  <c r="W85" i="1"/>
  <c r="I85" i="1" s="1"/>
  <c r="V85" i="1"/>
  <c r="Q85" i="1"/>
  <c r="M85" i="1"/>
  <c r="AS86" i="1" s="1"/>
  <c r="AJ84" i="1"/>
  <c r="M84" i="1" s="1"/>
  <c r="AS85" i="1" s="1"/>
  <c r="AG84" i="1"/>
  <c r="AF84" i="1"/>
  <c r="AE84" i="1"/>
  <c r="K84" i="1" s="1"/>
  <c r="AD84" i="1"/>
  <c r="AC84" i="1"/>
  <c r="AB84" i="1"/>
  <c r="J84" i="1" s="1"/>
  <c r="AA84" i="1"/>
  <c r="Z84" i="1"/>
  <c r="Y84" i="1"/>
  <c r="X84" i="1"/>
  <c r="W84" i="1"/>
  <c r="V84" i="1"/>
  <c r="I84" i="1" s="1"/>
  <c r="Q84" i="1"/>
  <c r="AJ83" i="1"/>
  <c r="AG83" i="1"/>
  <c r="K83" i="1" s="1"/>
  <c r="AF83" i="1"/>
  <c r="AE83" i="1"/>
  <c r="AD83" i="1"/>
  <c r="AC83" i="1"/>
  <c r="AB83" i="1"/>
  <c r="AA83" i="1"/>
  <c r="J83" i="1" s="1"/>
  <c r="Z83" i="1"/>
  <c r="Y83" i="1"/>
  <c r="X83" i="1"/>
  <c r="W83" i="1"/>
  <c r="V83" i="1"/>
  <c r="I83" i="1" s="1"/>
  <c r="L83" i="1" s="1"/>
  <c r="R83" i="1" s="1"/>
  <c r="T83" i="1" s="1"/>
  <c r="U83" i="1" s="1"/>
  <c r="Q83" i="1"/>
  <c r="M83" i="1"/>
  <c r="AS84" i="1" s="1"/>
  <c r="AJ82" i="1"/>
  <c r="M82" i="1" s="1"/>
  <c r="AS83" i="1" s="1"/>
  <c r="AG82" i="1"/>
  <c r="AF82" i="1"/>
  <c r="AE82" i="1"/>
  <c r="K82" i="1" s="1"/>
  <c r="AD82" i="1"/>
  <c r="AC82" i="1"/>
  <c r="AB82" i="1"/>
  <c r="J82" i="1" s="1"/>
  <c r="AA82" i="1"/>
  <c r="Z82" i="1"/>
  <c r="Y82" i="1"/>
  <c r="X82" i="1"/>
  <c r="W82" i="1"/>
  <c r="V82" i="1"/>
  <c r="I82" i="1" s="1"/>
  <c r="L82" i="1" s="1"/>
  <c r="R82" i="1" s="1"/>
  <c r="T82" i="1" s="1"/>
  <c r="U82" i="1" s="1"/>
  <c r="Q82" i="1"/>
  <c r="AJ81" i="1"/>
  <c r="AG81" i="1"/>
  <c r="AF81" i="1"/>
  <c r="AE81" i="1"/>
  <c r="K81" i="1" s="1"/>
  <c r="AD81" i="1"/>
  <c r="AC81" i="1"/>
  <c r="AB81" i="1"/>
  <c r="AA81" i="1"/>
  <c r="J81" i="1" s="1"/>
  <c r="Z81" i="1"/>
  <c r="Y81" i="1"/>
  <c r="X81" i="1"/>
  <c r="W81" i="1"/>
  <c r="V81" i="1"/>
  <c r="Q81" i="1"/>
  <c r="M81" i="1"/>
  <c r="AS82" i="1" s="1"/>
  <c r="I81" i="1"/>
  <c r="AJ80" i="1"/>
  <c r="M80" i="1" s="1"/>
  <c r="AS81" i="1" s="1"/>
  <c r="AG80" i="1"/>
  <c r="AF80" i="1"/>
  <c r="AE80" i="1"/>
  <c r="K80" i="1" s="1"/>
  <c r="AD80" i="1"/>
  <c r="J80" i="1" s="1"/>
  <c r="AC80" i="1"/>
  <c r="AB80" i="1"/>
  <c r="AA80" i="1"/>
  <c r="Z80" i="1"/>
  <c r="Y80" i="1"/>
  <c r="X80" i="1"/>
  <c r="W80" i="1"/>
  <c r="V80" i="1"/>
  <c r="I80" i="1" s="1"/>
  <c r="Q80" i="1"/>
  <c r="AJ79" i="1"/>
  <c r="AG79" i="1"/>
  <c r="AF79" i="1"/>
  <c r="AE79" i="1"/>
  <c r="K79" i="1" s="1"/>
  <c r="AD79" i="1"/>
  <c r="AC79" i="1"/>
  <c r="J79" i="1" s="1"/>
  <c r="AB79" i="1"/>
  <c r="AA79" i="1"/>
  <c r="Z79" i="1"/>
  <c r="Y79" i="1"/>
  <c r="X79" i="1"/>
  <c r="W79" i="1"/>
  <c r="V79" i="1"/>
  <c r="Q79" i="1"/>
  <c r="M79" i="1"/>
  <c r="AS80" i="1" s="1"/>
  <c r="I79" i="1"/>
  <c r="L79" i="1" s="1"/>
  <c r="R79" i="1" s="1"/>
  <c r="T79" i="1" s="1"/>
  <c r="U79" i="1" s="1"/>
  <c r="AJ78" i="1"/>
  <c r="M78" i="1" s="1"/>
  <c r="AS79" i="1" s="1"/>
  <c r="AG78" i="1"/>
  <c r="AF78" i="1"/>
  <c r="AE78" i="1"/>
  <c r="K78" i="1" s="1"/>
  <c r="AD78" i="1"/>
  <c r="AC78" i="1"/>
  <c r="AB78" i="1"/>
  <c r="J78" i="1" s="1"/>
  <c r="AA78" i="1"/>
  <c r="Z78" i="1"/>
  <c r="Y78" i="1"/>
  <c r="X78" i="1"/>
  <c r="W78" i="1"/>
  <c r="V78" i="1"/>
  <c r="I78" i="1" s="1"/>
  <c r="L78" i="1" s="1"/>
  <c r="R78" i="1" s="1"/>
  <c r="T78" i="1" s="1"/>
  <c r="U78" i="1" s="1"/>
  <c r="Q78" i="1"/>
  <c r="AJ77" i="1"/>
  <c r="AG77" i="1"/>
  <c r="AF77" i="1"/>
  <c r="AE77" i="1"/>
  <c r="AD77" i="1"/>
  <c r="AC77" i="1"/>
  <c r="AB77" i="1"/>
  <c r="AA77" i="1"/>
  <c r="J77" i="1" s="1"/>
  <c r="Z77" i="1"/>
  <c r="Y77" i="1"/>
  <c r="X77" i="1"/>
  <c r="W77" i="1"/>
  <c r="I77" i="1" s="1"/>
  <c r="V77" i="1"/>
  <c r="Q77" i="1"/>
  <c r="M77" i="1"/>
  <c r="AS78" i="1" s="1"/>
  <c r="K77" i="1"/>
  <c r="AJ76" i="1"/>
  <c r="M76" i="1" s="1"/>
  <c r="AS77" i="1" s="1"/>
  <c r="AG76" i="1"/>
  <c r="AF76" i="1"/>
  <c r="K76" i="1" s="1"/>
  <c r="AE76" i="1"/>
  <c r="AD76" i="1"/>
  <c r="AC76" i="1"/>
  <c r="AB76" i="1"/>
  <c r="AA76" i="1"/>
  <c r="Z76" i="1"/>
  <c r="Y76" i="1"/>
  <c r="X76" i="1"/>
  <c r="W76" i="1"/>
  <c r="V76" i="1"/>
  <c r="Q76" i="1"/>
  <c r="J76" i="1"/>
  <c r="AJ75" i="1"/>
  <c r="M75" i="1" s="1"/>
  <c r="AS76" i="1" s="1"/>
  <c r="AG75" i="1"/>
  <c r="AF75" i="1"/>
  <c r="AE75" i="1"/>
  <c r="K75" i="1" s="1"/>
  <c r="AD75" i="1"/>
  <c r="AC75" i="1"/>
  <c r="AB75" i="1"/>
  <c r="AA75" i="1"/>
  <c r="Z75" i="1"/>
  <c r="Y75" i="1"/>
  <c r="I75" i="1" s="1"/>
  <c r="L75" i="1" s="1"/>
  <c r="R75" i="1" s="1"/>
  <c r="T75" i="1" s="1"/>
  <c r="U75" i="1" s="1"/>
  <c r="X75" i="1"/>
  <c r="W75" i="1"/>
  <c r="V75" i="1"/>
  <c r="Q75" i="1"/>
  <c r="J75" i="1"/>
  <c r="AJ74" i="1"/>
  <c r="M74" i="1" s="1"/>
  <c r="AS75" i="1" s="1"/>
  <c r="AG74" i="1"/>
  <c r="AF74" i="1"/>
  <c r="K74" i="1" s="1"/>
  <c r="AE74" i="1"/>
  <c r="AD74" i="1"/>
  <c r="J74" i="1" s="1"/>
  <c r="AC74" i="1"/>
  <c r="AB74" i="1"/>
  <c r="AA74" i="1"/>
  <c r="Z74" i="1"/>
  <c r="Y74" i="1"/>
  <c r="X74" i="1"/>
  <c r="I74" i="1" s="1"/>
  <c r="L74" i="1" s="1"/>
  <c r="R74" i="1" s="1"/>
  <c r="T74" i="1" s="1"/>
  <c r="U74" i="1" s="1"/>
  <c r="W74" i="1"/>
  <c r="V74" i="1"/>
  <c r="Q74" i="1"/>
  <c r="AS73" i="1"/>
  <c r="AJ73" i="1"/>
  <c r="AG73" i="1"/>
  <c r="AF73" i="1"/>
  <c r="AE73" i="1"/>
  <c r="K73" i="1" s="1"/>
  <c r="AD73" i="1"/>
  <c r="AC73" i="1"/>
  <c r="AB73" i="1"/>
  <c r="AA73" i="1"/>
  <c r="J73" i="1" s="1"/>
  <c r="Z73" i="1"/>
  <c r="Y73" i="1"/>
  <c r="X73" i="1"/>
  <c r="W73" i="1"/>
  <c r="I73" i="1" s="1"/>
  <c r="V73" i="1"/>
  <c r="Q73" i="1"/>
  <c r="M73" i="1"/>
  <c r="AS74" i="1" s="1"/>
  <c r="AJ72" i="1"/>
  <c r="M72" i="1" s="1"/>
  <c r="AG72" i="1"/>
  <c r="AF72" i="1"/>
  <c r="AE72" i="1"/>
  <c r="K72" i="1" s="1"/>
  <c r="AD72" i="1"/>
  <c r="AC72" i="1"/>
  <c r="AB72" i="1"/>
  <c r="J72" i="1" s="1"/>
  <c r="AA72" i="1"/>
  <c r="Z72" i="1"/>
  <c r="Y72" i="1"/>
  <c r="X72" i="1"/>
  <c r="W72" i="1"/>
  <c r="V72" i="1"/>
  <c r="I72" i="1" s="1"/>
  <c r="L72" i="1" s="1"/>
  <c r="R72" i="1" s="1"/>
  <c r="T72" i="1" s="1"/>
  <c r="U72" i="1" s="1"/>
  <c r="Q72" i="1"/>
  <c r="AJ71" i="1"/>
  <c r="AG71" i="1"/>
  <c r="K71" i="1" s="1"/>
  <c r="AF71" i="1"/>
  <c r="AE71" i="1"/>
  <c r="AD71" i="1"/>
  <c r="AC71" i="1"/>
  <c r="AB71" i="1"/>
  <c r="AA71" i="1"/>
  <c r="J71" i="1" s="1"/>
  <c r="Z71" i="1"/>
  <c r="Y71" i="1"/>
  <c r="X71" i="1"/>
  <c r="W71" i="1"/>
  <c r="V71" i="1"/>
  <c r="I71" i="1" s="1"/>
  <c r="L71" i="1" s="1"/>
  <c r="R71" i="1" s="1"/>
  <c r="T71" i="1" s="1"/>
  <c r="U71" i="1" s="1"/>
  <c r="Q71" i="1"/>
  <c r="M71" i="1"/>
  <c r="AS72" i="1" s="1"/>
  <c r="AJ70" i="1"/>
  <c r="M70" i="1" s="1"/>
  <c r="AS71" i="1" s="1"/>
  <c r="AG70" i="1"/>
  <c r="AF70" i="1"/>
  <c r="AE70" i="1"/>
  <c r="AD70" i="1"/>
  <c r="AC70" i="1"/>
  <c r="AB70" i="1"/>
  <c r="J70" i="1" s="1"/>
  <c r="AA70" i="1"/>
  <c r="Z70" i="1"/>
  <c r="Y70" i="1"/>
  <c r="X70" i="1"/>
  <c r="W70" i="1"/>
  <c r="V70" i="1"/>
  <c r="I70" i="1" s="1"/>
  <c r="Q70" i="1"/>
  <c r="AJ69" i="1"/>
  <c r="AG69" i="1"/>
  <c r="AF69" i="1"/>
  <c r="AE69" i="1"/>
  <c r="K69" i="1" s="1"/>
  <c r="AD69" i="1"/>
  <c r="AC69" i="1"/>
  <c r="AB69" i="1"/>
  <c r="AA69" i="1"/>
  <c r="J69" i="1" s="1"/>
  <c r="Z69" i="1"/>
  <c r="Y69" i="1"/>
  <c r="X69" i="1"/>
  <c r="W69" i="1"/>
  <c r="V69" i="1"/>
  <c r="Q69" i="1"/>
  <c r="M69" i="1"/>
  <c r="AS70" i="1" s="1"/>
  <c r="I69" i="1"/>
  <c r="AJ68" i="1"/>
  <c r="M68" i="1" s="1"/>
  <c r="AS69" i="1" s="1"/>
  <c r="AG68" i="1"/>
  <c r="AF68" i="1"/>
  <c r="AE68" i="1"/>
  <c r="K68" i="1" s="1"/>
  <c r="AD68" i="1"/>
  <c r="J68" i="1" s="1"/>
  <c r="AC68" i="1"/>
  <c r="AB68" i="1"/>
  <c r="AA68" i="1"/>
  <c r="Z68" i="1"/>
  <c r="Y68" i="1"/>
  <c r="X68" i="1"/>
  <c r="W68" i="1"/>
  <c r="V68" i="1"/>
  <c r="Q68" i="1"/>
  <c r="AJ67" i="1"/>
  <c r="AG67" i="1"/>
  <c r="AF67" i="1"/>
  <c r="AE67" i="1"/>
  <c r="K67" i="1" s="1"/>
  <c r="AD67" i="1"/>
  <c r="AC67" i="1"/>
  <c r="AB67" i="1"/>
  <c r="AA67" i="1"/>
  <c r="J67" i="1" s="1"/>
  <c r="Z67" i="1"/>
  <c r="Y67" i="1"/>
  <c r="X67" i="1"/>
  <c r="W67" i="1"/>
  <c r="I67" i="1" s="1"/>
  <c r="L67" i="1" s="1"/>
  <c r="R67" i="1" s="1"/>
  <c r="T67" i="1" s="1"/>
  <c r="U67" i="1" s="1"/>
  <c r="V67" i="1"/>
  <c r="Q67" i="1"/>
  <c r="M67" i="1"/>
  <c r="AS68" i="1" s="1"/>
  <c r="AJ66" i="1"/>
  <c r="M66" i="1" s="1"/>
  <c r="AS67" i="1" s="1"/>
  <c r="AG66" i="1"/>
  <c r="AF66" i="1"/>
  <c r="AE66" i="1"/>
  <c r="K66" i="1" s="1"/>
  <c r="AD66" i="1"/>
  <c r="AC66" i="1"/>
  <c r="AB66" i="1"/>
  <c r="AA66" i="1"/>
  <c r="Z66" i="1"/>
  <c r="Y66" i="1"/>
  <c r="X66" i="1"/>
  <c r="W66" i="1"/>
  <c r="V66" i="1"/>
  <c r="I66" i="1" s="1"/>
  <c r="Q66" i="1"/>
  <c r="AS65" i="1"/>
  <c r="AJ65" i="1"/>
  <c r="AG65" i="1"/>
  <c r="K65" i="1" s="1"/>
  <c r="AF65" i="1"/>
  <c r="AE65" i="1"/>
  <c r="AD65" i="1"/>
  <c r="AC65" i="1"/>
  <c r="AB65" i="1"/>
  <c r="AA65" i="1"/>
  <c r="J65" i="1" s="1"/>
  <c r="Z65" i="1"/>
  <c r="Y65" i="1"/>
  <c r="X65" i="1"/>
  <c r="W65" i="1"/>
  <c r="I65" i="1" s="1"/>
  <c r="V65" i="1"/>
  <c r="Q65" i="1"/>
  <c r="M65" i="1"/>
  <c r="AS66" i="1" s="1"/>
  <c r="AJ64" i="1"/>
  <c r="M64" i="1" s="1"/>
  <c r="AG64" i="1"/>
  <c r="AF64" i="1"/>
  <c r="AE64" i="1"/>
  <c r="AD64" i="1"/>
  <c r="AC64" i="1"/>
  <c r="AB64" i="1"/>
  <c r="AA64" i="1"/>
  <c r="J64" i="1" s="1"/>
  <c r="L64" i="1" s="1"/>
  <c r="R64" i="1" s="1"/>
  <c r="T64" i="1" s="1"/>
  <c r="U64" i="1" s="1"/>
  <c r="Z64" i="1"/>
  <c r="Y64" i="1"/>
  <c r="X64" i="1"/>
  <c r="W64" i="1"/>
  <c r="V64" i="1"/>
  <c r="I64" i="1" s="1"/>
  <c r="Q64" i="1"/>
  <c r="K64" i="1"/>
  <c r="AJ63" i="1"/>
  <c r="AG63" i="1"/>
  <c r="AF63" i="1"/>
  <c r="AE63" i="1"/>
  <c r="K63" i="1" s="1"/>
  <c r="AD63" i="1"/>
  <c r="AC63" i="1"/>
  <c r="AB63" i="1"/>
  <c r="AA63" i="1"/>
  <c r="J63" i="1" s="1"/>
  <c r="Z63" i="1"/>
  <c r="Y63" i="1"/>
  <c r="X63" i="1"/>
  <c r="W63" i="1"/>
  <c r="V63" i="1"/>
  <c r="Q63" i="1"/>
  <c r="M63" i="1"/>
  <c r="AS64" i="1" s="1"/>
  <c r="I63" i="1"/>
  <c r="AJ62" i="1"/>
  <c r="M62" i="1" s="1"/>
  <c r="AS63" i="1" s="1"/>
  <c r="AG62" i="1"/>
  <c r="AF62" i="1"/>
  <c r="K62" i="1" s="1"/>
  <c r="AE62" i="1"/>
  <c r="AD62" i="1"/>
  <c r="J62" i="1" s="1"/>
  <c r="AC62" i="1"/>
  <c r="AB62" i="1"/>
  <c r="AA62" i="1"/>
  <c r="Z62" i="1"/>
  <c r="Y62" i="1"/>
  <c r="X62" i="1"/>
  <c r="W62" i="1"/>
  <c r="V62" i="1"/>
  <c r="Q62" i="1"/>
  <c r="I62" i="1"/>
  <c r="AJ61" i="1"/>
  <c r="AG61" i="1"/>
  <c r="AF61" i="1"/>
  <c r="AE61" i="1"/>
  <c r="K61" i="1" s="1"/>
  <c r="AD61" i="1"/>
  <c r="AC61" i="1"/>
  <c r="AB61" i="1"/>
  <c r="AA61" i="1"/>
  <c r="Z61" i="1"/>
  <c r="Y61" i="1"/>
  <c r="X61" i="1"/>
  <c r="W61" i="1"/>
  <c r="I61" i="1" s="1"/>
  <c r="V61" i="1"/>
  <c r="Q61" i="1"/>
  <c r="M61" i="1"/>
  <c r="AS62" i="1" s="1"/>
  <c r="AJ60" i="1"/>
  <c r="M60" i="1" s="1"/>
  <c r="AS61" i="1" s="1"/>
  <c r="AG60" i="1"/>
  <c r="AF60" i="1"/>
  <c r="AE60" i="1"/>
  <c r="K60" i="1" s="1"/>
  <c r="AD60" i="1"/>
  <c r="AC60" i="1"/>
  <c r="AB60" i="1"/>
  <c r="AA60" i="1"/>
  <c r="Z60" i="1"/>
  <c r="Y60" i="1"/>
  <c r="X60" i="1"/>
  <c r="W60" i="1"/>
  <c r="V60" i="1"/>
  <c r="Q60" i="1"/>
  <c r="AJ59" i="1"/>
  <c r="M59" i="1" s="1"/>
  <c r="AS60" i="1" s="1"/>
  <c r="AG59" i="1"/>
  <c r="K59" i="1" s="1"/>
  <c r="AF59" i="1"/>
  <c r="AE59" i="1"/>
  <c r="AD59" i="1"/>
  <c r="AC59" i="1"/>
  <c r="AB59" i="1"/>
  <c r="AA59" i="1"/>
  <c r="J59" i="1" s="1"/>
  <c r="Z59" i="1"/>
  <c r="Y59" i="1"/>
  <c r="X59" i="1"/>
  <c r="W59" i="1"/>
  <c r="V59" i="1"/>
  <c r="I59" i="1" s="1"/>
  <c r="Q59" i="1"/>
  <c r="AJ58" i="1"/>
  <c r="M58" i="1" s="1"/>
  <c r="AS59" i="1" s="1"/>
  <c r="AG58" i="1"/>
  <c r="AF58" i="1"/>
  <c r="K58" i="1" s="1"/>
  <c r="AE58" i="1"/>
  <c r="AD58" i="1"/>
  <c r="AC58" i="1"/>
  <c r="AB58" i="1"/>
  <c r="AA58" i="1"/>
  <c r="Z58" i="1"/>
  <c r="Y58" i="1"/>
  <c r="X58" i="1"/>
  <c r="W58" i="1"/>
  <c r="V58" i="1"/>
  <c r="Q58" i="1"/>
  <c r="J58" i="1"/>
  <c r="AJ57" i="1"/>
  <c r="AG57" i="1"/>
  <c r="AF57" i="1"/>
  <c r="K57" i="1" s="1"/>
  <c r="AE57" i="1"/>
  <c r="AD57" i="1"/>
  <c r="AC57" i="1"/>
  <c r="AB57" i="1"/>
  <c r="AA57" i="1"/>
  <c r="J57" i="1" s="1"/>
  <c r="Z57" i="1"/>
  <c r="Y57" i="1"/>
  <c r="X57" i="1"/>
  <c r="W57" i="1"/>
  <c r="V57" i="1"/>
  <c r="Q57" i="1"/>
  <c r="M57" i="1"/>
  <c r="AS58" i="1" s="1"/>
  <c r="I57" i="1"/>
  <c r="AJ56" i="1"/>
  <c r="M56" i="1" s="1"/>
  <c r="AS57" i="1" s="1"/>
  <c r="AG56" i="1"/>
  <c r="AF56" i="1"/>
  <c r="K56" i="1" s="1"/>
  <c r="AE56" i="1"/>
  <c r="AD56" i="1"/>
  <c r="AC56" i="1"/>
  <c r="AB56" i="1"/>
  <c r="AA56" i="1"/>
  <c r="J56" i="1" s="1"/>
  <c r="L56" i="1" s="1"/>
  <c r="R56" i="1" s="1"/>
  <c r="T56" i="1" s="1"/>
  <c r="U56" i="1" s="1"/>
  <c r="Z56" i="1"/>
  <c r="Y56" i="1"/>
  <c r="X56" i="1"/>
  <c r="W56" i="1"/>
  <c r="V56" i="1"/>
  <c r="I56" i="1" s="1"/>
  <c r="Q56" i="1"/>
  <c r="AJ55" i="1"/>
  <c r="AG55" i="1"/>
  <c r="AF55" i="1"/>
  <c r="AE55" i="1"/>
  <c r="K55" i="1" s="1"/>
  <c r="AD55" i="1"/>
  <c r="AC55" i="1"/>
  <c r="AB55" i="1"/>
  <c r="AA55" i="1"/>
  <c r="Z55" i="1"/>
  <c r="Y55" i="1"/>
  <c r="I55" i="1" s="1"/>
  <c r="L55" i="1" s="1"/>
  <c r="R55" i="1" s="1"/>
  <c r="T55" i="1" s="1"/>
  <c r="U55" i="1" s="1"/>
  <c r="X55" i="1"/>
  <c r="W55" i="1"/>
  <c r="V55" i="1"/>
  <c r="Q55" i="1"/>
  <c r="M55" i="1"/>
  <c r="AS56" i="1" s="1"/>
  <c r="J55" i="1"/>
  <c r="AJ54" i="1"/>
  <c r="M54" i="1" s="1"/>
  <c r="AS55" i="1" s="1"/>
  <c r="AG54" i="1"/>
  <c r="AF54" i="1"/>
  <c r="AE54" i="1"/>
  <c r="K54" i="1" s="1"/>
  <c r="AD54" i="1"/>
  <c r="AC54" i="1"/>
  <c r="AB54" i="1"/>
  <c r="J54" i="1" s="1"/>
  <c r="AA54" i="1"/>
  <c r="Z54" i="1"/>
  <c r="Y54" i="1"/>
  <c r="X54" i="1"/>
  <c r="W54" i="1"/>
  <c r="V54" i="1"/>
  <c r="I54" i="1" s="1"/>
  <c r="L54" i="1" s="1"/>
  <c r="R54" i="1" s="1"/>
  <c r="T54" i="1" s="1"/>
  <c r="U54" i="1" s="1"/>
  <c r="Q54" i="1"/>
  <c r="AS53" i="1"/>
  <c r="AJ53" i="1"/>
  <c r="AG53" i="1"/>
  <c r="AF53" i="1"/>
  <c r="AE53" i="1"/>
  <c r="K53" i="1" s="1"/>
  <c r="AD53" i="1"/>
  <c r="AC53" i="1"/>
  <c r="AB53" i="1"/>
  <c r="AA53" i="1"/>
  <c r="Z53" i="1"/>
  <c r="Y53" i="1"/>
  <c r="X53" i="1"/>
  <c r="W53" i="1"/>
  <c r="I53" i="1" s="1"/>
  <c r="V53" i="1"/>
  <c r="Q53" i="1"/>
  <c r="M53" i="1"/>
  <c r="AS54" i="1" s="1"/>
  <c r="AJ52" i="1"/>
  <c r="M52" i="1" s="1"/>
  <c r="AG52" i="1"/>
  <c r="AF52" i="1"/>
  <c r="K52" i="1" s="1"/>
  <c r="AE52" i="1"/>
  <c r="AD52" i="1"/>
  <c r="AC52" i="1"/>
  <c r="AB52" i="1"/>
  <c r="AA52" i="1"/>
  <c r="J52" i="1" s="1"/>
  <c r="Z52" i="1"/>
  <c r="Y52" i="1"/>
  <c r="X52" i="1"/>
  <c r="W52" i="1"/>
  <c r="V52" i="1"/>
  <c r="Q52" i="1"/>
  <c r="AJ51" i="1"/>
  <c r="M51" i="1" s="1"/>
  <c r="AS52" i="1" s="1"/>
  <c r="AG51" i="1"/>
  <c r="K51" i="1" s="1"/>
  <c r="AF51" i="1"/>
  <c r="AE51" i="1"/>
  <c r="AD51" i="1"/>
  <c r="AC51" i="1"/>
  <c r="AB51" i="1"/>
  <c r="AA51" i="1"/>
  <c r="J51" i="1" s="1"/>
  <c r="Z51" i="1"/>
  <c r="Y51" i="1"/>
  <c r="X51" i="1"/>
  <c r="W51" i="1"/>
  <c r="V51" i="1"/>
  <c r="I51" i="1" s="1"/>
  <c r="L51" i="1" s="1"/>
  <c r="R51" i="1" s="1"/>
  <c r="T51" i="1" s="1"/>
  <c r="U51" i="1" s="1"/>
  <c r="Q51" i="1"/>
  <c r="AJ50" i="1"/>
  <c r="M50" i="1" s="1"/>
  <c r="AS51" i="1" s="1"/>
  <c r="AG50" i="1"/>
  <c r="AF50" i="1"/>
  <c r="K50" i="1" s="1"/>
  <c r="AE50" i="1"/>
  <c r="AD50" i="1"/>
  <c r="J50" i="1" s="1"/>
  <c r="AC50" i="1"/>
  <c r="AB50" i="1"/>
  <c r="AA50" i="1"/>
  <c r="Z50" i="1"/>
  <c r="Y50" i="1"/>
  <c r="X50" i="1"/>
  <c r="W50" i="1"/>
  <c r="V50" i="1"/>
  <c r="I50" i="1" s="1"/>
  <c r="Q50" i="1"/>
  <c r="AJ49" i="1"/>
  <c r="AG49" i="1"/>
  <c r="AF49" i="1"/>
  <c r="AE49" i="1"/>
  <c r="K49" i="1" s="1"/>
  <c r="AD49" i="1"/>
  <c r="AC49" i="1"/>
  <c r="AB49" i="1"/>
  <c r="AA49" i="1"/>
  <c r="J49" i="1" s="1"/>
  <c r="Z49" i="1"/>
  <c r="Y49" i="1"/>
  <c r="X49" i="1"/>
  <c r="W49" i="1"/>
  <c r="V49" i="1"/>
  <c r="Q49" i="1"/>
  <c r="M49" i="1"/>
  <c r="AS50" i="1" s="1"/>
  <c r="I49" i="1"/>
  <c r="AJ48" i="1"/>
  <c r="M48" i="1" s="1"/>
  <c r="AS49" i="1" s="1"/>
  <c r="AG48" i="1"/>
  <c r="AF48" i="1"/>
  <c r="AE48" i="1"/>
  <c r="K48" i="1" s="1"/>
  <c r="AD48" i="1"/>
  <c r="J48" i="1" s="1"/>
  <c r="AC48" i="1"/>
  <c r="AB48" i="1"/>
  <c r="AA48" i="1"/>
  <c r="Z48" i="1"/>
  <c r="Y48" i="1"/>
  <c r="I48" i="1" s="1"/>
  <c r="L48" i="1" s="1"/>
  <c r="R48" i="1" s="1"/>
  <c r="T48" i="1" s="1"/>
  <c r="U48" i="1" s="1"/>
  <c r="X48" i="1"/>
  <c r="W48" i="1"/>
  <c r="V48" i="1"/>
  <c r="Q48" i="1"/>
  <c r="AJ47" i="1"/>
  <c r="AG47" i="1"/>
  <c r="AF47" i="1"/>
  <c r="AE47" i="1"/>
  <c r="K47" i="1" s="1"/>
  <c r="AD47" i="1"/>
  <c r="AC47" i="1"/>
  <c r="AB47" i="1"/>
  <c r="AA47" i="1"/>
  <c r="J47" i="1" s="1"/>
  <c r="Z47" i="1"/>
  <c r="Y47" i="1"/>
  <c r="X47" i="1"/>
  <c r="W47" i="1"/>
  <c r="I47" i="1" s="1"/>
  <c r="L47" i="1" s="1"/>
  <c r="R47" i="1" s="1"/>
  <c r="T47" i="1" s="1"/>
  <c r="U47" i="1" s="1"/>
  <c r="V47" i="1"/>
  <c r="Q47" i="1"/>
  <c r="M47" i="1"/>
  <c r="AS48" i="1" s="1"/>
  <c r="AS46" i="1"/>
  <c r="AJ46" i="1"/>
  <c r="M46" i="1" s="1"/>
  <c r="AS47" i="1" s="1"/>
  <c r="AG46" i="1"/>
  <c r="AF46" i="1"/>
  <c r="AE46" i="1"/>
  <c r="K46" i="1" s="1"/>
  <c r="AD46" i="1"/>
  <c r="AC46" i="1"/>
  <c r="J46" i="1" s="1"/>
  <c r="L46" i="1" s="1"/>
  <c r="R46" i="1" s="1"/>
  <c r="T46" i="1" s="1"/>
  <c r="U46" i="1" s="1"/>
  <c r="AB46" i="1"/>
  <c r="AA46" i="1"/>
  <c r="Z46" i="1"/>
  <c r="Y46" i="1"/>
  <c r="X46" i="1"/>
  <c r="W46" i="1"/>
  <c r="V46" i="1"/>
  <c r="I46" i="1" s="1"/>
  <c r="Q46" i="1"/>
  <c r="AJ45" i="1"/>
  <c r="AG45" i="1"/>
  <c r="AF45" i="1"/>
  <c r="AE45" i="1"/>
  <c r="AD45" i="1"/>
  <c r="AC45" i="1"/>
  <c r="AB45" i="1"/>
  <c r="AA45" i="1"/>
  <c r="J45" i="1" s="1"/>
  <c r="Z45" i="1"/>
  <c r="Y45" i="1"/>
  <c r="I45" i="1" s="1"/>
  <c r="L45" i="1" s="1"/>
  <c r="R45" i="1" s="1"/>
  <c r="T45" i="1" s="1"/>
  <c r="U45" i="1" s="1"/>
  <c r="X45" i="1"/>
  <c r="W45" i="1"/>
  <c r="V45" i="1"/>
  <c r="Q45" i="1"/>
  <c r="M45" i="1"/>
  <c r="K45" i="1"/>
  <c r="AJ44" i="1"/>
  <c r="M44" i="1" s="1"/>
  <c r="AS45" i="1" s="1"/>
  <c r="AG44" i="1"/>
  <c r="AF44" i="1"/>
  <c r="AE44" i="1"/>
  <c r="AD44" i="1"/>
  <c r="AC44" i="1"/>
  <c r="AB44" i="1"/>
  <c r="AA44" i="1"/>
  <c r="J44" i="1" s="1"/>
  <c r="Z44" i="1"/>
  <c r="Y44" i="1"/>
  <c r="X44" i="1"/>
  <c r="W44" i="1"/>
  <c r="V44" i="1"/>
  <c r="I44" i="1" s="1"/>
  <c r="L44" i="1" s="1"/>
  <c r="R44" i="1" s="1"/>
  <c r="T44" i="1" s="1"/>
  <c r="U44" i="1" s="1"/>
  <c r="Q44" i="1"/>
  <c r="K44" i="1"/>
  <c r="AJ43" i="1"/>
  <c r="AG43" i="1"/>
  <c r="AF43" i="1"/>
  <c r="K43" i="1" s="1"/>
  <c r="AE43" i="1"/>
  <c r="AD43" i="1"/>
  <c r="AC43" i="1"/>
  <c r="AB43" i="1"/>
  <c r="AA43" i="1"/>
  <c r="Z43" i="1"/>
  <c r="Y43" i="1"/>
  <c r="X43" i="1"/>
  <c r="W43" i="1"/>
  <c r="V43" i="1"/>
  <c r="Q43" i="1"/>
  <c r="M43" i="1"/>
  <c r="AS44" i="1" s="1"/>
  <c r="J43" i="1"/>
  <c r="I43" i="1"/>
  <c r="AJ42" i="1"/>
  <c r="M42" i="1" s="1"/>
  <c r="AS43" i="1" s="1"/>
  <c r="AG42" i="1"/>
  <c r="AF42" i="1"/>
  <c r="AE42" i="1"/>
  <c r="K42" i="1" s="1"/>
  <c r="AD42" i="1"/>
  <c r="J42" i="1" s="1"/>
  <c r="AC42" i="1"/>
  <c r="AB42" i="1"/>
  <c r="AA42" i="1"/>
  <c r="Z42" i="1"/>
  <c r="Y42" i="1"/>
  <c r="X42" i="1"/>
  <c r="I42" i="1" s="1"/>
  <c r="W42" i="1"/>
  <c r="V42" i="1"/>
  <c r="Q42" i="1"/>
  <c r="AJ41" i="1"/>
  <c r="AG41" i="1"/>
  <c r="AF41" i="1"/>
  <c r="K41" i="1" s="1"/>
  <c r="AE41" i="1"/>
  <c r="AD41" i="1"/>
  <c r="AC41" i="1"/>
  <c r="AB41" i="1"/>
  <c r="AA41" i="1"/>
  <c r="J41" i="1" s="1"/>
  <c r="Z41" i="1"/>
  <c r="Y41" i="1"/>
  <c r="X41" i="1"/>
  <c r="W41" i="1"/>
  <c r="I41" i="1" s="1"/>
  <c r="L41" i="1" s="1"/>
  <c r="R41" i="1" s="1"/>
  <c r="T41" i="1" s="1"/>
  <c r="U41" i="1" s="1"/>
  <c r="V41" i="1"/>
  <c r="Q41" i="1"/>
  <c r="M41" i="1"/>
  <c r="AS42" i="1" s="1"/>
  <c r="AJ40" i="1"/>
  <c r="AG40" i="1"/>
  <c r="AF40" i="1"/>
  <c r="AE40" i="1"/>
  <c r="K40" i="1" s="1"/>
  <c r="AD40" i="1"/>
  <c r="AC40" i="1"/>
  <c r="AB40" i="1"/>
  <c r="AA40" i="1"/>
  <c r="J40" i="1" s="1"/>
  <c r="Z40" i="1"/>
  <c r="Y40" i="1"/>
  <c r="X40" i="1"/>
  <c r="W40" i="1"/>
  <c r="V40" i="1"/>
  <c r="I40" i="1" s="1"/>
  <c r="Q40" i="1"/>
  <c r="M40" i="1"/>
  <c r="AS41" i="1" s="1"/>
  <c r="AJ39" i="1"/>
  <c r="M39" i="1" s="1"/>
  <c r="AS40" i="1" s="1"/>
  <c r="AG39" i="1"/>
  <c r="AF39" i="1"/>
  <c r="AE39" i="1"/>
  <c r="K39" i="1" s="1"/>
  <c r="AD39" i="1"/>
  <c r="AC39" i="1"/>
  <c r="AB39" i="1"/>
  <c r="AA39" i="1"/>
  <c r="J39" i="1" s="1"/>
  <c r="Z39" i="1"/>
  <c r="Y39" i="1"/>
  <c r="X39" i="1"/>
  <c r="W39" i="1"/>
  <c r="V39" i="1"/>
  <c r="I39" i="1" s="1"/>
  <c r="L39" i="1" s="1"/>
  <c r="R39" i="1" s="1"/>
  <c r="T39" i="1" s="1"/>
  <c r="U39" i="1" s="1"/>
  <c r="Q39" i="1"/>
  <c r="AJ38" i="1"/>
  <c r="AG38" i="1"/>
  <c r="AF38" i="1"/>
  <c r="AE38" i="1"/>
  <c r="AD38" i="1"/>
  <c r="AC38" i="1"/>
  <c r="AB38" i="1"/>
  <c r="AA38" i="1"/>
  <c r="J38" i="1" s="1"/>
  <c r="Z38" i="1"/>
  <c r="Y38" i="1"/>
  <c r="X38" i="1"/>
  <c r="W38" i="1"/>
  <c r="V38" i="1"/>
  <c r="I38" i="1" s="1"/>
  <c r="Q38" i="1"/>
  <c r="M38" i="1"/>
  <c r="AS39" i="1" s="1"/>
  <c r="K38" i="1"/>
  <c r="AJ37" i="1"/>
  <c r="AG37" i="1"/>
  <c r="AF37" i="1"/>
  <c r="AE37" i="1"/>
  <c r="K37" i="1" s="1"/>
  <c r="AD37" i="1"/>
  <c r="AC37" i="1"/>
  <c r="AB37" i="1"/>
  <c r="AA37" i="1"/>
  <c r="Z37" i="1"/>
  <c r="I37" i="1" s="1"/>
  <c r="Y37" i="1"/>
  <c r="X37" i="1"/>
  <c r="W37" i="1"/>
  <c r="V37" i="1"/>
  <c r="Q37" i="1"/>
  <c r="M37" i="1"/>
  <c r="AS38" i="1" s="1"/>
  <c r="J37" i="1"/>
  <c r="AJ36" i="1"/>
  <c r="AG36" i="1"/>
  <c r="AF36" i="1"/>
  <c r="AE36" i="1"/>
  <c r="AD36" i="1"/>
  <c r="AC36" i="1"/>
  <c r="AB36" i="1"/>
  <c r="AA36" i="1"/>
  <c r="J36" i="1" s="1"/>
  <c r="Z36" i="1"/>
  <c r="Y36" i="1"/>
  <c r="I36" i="1" s="1"/>
  <c r="X36" i="1"/>
  <c r="W36" i="1"/>
  <c r="V36" i="1"/>
  <c r="Q36" i="1"/>
  <c r="M36" i="1"/>
  <c r="AS37" i="1" s="1"/>
  <c r="K36" i="1"/>
  <c r="AJ35" i="1"/>
  <c r="AG35" i="1"/>
  <c r="AF35" i="1"/>
  <c r="AE35" i="1"/>
  <c r="AD35" i="1"/>
  <c r="AC35" i="1"/>
  <c r="AB35" i="1"/>
  <c r="AA35" i="1"/>
  <c r="Z35" i="1"/>
  <c r="Y35" i="1"/>
  <c r="X35" i="1"/>
  <c r="I35" i="1" s="1"/>
  <c r="L35" i="1" s="1"/>
  <c r="R35" i="1" s="1"/>
  <c r="T35" i="1" s="1"/>
  <c r="U35" i="1" s="1"/>
  <c r="W35" i="1"/>
  <c r="V35" i="1"/>
  <c r="Q35" i="1"/>
  <c r="M35" i="1"/>
  <c r="AS36" i="1" s="1"/>
  <c r="K35" i="1"/>
  <c r="J35" i="1"/>
  <c r="AJ34" i="1"/>
  <c r="AG34" i="1"/>
  <c r="AF34" i="1"/>
  <c r="AE34" i="1"/>
  <c r="AD34" i="1"/>
  <c r="AC34" i="1"/>
  <c r="AB34" i="1"/>
  <c r="AA34" i="1"/>
  <c r="J34" i="1" s="1"/>
  <c r="Z34" i="1"/>
  <c r="Y34" i="1"/>
  <c r="X34" i="1"/>
  <c r="W34" i="1"/>
  <c r="I34" i="1" s="1"/>
  <c r="L34" i="1" s="1"/>
  <c r="R34" i="1" s="1"/>
  <c r="T34" i="1" s="1"/>
  <c r="U34" i="1" s="1"/>
  <c r="V34" i="1"/>
  <c r="Q34" i="1"/>
  <c r="M34" i="1"/>
  <c r="AS35" i="1" s="1"/>
  <c r="K34" i="1"/>
  <c r="AJ33" i="1"/>
  <c r="M33" i="1" s="1"/>
  <c r="AS34" i="1" s="1"/>
  <c r="AG33" i="1"/>
  <c r="AF33" i="1"/>
  <c r="AE33" i="1"/>
  <c r="AD33" i="1"/>
  <c r="AC33" i="1"/>
  <c r="AB33" i="1"/>
  <c r="AA33" i="1"/>
  <c r="J33" i="1" s="1"/>
  <c r="Z33" i="1"/>
  <c r="Y33" i="1"/>
  <c r="X33" i="1"/>
  <c r="W33" i="1"/>
  <c r="V33" i="1"/>
  <c r="I33" i="1" s="1"/>
  <c r="Q33" i="1"/>
  <c r="K33" i="1"/>
  <c r="AJ32" i="1"/>
  <c r="M32" i="1" s="1"/>
  <c r="AS33" i="1" s="1"/>
  <c r="AG32" i="1"/>
  <c r="K32" i="1" s="1"/>
  <c r="AF32" i="1"/>
  <c r="AE32" i="1"/>
  <c r="AD32" i="1"/>
  <c r="AC32" i="1"/>
  <c r="AB32" i="1"/>
  <c r="AA32" i="1"/>
  <c r="Z32" i="1"/>
  <c r="Y32" i="1"/>
  <c r="X32" i="1"/>
  <c r="W32" i="1"/>
  <c r="I32" i="1" s="1"/>
  <c r="L32" i="1" s="1"/>
  <c r="V32" i="1"/>
  <c r="Q32" i="1"/>
  <c r="J32" i="1"/>
  <c r="AJ31" i="1"/>
  <c r="M31" i="1" s="1"/>
  <c r="AS32" i="1" s="1"/>
  <c r="AG31" i="1"/>
  <c r="AF31" i="1"/>
  <c r="K31" i="1" s="1"/>
  <c r="AE31" i="1"/>
  <c r="AD31" i="1"/>
  <c r="AC31" i="1"/>
  <c r="AB31" i="1"/>
  <c r="AA31" i="1"/>
  <c r="Z31" i="1"/>
  <c r="Y31" i="1"/>
  <c r="X31" i="1"/>
  <c r="W31" i="1"/>
  <c r="V31" i="1"/>
  <c r="I31" i="1" s="1"/>
  <c r="L31" i="1" s="1"/>
  <c r="R31" i="1" s="1"/>
  <c r="T31" i="1" s="1"/>
  <c r="U31" i="1" s="1"/>
  <c r="Q31" i="1"/>
  <c r="J31" i="1"/>
  <c r="AJ30" i="1"/>
  <c r="M30" i="1" s="1"/>
  <c r="AS31" i="1" s="1"/>
  <c r="AG30" i="1"/>
  <c r="AF30" i="1"/>
  <c r="AE30" i="1"/>
  <c r="K30" i="1" s="1"/>
  <c r="AD30" i="1"/>
  <c r="AC30" i="1"/>
  <c r="AB30" i="1"/>
  <c r="AA30" i="1"/>
  <c r="Z30" i="1"/>
  <c r="Y30" i="1"/>
  <c r="X30" i="1"/>
  <c r="I30" i="1" s="1"/>
  <c r="L30" i="1" s="1"/>
  <c r="R30" i="1" s="1"/>
  <c r="T30" i="1" s="1"/>
  <c r="U30" i="1" s="1"/>
  <c r="W30" i="1"/>
  <c r="V30" i="1"/>
  <c r="Q30" i="1"/>
  <c r="J30" i="1"/>
  <c r="AJ29" i="1"/>
  <c r="M29" i="1" s="1"/>
  <c r="AS30" i="1" s="1"/>
  <c r="AG29" i="1"/>
  <c r="AF29" i="1"/>
  <c r="AE29" i="1"/>
  <c r="K29" i="1" s="1"/>
  <c r="AD29" i="1"/>
  <c r="AC29" i="1"/>
  <c r="AB29" i="1"/>
  <c r="AA29" i="1"/>
  <c r="J29" i="1" s="1"/>
  <c r="Z29" i="1"/>
  <c r="Y29" i="1"/>
  <c r="X29" i="1"/>
  <c r="W29" i="1"/>
  <c r="V29" i="1"/>
  <c r="I29" i="1" s="1"/>
  <c r="Q29" i="1"/>
  <c r="AJ28" i="1"/>
  <c r="AG28" i="1"/>
  <c r="AF28" i="1"/>
  <c r="AE28" i="1"/>
  <c r="K28" i="1" s="1"/>
  <c r="AD28" i="1"/>
  <c r="AC28" i="1"/>
  <c r="AB28" i="1"/>
  <c r="AA28" i="1"/>
  <c r="J28" i="1" s="1"/>
  <c r="Z28" i="1"/>
  <c r="Y28" i="1"/>
  <c r="X28" i="1"/>
  <c r="W28" i="1"/>
  <c r="V28" i="1"/>
  <c r="I28" i="1" s="1"/>
  <c r="Q28" i="1"/>
  <c r="M28" i="1"/>
  <c r="AS29" i="1" s="1"/>
  <c r="AJ27" i="1"/>
  <c r="M27" i="1" s="1"/>
  <c r="AS28" i="1" s="1"/>
  <c r="AG27" i="1"/>
  <c r="AF27" i="1"/>
  <c r="AE27" i="1"/>
  <c r="K27" i="1" s="1"/>
  <c r="AD27" i="1"/>
  <c r="AC27" i="1"/>
  <c r="AB27" i="1"/>
  <c r="AA27" i="1"/>
  <c r="J27" i="1" s="1"/>
  <c r="Z27" i="1"/>
  <c r="Y27" i="1"/>
  <c r="X27" i="1"/>
  <c r="W27" i="1"/>
  <c r="V27" i="1"/>
  <c r="I27" i="1" s="1"/>
  <c r="L27" i="1" s="1"/>
  <c r="R27" i="1" s="1"/>
  <c r="T27" i="1" s="1"/>
  <c r="U27" i="1" s="1"/>
  <c r="Q27" i="1"/>
  <c r="AJ26" i="1"/>
  <c r="AG26" i="1"/>
  <c r="AF26" i="1"/>
  <c r="AE26" i="1"/>
  <c r="AD26" i="1"/>
  <c r="AC26" i="1"/>
  <c r="AB26" i="1"/>
  <c r="AA26" i="1"/>
  <c r="J26" i="1" s="1"/>
  <c r="Z26" i="1"/>
  <c r="Y26" i="1"/>
  <c r="X26" i="1"/>
  <c r="W26" i="1"/>
  <c r="V26" i="1"/>
  <c r="I26" i="1" s="1"/>
  <c r="L26" i="1" s="1"/>
  <c r="R26" i="1" s="1"/>
  <c r="T26" i="1" s="1"/>
  <c r="U26" i="1" s="1"/>
  <c r="Q26" i="1"/>
  <c r="M26" i="1"/>
  <c r="AS27" i="1" s="1"/>
  <c r="K26" i="1"/>
  <c r="AJ25" i="1"/>
  <c r="AG25" i="1"/>
  <c r="AF25" i="1"/>
  <c r="AE25" i="1"/>
  <c r="K25" i="1" s="1"/>
  <c r="AD25" i="1"/>
  <c r="AC25" i="1"/>
  <c r="AB25" i="1"/>
  <c r="AA25" i="1"/>
  <c r="Z25" i="1"/>
  <c r="I25" i="1" s="1"/>
  <c r="L25" i="1" s="1"/>
  <c r="R25" i="1" s="1"/>
  <c r="T25" i="1" s="1"/>
  <c r="U25" i="1" s="1"/>
  <c r="Y25" i="1"/>
  <c r="X25" i="1"/>
  <c r="W25" i="1"/>
  <c r="V25" i="1"/>
  <c r="Q25" i="1"/>
  <c r="M25" i="1"/>
  <c r="AS26" i="1" s="1"/>
  <c r="J25" i="1"/>
  <c r="AJ24" i="1"/>
  <c r="AG24" i="1"/>
  <c r="AF24" i="1"/>
  <c r="AE24" i="1"/>
  <c r="AD24" i="1"/>
  <c r="AC24" i="1"/>
  <c r="AB24" i="1"/>
  <c r="AA24" i="1"/>
  <c r="J24" i="1" s="1"/>
  <c r="Z24" i="1"/>
  <c r="Y24" i="1"/>
  <c r="X24" i="1"/>
  <c r="W24" i="1"/>
  <c r="V24" i="1"/>
  <c r="Q24" i="1"/>
  <c r="M24" i="1"/>
  <c r="AS25" i="1" s="1"/>
  <c r="K24" i="1"/>
  <c r="I24" i="1"/>
  <c r="L24" i="1" s="1"/>
  <c r="R24" i="1" s="1"/>
  <c r="T24" i="1" s="1"/>
  <c r="U24" i="1" s="1"/>
  <c r="AJ23" i="1"/>
  <c r="AG23" i="1"/>
  <c r="AF23" i="1"/>
  <c r="AE23" i="1"/>
  <c r="AD23" i="1"/>
  <c r="AC23" i="1"/>
  <c r="AB23" i="1"/>
  <c r="AA23" i="1"/>
  <c r="Z23" i="1"/>
  <c r="Y23" i="1"/>
  <c r="X23" i="1"/>
  <c r="W23" i="1"/>
  <c r="I23" i="1" s="1"/>
  <c r="L23" i="1" s="1"/>
  <c r="R23" i="1" s="1"/>
  <c r="T23" i="1" s="1"/>
  <c r="U23" i="1" s="1"/>
  <c r="V23" i="1"/>
  <c r="Q23" i="1"/>
  <c r="M23" i="1"/>
  <c r="AS24" i="1" s="1"/>
  <c r="K23" i="1"/>
  <c r="J23" i="1"/>
  <c r="AJ22" i="1"/>
  <c r="AG22" i="1"/>
  <c r="AF22" i="1"/>
  <c r="AE22" i="1"/>
  <c r="AD22" i="1"/>
  <c r="AC22" i="1"/>
  <c r="AB22" i="1"/>
  <c r="AA22" i="1"/>
  <c r="J22" i="1" s="1"/>
  <c r="Z22" i="1"/>
  <c r="Y22" i="1"/>
  <c r="X22" i="1"/>
  <c r="W22" i="1"/>
  <c r="I22" i="1" s="1"/>
  <c r="V22" i="1"/>
  <c r="Q22" i="1"/>
  <c r="M22" i="1"/>
  <c r="AS23" i="1" s="1"/>
  <c r="K22" i="1"/>
  <c r="AJ21" i="1"/>
  <c r="M21" i="1" s="1"/>
  <c r="AS22" i="1" s="1"/>
  <c r="AG21" i="1"/>
  <c r="AF21" i="1"/>
  <c r="AE21" i="1"/>
  <c r="AD21" i="1"/>
  <c r="AC21" i="1"/>
  <c r="AB21" i="1"/>
  <c r="AA21" i="1"/>
  <c r="J21" i="1" s="1"/>
  <c r="Z21" i="1"/>
  <c r="Y21" i="1"/>
  <c r="X21" i="1"/>
  <c r="W21" i="1"/>
  <c r="V21" i="1"/>
  <c r="I21" i="1" s="1"/>
  <c r="L21" i="1" s="1"/>
  <c r="R21" i="1" s="1"/>
  <c r="T21" i="1" s="1"/>
  <c r="U21" i="1" s="1"/>
  <c r="Q21" i="1"/>
  <c r="K21" i="1"/>
  <c r="AJ20" i="1"/>
  <c r="M20" i="1" s="1"/>
  <c r="AS21" i="1" s="1"/>
  <c r="AG20" i="1"/>
  <c r="K20" i="1" s="1"/>
  <c r="AF20" i="1"/>
  <c r="AE20" i="1"/>
  <c r="AD20" i="1"/>
  <c r="AC20" i="1"/>
  <c r="AB20" i="1"/>
  <c r="AA20" i="1"/>
  <c r="Z20" i="1"/>
  <c r="Y20" i="1"/>
  <c r="X20" i="1"/>
  <c r="W20" i="1"/>
  <c r="I20" i="1" s="1"/>
  <c r="L20" i="1" s="1"/>
  <c r="R20" i="1" s="1"/>
  <c r="T20" i="1" s="1"/>
  <c r="U20" i="1" s="1"/>
  <c r="V20" i="1"/>
  <c r="Q20" i="1"/>
  <c r="J20" i="1"/>
  <c r="AJ19" i="1"/>
  <c r="M19" i="1" s="1"/>
  <c r="AS20" i="1" s="1"/>
  <c r="AG19" i="1"/>
  <c r="AF19" i="1"/>
  <c r="K19" i="1" s="1"/>
  <c r="AE19" i="1"/>
  <c r="AD19" i="1"/>
  <c r="AC19" i="1"/>
  <c r="AB19" i="1"/>
  <c r="AA19" i="1"/>
  <c r="Z19" i="1"/>
  <c r="Y19" i="1"/>
  <c r="X19" i="1"/>
  <c r="W19" i="1"/>
  <c r="V19" i="1"/>
  <c r="I19" i="1" s="1"/>
  <c r="Q19" i="1"/>
  <c r="J19" i="1"/>
  <c r="AJ18" i="1"/>
  <c r="M18" i="1" s="1"/>
  <c r="AS19" i="1" s="1"/>
  <c r="AG18" i="1"/>
  <c r="AF18" i="1"/>
  <c r="AE18" i="1"/>
  <c r="K18" i="1" s="1"/>
  <c r="AD18" i="1"/>
  <c r="AC18" i="1"/>
  <c r="AB18" i="1"/>
  <c r="AA18" i="1"/>
  <c r="Z18" i="1"/>
  <c r="Y18" i="1"/>
  <c r="X18" i="1"/>
  <c r="I18" i="1" s="1"/>
  <c r="W18" i="1"/>
  <c r="V18" i="1"/>
  <c r="Q18" i="1"/>
  <c r="J18" i="1"/>
  <c r="AJ17" i="1"/>
  <c r="M17" i="1" s="1"/>
  <c r="AS18" i="1" s="1"/>
  <c r="AG17" i="1"/>
  <c r="AF17" i="1"/>
  <c r="AE17" i="1"/>
  <c r="K17" i="1" s="1"/>
  <c r="AD17" i="1"/>
  <c r="J17" i="1" s="1"/>
  <c r="AC17" i="1"/>
  <c r="AB17" i="1"/>
  <c r="AA17" i="1"/>
  <c r="Z17" i="1"/>
  <c r="Y17" i="1"/>
  <c r="X17" i="1"/>
  <c r="W17" i="1"/>
  <c r="V17" i="1"/>
  <c r="I17" i="1" s="1"/>
  <c r="L17" i="1" s="1"/>
  <c r="R17" i="1" s="1"/>
  <c r="T17" i="1" s="1"/>
  <c r="U17" i="1" s="1"/>
  <c r="Q17" i="1"/>
  <c r="AJ16" i="1"/>
  <c r="AG16" i="1"/>
  <c r="AF16" i="1"/>
  <c r="AE16" i="1"/>
  <c r="K16" i="1" s="1"/>
  <c r="AD16" i="1"/>
  <c r="AC16" i="1"/>
  <c r="AB16" i="1"/>
  <c r="J16" i="1" s="1"/>
  <c r="AA16" i="1"/>
  <c r="Z16" i="1"/>
  <c r="Y16" i="1"/>
  <c r="X16" i="1"/>
  <c r="W16" i="1"/>
  <c r="V16" i="1"/>
  <c r="I16" i="1" s="1"/>
  <c r="L16" i="1" s="1"/>
  <c r="R16" i="1" s="1"/>
  <c r="T16" i="1" s="1"/>
  <c r="U16" i="1" s="1"/>
  <c r="Q16" i="1"/>
  <c r="M16" i="1"/>
  <c r="AS17" i="1" s="1"/>
  <c r="AJ15" i="1"/>
  <c r="M15" i="1" s="1"/>
  <c r="AS16" i="1" s="1"/>
  <c r="AG15" i="1"/>
  <c r="AF15" i="1"/>
  <c r="AE15" i="1"/>
  <c r="K15" i="1" s="1"/>
  <c r="AD15" i="1"/>
  <c r="AC15" i="1"/>
  <c r="AB15" i="1"/>
  <c r="AA15" i="1"/>
  <c r="J15" i="1" s="1"/>
  <c r="Z15" i="1"/>
  <c r="Y15" i="1"/>
  <c r="X15" i="1"/>
  <c r="W15" i="1"/>
  <c r="V15" i="1"/>
  <c r="I15" i="1" s="1"/>
  <c r="Q15" i="1"/>
  <c r="AJ14" i="1"/>
  <c r="AG14" i="1"/>
  <c r="AF14" i="1"/>
  <c r="AE14" i="1"/>
  <c r="AD14" i="1"/>
  <c r="AC14" i="1"/>
  <c r="AB14" i="1"/>
  <c r="AA14" i="1"/>
  <c r="J14" i="1" s="1"/>
  <c r="Z14" i="1"/>
  <c r="Y14" i="1"/>
  <c r="X14" i="1"/>
  <c r="W14" i="1"/>
  <c r="V14" i="1"/>
  <c r="I14" i="1" s="1"/>
  <c r="Q14" i="1"/>
  <c r="M14" i="1"/>
  <c r="AS15" i="1" s="1"/>
  <c r="K14" i="1"/>
  <c r="AJ13" i="1"/>
  <c r="AG13" i="1"/>
  <c r="AF13" i="1"/>
  <c r="AE13" i="1"/>
  <c r="K13" i="1" s="1"/>
  <c r="AD13" i="1"/>
  <c r="AC13" i="1"/>
  <c r="AB13" i="1"/>
  <c r="AA13" i="1"/>
  <c r="Z13" i="1"/>
  <c r="I13" i="1" s="1"/>
  <c r="Y13" i="1"/>
  <c r="X13" i="1"/>
  <c r="W13" i="1"/>
  <c r="V13" i="1"/>
  <c r="Q13" i="1"/>
  <c r="M13" i="1"/>
  <c r="AS14" i="1" s="1"/>
  <c r="J13" i="1"/>
  <c r="AJ12" i="1"/>
  <c r="AG12" i="1"/>
  <c r="AF12" i="1"/>
  <c r="AE12" i="1"/>
  <c r="AD12" i="1"/>
  <c r="AC12" i="1"/>
  <c r="AB12" i="1"/>
  <c r="AA12" i="1"/>
  <c r="J12" i="1" s="1"/>
  <c r="Z12" i="1"/>
  <c r="Y12" i="1"/>
  <c r="I12" i="1" s="1"/>
  <c r="L12" i="1" s="1"/>
  <c r="R12" i="1" s="1"/>
  <c r="T12" i="1" s="1"/>
  <c r="U12" i="1" s="1"/>
  <c r="X12" i="1"/>
  <c r="W12" i="1"/>
  <c r="V12" i="1"/>
  <c r="Q12" i="1"/>
  <c r="M12" i="1"/>
  <c r="AS13" i="1" s="1"/>
  <c r="K12" i="1"/>
  <c r="AJ11" i="1"/>
  <c r="AG11" i="1"/>
  <c r="AF11" i="1"/>
  <c r="AE11" i="1"/>
  <c r="AD11" i="1"/>
  <c r="AC11" i="1"/>
  <c r="AB11" i="1"/>
  <c r="AA11" i="1"/>
  <c r="Z11" i="1"/>
  <c r="Y11" i="1"/>
  <c r="X11" i="1"/>
  <c r="I11" i="1" s="1"/>
  <c r="L11" i="1" s="1"/>
  <c r="R11" i="1" s="1"/>
  <c r="T11" i="1" s="1"/>
  <c r="U11" i="1" s="1"/>
  <c r="W11" i="1"/>
  <c r="V11" i="1"/>
  <c r="Q11" i="1"/>
  <c r="M11" i="1"/>
  <c r="AS12" i="1" s="1"/>
  <c r="K11" i="1"/>
  <c r="J11" i="1"/>
  <c r="AJ10" i="1"/>
  <c r="AG10" i="1"/>
  <c r="AF10" i="1"/>
  <c r="AE10" i="1"/>
  <c r="AD10" i="1"/>
  <c r="AC10" i="1"/>
  <c r="AB10" i="1"/>
  <c r="AA10" i="1"/>
  <c r="J10" i="1" s="1"/>
  <c r="Z10" i="1"/>
  <c r="Y10" i="1"/>
  <c r="X10" i="1"/>
  <c r="W10" i="1"/>
  <c r="I10" i="1" s="1"/>
  <c r="V10" i="1"/>
  <c r="Q10" i="1"/>
  <c r="M10" i="1"/>
  <c r="AS11" i="1" s="1"/>
  <c r="K10" i="1"/>
  <c r="AJ9" i="1"/>
  <c r="M9" i="1" s="1"/>
  <c r="AS10" i="1" s="1"/>
  <c r="AG9" i="1"/>
  <c r="AF9" i="1"/>
  <c r="AE9" i="1"/>
  <c r="AD9" i="1"/>
  <c r="AC9" i="1"/>
  <c r="AB9" i="1"/>
  <c r="AA9" i="1"/>
  <c r="J9" i="1" s="1"/>
  <c r="Z9" i="1"/>
  <c r="Y9" i="1"/>
  <c r="X9" i="1"/>
  <c r="W9" i="1"/>
  <c r="V9" i="1"/>
  <c r="I9" i="1" s="1"/>
  <c r="L9" i="1" s="1"/>
  <c r="R9" i="1" s="1"/>
  <c r="T9" i="1" s="1"/>
  <c r="U9" i="1" s="1"/>
  <c r="Q9" i="1"/>
  <c r="K9" i="1"/>
  <c r="AJ8" i="1"/>
  <c r="AG8" i="1"/>
  <c r="K8" i="1" s="1"/>
  <c r="AF8" i="1"/>
  <c r="AE8" i="1"/>
  <c r="AD8" i="1"/>
  <c r="AC8" i="1"/>
  <c r="AB8" i="1"/>
  <c r="AA8" i="1"/>
  <c r="Z8" i="1"/>
  <c r="Y8" i="1"/>
  <c r="X8" i="1"/>
  <c r="W8" i="1"/>
  <c r="I8" i="1" s="1"/>
  <c r="V8" i="1"/>
  <c r="Q8" i="1"/>
  <c r="M8" i="1"/>
  <c r="AS9" i="1" s="1"/>
  <c r="J8" i="1"/>
  <c r="AJ7" i="1"/>
  <c r="M7" i="1" s="1"/>
  <c r="AS8" i="1" s="1"/>
  <c r="AG7" i="1"/>
  <c r="AF7" i="1"/>
  <c r="K7" i="1" s="1"/>
  <c r="AE7" i="1"/>
  <c r="AD7" i="1"/>
  <c r="AC7" i="1"/>
  <c r="AB7" i="1"/>
  <c r="AA7" i="1"/>
  <c r="Z7" i="1"/>
  <c r="Y7" i="1"/>
  <c r="X7" i="1"/>
  <c r="W7" i="1"/>
  <c r="V7" i="1"/>
  <c r="I7" i="1" s="1"/>
  <c r="Q7" i="1"/>
  <c r="J7" i="1"/>
  <c r="AJ6" i="1"/>
  <c r="M6" i="1" s="1"/>
  <c r="AS7" i="1" s="1"/>
  <c r="AG6" i="1"/>
  <c r="AF6" i="1"/>
  <c r="AE6" i="1"/>
  <c r="K6" i="1" s="1"/>
  <c r="AD6" i="1"/>
  <c r="AC6" i="1"/>
  <c r="AB6" i="1"/>
  <c r="AA6" i="1"/>
  <c r="Z6" i="1"/>
  <c r="Y6" i="1"/>
  <c r="X6" i="1"/>
  <c r="W6" i="1"/>
  <c r="V6" i="1"/>
  <c r="I6" i="1" s="1"/>
  <c r="L6" i="1" s="1"/>
  <c r="R6" i="1" s="1"/>
  <c r="T6" i="1" s="1"/>
  <c r="U6" i="1" s="1"/>
  <c r="Q6" i="1"/>
  <c r="J6" i="1"/>
  <c r="AJ5" i="1"/>
  <c r="M5" i="1" s="1"/>
  <c r="AS6" i="1" s="1"/>
  <c r="AG5" i="1"/>
  <c r="AF5" i="1"/>
  <c r="AE5" i="1"/>
  <c r="K5" i="1" s="1"/>
  <c r="AD5" i="1"/>
  <c r="AC5" i="1"/>
  <c r="AB5" i="1"/>
  <c r="AA5" i="1"/>
  <c r="J5" i="1" s="1"/>
  <c r="Z5" i="1"/>
  <c r="Y5" i="1"/>
  <c r="X5" i="1"/>
  <c r="W5" i="1"/>
  <c r="V5" i="1"/>
  <c r="I5" i="1" s="1"/>
  <c r="Q5" i="1"/>
  <c r="AJ4" i="1"/>
  <c r="AG4" i="1"/>
  <c r="AF4" i="1"/>
  <c r="AE4" i="1"/>
  <c r="K4" i="1" s="1"/>
  <c r="AD4" i="1"/>
  <c r="AC4" i="1"/>
  <c r="J4" i="1" s="1"/>
  <c r="AB4" i="1"/>
  <c r="AA4" i="1"/>
  <c r="Z4" i="1"/>
  <c r="Y4" i="1"/>
  <c r="X4" i="1"/>
  <c r="W4" i="1"/>
  <c r="V4" i="1"/>
  <c r="I4" i="1" s="1"/>
  <c r="Q4" i="1"/>
  <c r="M4" i="1"/>
  <c r="AS5" i="1" s="1"/>
  <c r="AJ3" i="1"/>
  <c r="M3" i="1" s="1"/>
  <c r="AS4" i="1" s="1"/>
  <c r="AG3" i="1"/>
  <c r="AF3" i="1"/>
  <c r="AE3" i="1"/>
  <c r="K3" i="1" s="1"/>
  <c r="AD3" i="1"/>
  <c r="AC3" i="1"/>
  <c r="AB3" i="1"/>
  <c r="AA3" i="1"/>
  <c r="J3" i="1" s="1"/>
  <c r="Z3" i="1"/>
  <c r="Y3" i="1"/>
  <c r="X3" i="1"/>
  <c r="W3" i="1"/>
  <c r="V3" i="1"/>
  <c r="I3" i="1" s="1"/>
  <c r="Q3" i="1"/>
  <c r="AS2" i="1"/>
  <c r="AJ2" i="1"/>
  <c r="AG2" i="1"/>
  <c r="AF2" i="1"/>
  <c r="AE2" i="1"/>
  <c r="AD2" i="1"/>
  <c r="AC2" i="1"/>
  <c r="AB2" i="1"/>
  <c r="AA2" i="1"/>
  <c r="J2" i="1" s="1"/>
  <c r="Z2" i="1"/>
  <c r="Y2" i="1"/>
  <c r="X2" i="1"/>
  <c r="W2" i="1"/>
  <c r="V2" i="1"/>
  <c r="I2" i="1" s="1"/>
  <c r="L2" i="1" s="1"/>
  <c r="R2" i="1" s="1"/>
  <c r="T2" i="1" s="1"/>
  <c r="U2" i="1" s="1"/>
  <c r="Q2" i="1"/>
  <c r="M2" i="1"/>
  <c r="AS3" i="1" s="1"/>
  <c r="K2" i="1"/>
  <c r="L7" i="1" l="1"/>
  <c r="R7" i="1" s="1"/>
  <c r="T7" i="1" s="1"/>
  <c r="U7" i="1" s="1"/>
  <c r="L10" i="1"/>
  <c r="R10" i="1" s="1"/>
  <c r="T10" i="1" s="1"/>
  <c r="U10" i="1" s="1"/>
  <c r="L43" i="1"/>
  <c r="R43" i="1" s="1"/>
  <c r="T43" i="1" s="1"/>
  <c r="U43" i="1" s="1"/>
  <c r="L3" i="1"/>
  <c r="R3" i="1" s="1"/>
  <c r="T3" i="1" s="1"/>
  <c r="U3" i="1" s="1"/>
  <c r="L37" i="1"/>
  <c r="R37" i="1" s="1"/>
  <c r="T37" i="1" s="1"/>
  <c r="U37" i="1" s="1"/>
  <c r="L38" i="1"/>
  <c r="R38" i="1" s="1"/>
  <c r="T38" i="1" s="1"/>
  <c r="U38" i="1" s="1"/>
  <c r="L42" i="1"/>
  <c r="R42" i="1" s="1"/>
  <c r="T42" i="1" s="1"/>
  <c r="U42" i="1" s="1"/>
  <c r="L50" i="1"/>
  <c r="R50" i="1" s="1"/>
  <c r="T50" i="1" s="1"/>
  <c r="U50" i="1" s="1"/>
  <c r="L65" i="1"/>
  <c r="R65" i="1" s="1"/>
  <c r="T65" i="1" s="1"/>
  <c r="U65" i="1" s="1"/>
  <c r="L28" i="1"/>
  <c r="R28" i="1" s="1"/>
  <c r="T28" i="1" s="1"/>
  <c r="U28" i="1" s="1"/>
  <c r="R32" i="1"/>
  <c r="T32" i="1" s="1"/>
  <c r="U32" i="1" s="1"/>
  <c r="L4" i="1"/>
  <c r="R4" i="1" s="1"/>
  <c r="T4" i="1" s="1"/>
  <c r="U4" i="1" s="1"/>
  <c r="L13" i="1"/>
  <c r="R13" i="1" s="1"/>
  <c r="T13" i="1" s="1"/>
  <c r="U13" i="1" s="1"/>
  <c r="L14" i="1"/>
  <c r="R14" i="1" s="1"/>
  <c r="T14" i="1" s="1"/>
  <c r="U14" i="1" s="1"/>
  <c r="L18" i="1"/>
  <c r="R18" i="1" s="1"/>
  <c r="T18" i="1" s="1"/>
  <c r="U18" i="1" s="1"/>
  <c r="L22" i="1"/>
  <c r="R22" i="1" s="1"/>
  <c r="T22" i="1" s="1"/>
  <c r="U22" i="1" s="1"/>
  <c r="L29" i="1"/>
  <c r="R29" i="1" s="1"/>
  <c r="T29" i="1" s="1"/>
  <c r="U29" i="1" s="1"/>
  <c r="L33" i="1"/>
  <c r="R33" i="1" s="1"/>
  <c r="T33" i="1" s="1"/>
  <c r="U33" i="1" s="1"/>
  <c r="L8" i="1"/>
  <c r="R8" i="1" s="1"/>
  <c r="T8" i="1" s="1"/>
  <c r="U8" i="1" s="1"/>
  <c r="L19" i="1"/>
  <c r="R19" i="1" s="1"/>
  <c r="T19" i="1" s="1"/>
  <c r="U19" i="1" s="1"/>
  <c r="L5" i="1"/>
  <c r="R5" i="1" s="1"/>
  <c r="T5" i="1" s="1"/>
  <c r="U5" i="1" s="1"/>
  <c r="L15" i="1"/>
  <c r="R15" i="1" s="1"/>
  <c r="T15" i="1" s="1"/>
  <c r="U15" i="1" s="1"/>
  <c r="L40" i="1"/>
  <c r="R40" i="1" s="1"/>
  <c r="T40" i="1" s="1"/>
  <c r="U40" i="1" s="1"/>
  <c r="L57" i="1"/>
  <c r="R57" i="1" s="1"/>
  <c r="T57" i="1" s="1"/>
  <c r="U57" i="1" s="1"/>
  <c r="L36" i="1"/>
  <c r="R36" i="1" s="1"/>
  <c r="T36" i="1" s="1"/>
  <c r="U36" i="1" s="1"/>
  <c r="L59" i="1"/>
  <c r="R59" i="1" s="1"/>
  <c r="T59" i="1" s="1"/>
  <c r="U59" i="1" s="1"/>
  <c r="L62" i="1"/>
  <c r="R62" i="1" s="1"/>
  <c r="T62" i="1" s="1"/>
  <c r="U62" i="1" s="1"/>
  <c r="L49" i="1"/>
  <c r="R49" i="1" s="1"/>
  <c r="T49" i="1" s="1"/>
  <c r="U49" i="1" s="1"/>
  <c r="J66" i="1"/>
  <c r="L66" i="1" s="1"/>
  <c r="R66" i="1" s="1"/>
  <c r="T66" i="1" s="1"/>
  <c r="U66" i="1" s="1"/>
  <c r="L125" i="1"/>
  <c r="R125" i="1" s="1"/>
  <c r="T125" i="1" s="1"/>
  <c r="U125" i="1" s="1"/>
  <c r="L141" i="1"/>
  <c r="R141" i="1" s="1"/>
  <c r="T141" i="1" s="1"/>
  <c r="U141" i="1" s="1"/>
  <c r="L148" i="1"/>
  <c r="R148" i="1" s="1"/>
  <c r="T148" i="1" s="1"/>
  <c r="U148" i="1" s="1"/>
  <c r="I68" i="1"/>
  <c r="L68" i="1" s="1"/>
  <c r="R68" i="1" s="1"/>
  <c r="T68" i="1" s="1"/>
  <c r="U68" i="1" s="1"/>
  <c r="L104" i="1"/>
  <c r="R104" i="1" s="1"/>
  <c r="T104" i="1" s="1"/>
  <c r="U104" i="1" s="1"/>
  <c r="L115" i="1"/>
  <c r="R115" i="1" s="1"/>
  <c r="T115" i="1" s="1"/>
  <c r="U115" i="1" s="1"/>
  <c r="J61" i="1"/>
  <c r="L61" i="1" s="1"/>
  <c r="R61" i="1" s="1"/>
  <c r="T61" i="1" s="1"/>
  <c r="U61" i="1" s="1"/>
  <c r="L92" i="1"/>
  <c r="R92" i="1" s="1"/>
  <c r="T92" i="1" s="1"/>
  <c r="U92" i="1" s="1"/>
  <c r="L96" i="1"/>
  <c r="R96" i="1" s="1"/>
  <c r="T96" i="1" s="1"/>
  <c r="U96" i="1" s="1"/>
  <c r="L117" i="1"/>
  <c r="R117" i="1" s="1"/>
  <c r="T117" i="1" s="1"/>
  <c r="U117" i="1" s="1"/>
  <c r="L120" i="1"/>
  <c r="R120" i="1" s="1"/>
  <c r="T120" i="1" s="1"/>
  <c r="U120" i="1" s="1"/>
  <c r="L131" i="1"/>
  <c r="R131" i="1" s="1"/>
  <c r="T131" i="1" s="1"/>
  <c r="U131" i="1" s="1"/>
  <c r="R142" i="1"/>
  <c r="T142" i="1" s="1"/>
  <c r="U142" i="1" s="1"/>
  <c r="L105" i="1"/>
  <c r="R105" i="1" s="1"/>
  <c r="T105" i="1" s="1"/>
  <c r="U105" i="1" s="1"/>
  <c r="I60" i="1"/>
  <c r="L60" i="1" s="1"/>
  <c r="R60" i="1" s="1"/>
  <c r="T60" i="1" s="1"/>
  <c r="U60" i="1" s="1"/>
  <c r="L84" i="1"/>
  <c r="R84" i="1" s="1"/>
  <c r="T84" i="1" s="1"/>
  <c r="U84" i="1" s="1"/>
  <c r="L88" i="1"/>
  <c r="R88" i="1" s="1"/>
  <c r="T88" i="1" s="1"/>
  <c r="U88" i="1" s="1"/>
  <c r="L93" i="1"/>
  <c r="R93" i="1" s="1"/>
  <c r="T93" i="1" s="1"/>
  <c r="U93" i="1" s="1"/>
  <c r="L139" i="1"/>
  <c r="R139" i="1" s="1"/>
  <c r="T139" i="1" s="1"/>
  <c r="U139" i="1" s="1"/>
  <c r="L63" i="1"/>
  <c r="R63" i="1" s="1"/>
  <c r="T63" i="1" s="1"/>
  <c r="U63" i="1" s="1"/>
  <c r="I76" i="1"/>
  <c r="L76" i="1" s="1"/>
  <c r="R76" i="1" s="1"/>
  <c r="T76" i="1" s="1"/>
  <c r="U76" i="1" s="1"/>
  <c r="L80" i="1"/>
  <c r="R80" i="1" s="1"/>
  <c r="T80" i="1" s="1"/>
  <c r="U80" i="1" s="1"/>
  <c r="L81" i="1"/>
  <c r="R81" i="1" s="1"/>
  <c r="T81" i="1" s="1"/>
  <c r="U81" i="1" s="1"/>
  <c r="L69" i="1"/>
  <c r="R69" i="1" s="1"/>
  <c r="T69" i="1" s="1"/>
  <c r="U69" i="1" s="1"/>
  <c r="I52" i="1"/>
  <c r="L52" i="1" s="1"/>
  <c r="R52" i="1" s="1"/>
  <c r="T52" i="1" s="1"/>
  <c r="U52" i="1" s="1"/>
  <c r="I58" i="1"/>
  <c r="L58" i="1" s="1"/>
  <c r="R58" i="1" s="1"/>
  <c r="T58" i="1" s="1"/>
  <c r="U58" i="1" s="1"/>
  <c r="K70" i="1"/>
  <c r="L70" i="1" s="1"/>
  <c r="R70" i="1" s="1"/>
  <c r="T70" i="1" s="1"/>
  <c r="U70" i="1" s="1"/>
  <c r="L97" i="1"/>
  <c r="R97" i="1" s="1"/>
  <c r="T97" i="1" s="1"/>
  <c r="U97" i="1" s="1"/>
  <c r="L109" i="1"/>
  <c r="R109" i="1" s="1"/>
  <c r="T109" i="1" s="1"/>
  <c r="U109" i="1" s="1"/>
  <c r="L128" i="1"/>
  <c r="R128" i="1" s="1"/>
  <c r="T128" i="1" s="1"/>
  <c r="U128" i="1" s="1"/>
  <c r="L73" i="1"/>
  <c r="R73" i="1" s="1"/>
  <c r="T73" i="1" s="1"/>
  <c r="U73" i="1" s="1"/>
  <c r="L85" i="1"/>
  <c r="R85" i="1" s="1"/>
  <c r="T85" i="1" s="1"/>
  <c r="U85" i="1" s="1"/>
  <c r="L101" i="1"/>
  <c r="R101" i="1" s="1"/>
  <c r="T101" i="1" s="1"/>
  <c r="U101" i="1" s="1"/>
  <c r="L102" i="1"/>
  <c r="R102" i="1" s="1"/>
  <c r="T102" i="1" s="1"/>
  <c r="U102" i="1" s="1"/>
  <c r="L121" i="1"/>
  <c r="R121" i="1" s="1"/>
  <c r="T121" i="1" s="1"/>
  <c r="U121" i="1" s="1"/>
  <c r="L127" i="1"/>
  <c r="R127" i="1" s="1"/>
  <c r="T127" i="1" s="1"/>
  <c r="U127" i="1" s="1"/>
  <c r="L132" i="1"/>
  <c r="R132" i="1" s="1"/>
  <c r="T132" i="1" s="1"/>
  <c r="U132" i="1" s="1"/>
  <c r="J53" i="1"/>
  <c r="L53" i="1" s="1"/>
  <c r="R53" i="1" s="1"/>
  <c r="T53" i="1" s="1"/>
  <c r="U53" i="1" s="1"/>
  <c r="L89" i="1"/>
  <c r="R89" i="1" s="1"/>
  <c r="T89" i="1" s="1"/>
  <c r="U89" i="1" s="1"/>
  <c r="L99" i="1"/>
  <c r="R99" i="1" s="1"/>
  <c r="T99" i="1" s="1"/>
  <c r="U99" i="1" s="1"/>
  <c r="L113" i="1"/>
  <c r="R113" i="1" s="1"/>
  <c r="T113" i="1" s="1"/>
  <c r="U113" i="1" s="1"/>
  <c r="L114" i="1"/>
  <c r="R114" i="1" s="1"/>
  <c r="T114" i="1" s="1"/>
  <c r="U114" i="1" s="1"/>
  <c r="L118" i="1"/>
  <c r="R118" i="1" s="1"/>
  <c r="T118" i="1" s="1"/>
  <c r="U118" i="1" s="1"/>
  <c r="J60" i="1"/>
  <c r="L77" i="1"/>
  <c r="R77" i="1" s="1"/>
  <c r="T77" i="1" s="1"/>
  <c r="U77" i="1" s="1"/>
  <c r="L90" i="1"/>
  <c r="R90" i="1" s="1"/>
  <c r="T90" i="1" s="1"/>
  <c r="U90" i="1" s="1"/>
  <c r="L94" i="1"/>
  <c r="R94" i="1" s="1"/>
  <c r="T94" i="1" s="1"/>
  <c r="U94" i="1" s="1"/>
  <c r="J136" i="1"/>
  <c r="L136" i="1" s="1"/>
  <c r="R136" i="1" s="1"/>
  <c r="T136" i="1" s="1"/>
  <c r="U136" i="1" s="1"/>
  <c r="L145" i="1"/>
  <c r="R145" i="1" s="1"/>
  <c r="T145" i="1" s="1"/>
  <c r="U145" i="1" s="1"/>
  <c r="I161" i="1"/>
  <c r="L161" i="1" s="1"/>
  <c r="R161" i="1" s="1"/>
  <c r="T161" i="1" s="1"/>
  <c r="U161" i="1" s="1"/>
  <c r="I164" i="1"/>
  <c r="L164" i="1" s="1"/>
  <c r="R164" i="1" s="1"/>
  <c r="T164" i="1" s="1"/>
  <c r="U164" i="1" s="1"/>
  <c r="I173" i="1"/>
  <c r="L173" i="1" s="1"/>
  <c r="R173" i="1" s="1"/>
  <c r="T173" i="1" s="1"/>
  <c r="U173" i="1" s="1"/>
  <c r="L176" i="1"/>
  <c r="R176" i="1" s="1"/>
  <c r="T176" i="1" s="1"/>
  <c r="U176" i="1" s="1"/>
  <c r="L223" i="1"/>
  <c r="R223" i="1" s="1"/>
  <c r="T223" i="1" s="1"/>
  <c r="U223" i="1" s="1"/>
  <c r="L165" i="1"/>
  <c r="R165" i="1" s="1"/>
  <c r="T165" i="1" s="1"/>
  <c r="U165" i="1" s="1"/>
  <c r="L167" i="1"/>
  <c r="R167" i="1" s="1"/>
  <c r="T167" i="1" s="1"/>
  <c r="U167" i="1" s="1"/>
  <c r="L179" i="1"/>
  <c r="R179" i="1" s="1"/>
  <c r="T179" i="1" s="1"/>
  <c r="U179" i="1" s="1"/>
  <c r="L228" i="1"/>
  <c r="R228" i="1" s="1"/>
  <c r="T228" i="1" s="1"/>
  <c r="U228" i="1" s="1"/>
  <c r="K137" i="1"/>
  <c r="L137" i="1" s="1"/>
  <c r="R137" i="1" s="1"/>
  <c r="T137" i="1" s="1"/>
  <c r="U137" i="1" s="1"/>
  <c r="J141" i="1"/>
  <c r="K145" i="1"/>
  <c r="J148" i="1"/>
  <c r="K168" i="1"/>
  <c r="K180" i="1"/>
  <c r="I183" i="1"/>
  <c r="L183" i="1" s="1"/>
  <c r="R183" i="1" s="1"/>
  <c r="T183" i="1" s="1"/>
  <c r="U183" i="1" s="1"/>
  <c r="L194" i="1"/>
  <c r="R194" i="1" s="1"/>
  <c r="T194" i="1" s="1"/>
  <c r="U194" i="1" s="1"/>
  <c r="L147" i="1"/>
  <c r="R147" i="1" s="1"/>
  <c r="T147" i="1" s="1"/>
  <c r="U147" i="1" s="1"/>
  <c r="L159" i="1"/>
  <c r="R159" i="1" s="1"/>
  <c r="T159" i="1" s="1"/>
  <c r="U159" i="1" s="1"/>
  <c r="L171" i="1"/>
  <c r="R171" i="1" s="1"/>
  <c r="T171" i="1" s="1"/>
  <c r="U171" i="1" s="1"/>
  <c r="L216" i="1"/>
  <c r="R216" i="1" s="1"/>
  <c r="T216" i="1" s="1"/>
  <c r="U216" i="1" s="1"/>
  <c r="J144" i="1"/>
  <c r="L144" i="1" s="1"/>
  <c r="R144" i="1" s="1"/>
  <c r="T144" i="1" s="1"/>
  <c r="U144" i="1" s="1"/>
  <c r="J153" i="1"/>
  <c r="J167" i="1"/>
  <c r="L180" i="1"/>
  <c r="R180" i="1" s="1"/>
  <c r="T180" i="1" s="1"/>
  <c r="U180" i="1" s="1"/>
  <c r="L191" i="1"/>
  <c r="R191" i="1" s="1"/>
  <c r="T191" i="1" s="1"/>
  <c r="U191" i="1" s="1"/>
  <c r="L195" i="1"/>
  <c r="R195" i="1" s="1"/>
  <c r="T195" i="1" s="1"/>
  <c r="U195" i="1" s="1"/>
  <c r="L210" i="1"/>
  <c r="R210" i="1" s="1"/>
  <c r="T210" i="1" s="1"/>
  <c r="U210" i="1" s="1"/>
  <c r="L157" i="1"/>
  <c r="R157" i="1" s="1"/>
  <c r="T157" i="1" s="1"/>
  <c r="U157" i="1" s="1"/>
  <c r="L168" i="1"/>
  <c r="R168" i="1" s="1"/>
  <c r="T168" i="1" s="1"/>
  <c r="U168" i="1" s="1"/>
  <c r="L181" i="1"/>
  <c r="R181" i="1" s="1"/>
  <c r="T181" i="1" s="1"/>
  <c r="U181" i="1" s="1"/>
  <c r="L196" i="1"/>
  <c r="R196" i="1" s="1"/>
  <c r="T196" i="1" s="1"/>
  <c r="U196" i="1" s="1"/>
  <c r="L209" i="1"/>
  <c r="R209" i="1" s="1"/>
  <c r="T209" i="1" s="1"/>
  <c r="U209" i="1" s="1"/>
  <c r="L217" i="1"/>
  <c r="R217" i="1" s="1"/>
  <c r="T217" i="1" s="1"/>
  <c r="U217" i="1" s="1"/>
  <c r="I150" i="1"/>
  <c r="L150" i="1" s="1"/>
  <c r="R150" i="1" s="1"/>
  <c r="T150" i="1" s="1"/>
  <c r="U150" i="1" s="1"/>
  <c r="I152" i="1"/>
  <c r="L152" i="1" s="1"/>
  <c r="R152" i="1" s="1"/>
  <c r="T152" i="1" s="1"/>
  <c r="U152" i="1" s="1"/>
  <c r="L169" i="1"/>
  <c r="R169" i="1" s="1"/>
  <c r="T169" i="1" s="1"/>
  <c r="U169" i="1" s="1"/>
  <c r="L188" i="1"/>
  <c r="R188" i="1" s="1"/>
  <c r="T188" i="1" s="1"/>
  <c r="U188" i="1" s="1"/>
  <c r="L203" i="1"/>
  <c r="R203" i="1" s="1"/>
  <c r="T203" i="1" s="1"/>
  <c r="U203" i="1" s="1"/>
  <c r="L207" i="1"/>
  <c r="R207" i="1" s="1"/>
  <c r="T207" i="1" s="1"/>
  <c r="U207" i="1" s="1"/>
  <c r="L214" i="1"/>
  <c r="R214" i="1" s="1"/>
  <c r="T214" i="1" s="1"/>
  <c r="U214" i="1" s="1"/>
  <c r="I135" i="1"/>
  <c r="L135" i="1" s="1"/>
  <c r="R135" i="1" s="1"/>
  <c r="T135" i="1" s="1"/>
  <c r="U135" i="1" s="1"/>
  <c r="I146" i="1"/>
  <c r="L146" i="1" s="1"/>
  <c r="R146" i="1" s="1"/>
  <c r="T146" i="1" s="1"/>
  <c r="U146" i="1" s="1"/>
  <c r="L153" i="1"/>
  <c r="R153" i="1" s="1"/>
  <c r="T153" i="1" s="1"/>
  <c r="U153" i="1" s="1"/>
  <c r="J156" i="1"/>
  <c r="L156" i="1" s="1"/>
  <c r="R156" i="1" s="1"/>
  <c r="T156" i="1" s="1"/>
  <c r="U156" i="1" s="1"/>
  <c r="L208" i="1"/>
  <c r="R208" i="1" s="1"/>
  <c r="T208" i="1" s="1"/>
  <c r="U208" i="1" s="1"/>
  <c r="L221" i="1"/>
  <c r="R221" i="1" s="1"/>
  <c r="T221" i="1" s="1"/>
  <c r="U221" i="1" s="1"/>
  <c r="J177" i="1"/>
  <c r="L177" i="1" s="1"/>
  <c r="R177" i="1" s="1"/>
  <c r="T177" i="1" s="1"/>
  <c r="U177" i="1" s="1"/>
  <c r="K179" i="1"/>
  <c r="I182" i="1"/>
  <c r="L182" i="1" s="1"/>
  <c r="R182" i="1" s="1"/>
  <c r="T182" i="1" s="1"/>
  <c r="U182" i="1" s="1"/>
  <c r="R187" i="1"/>
  <c r="T187" i="1" s="1"/>
  <c r="U187" i="1" s="1"/>
  <c r="L218" i="1"/>
  <c r="R218" i="1" s="1"/>
  <c r="T218" i="1" s="1"/>
  <c r="U218" i="1" s="1"/>
  <c r="L263" i="1"/>
  <c r="R263" i="1" s="1"/>
  <c r="T263" i="1" s="1"/>
  <c r="U263" i="1" s="1"/>
  <c r="L155" i="1"/>
  <c r="R155" i="1" s="1"/>
  <c r="T155" i="1" s="1"/>
  <c r="U155" i="1" s="1"/>
  <c r="I158" i="1"/>
  <c r="L158" i="1" s="1"/>
  <c r="R158" i="1" s="1"/>
  <c r="T158" i="1" s="1"/>
  <c r="U158" i="1" s="1"/>
  <c r="L192" i="1"/>
  <c r="R192" i="1" s="1"/>
  <c r="T192" i="1" s="1"/>
  <c r="U192" i="1" s="1"/>
  <c r="L193" i="1"/>
  <c r="R193" i="1" s="1"/>
  <c r="T193" i="1" s="1"/>
  <c r="U193" i="1" s="1"/>
  <c r="L200" i="1"/>
  <c r="R200" i="1" s="1"/>
  <c r="T200" i="1" s="1"/>
  <c r="U200" i="1" s="1"/>
  <c r="L215" i="1"/>
  <c r="R215" i="1" s="1"/>
  <c r="T215" i="1" s="1"/>
  <c r="U215" i="1" s="1"/>
  <c r="J228" i="1"/>
  <c r="I238" i="1"/>
  <c r="L238" i="1" s="1"/>
  <c r="R238" i="1" s="1"/>
  <c r="T238" i="1" s="1"/>
  <c r="U238" i="1" s="1"/>
  <c r="R250" i="1"/>
  <c r="T250" i="1" s="1"/>
  <c r="U250" i="1" s="1"/>
  <c r="L257" i="1"/>
  <c r="R257" i="1" s="1"/>
  <c r="T257" i="1" s="1"/>
  <c r="U257" i="1" s="1"/>
  <c r="I241" i="1"/>
  <c r="L241" i="1" s="1"/>
  <c r="R241" i="1" s="1"/>
  <c r="T241" i="1" s="1"/>
  <c r="U241" i="1" s="1"/>
  <c r="K244" i="1"/>
  <c r="L244" i="1" s="1"/>
  <c r="R244" i="1" s="1"/>
  <c r="T244" i="1" s="1"/>
  <c r="U244" i="1" s="1"/>
  <c r="I247" i="1"/>
  <c r="L247" i="1" s="1"/>
  <c r="R247" i="1" s="1"/>
  <c r="T247" i="1" s="1"/>
  <c r="U247" i="1" s="1"/>
  <c r="L252" i="1"/>
  <c r="R252" i="1" s="1"/>
  <c r="T252" i="1" s="1"/>
  <c r="U252" i="1" s="1"/>
  <c r="J265" i="1"/>
  <c r="L279" i="1"/>
  <c r="R279" i="1" s="1"/>
  <c r="T279" i="1" s="1"/>
  <c r="U279" i="1" s="1"/>
  <c r="L287" i="1"/>
  <c r="R287" i="1" s="1"/>
  <c r="T287" i="1" s="1"/>
  <c r="U287" i="1" s="1"/>
  <c r="R311" i="1"/>
  <c r="T311" i="1" s="1"/>
  <c r="U311" i="1" s="1"/>
  <c r="L323" i="1"/>
  <c r="R323" i="1" s="1"/>
  <c r="T323" i="1" s="1"/>
  <c r="U323" i="1" s="1"/>
  <c r="L225" i="1"/>
  <c r="R225" i="1" s="1"/>
  <c r="T225" i="1" s="1"/>
  <c r="U225" i="1" s="1"/>
  <c r="L283" i="1"/>
  <c r="R283" i="1" s="1"/>
  <c r="T283" i="1" s="1"/>
  <c r="U283" i="1" s="1"/>
  <c r="L319" i="1"/>
  <c r="R319" i="1" s="1"/>
  <c r="T319" i="1" s="1"/>
  <c r="U319" i="1" s="1"/>
  <c r="L349" i="1"/>
  <c r="R349" i="1" s="1"/>
  <c r="T349" i="1" s="1"/>
  <c r="U349" i="1" s="1"/>
  <c r="K232" i="1"/>
  <c r="L232" i="1" s="1"/>
  <c r="R232" i="1" s="1"/>
  <c r="T232" i="1" s="1"/>
  <c r="U232" i="1" s="1"/>
  <c r="J233" i="1"/>
  <c r="K255" i="1"/>
  <c r="I258" i="1"/>
  <c r="L258" i="1" s="1"/>
  <c r="R258" i="1" s="1"/>
  <c r="T258" i="1" s="1"/>
  <c r="U258" i="1" s="1"/>
  <c r="I271" i="1"/>
  <c r="L271" i="1" s="1"/>
  <c r="R271" i="1" s="1"/>
  <c r="T271" i="1" s="1"/>
  <c r="U271" i="1" s="1"/>
  <c r="I277" i="1"/>
  <c r="L277" i="1" s="1"/>
  <c r="R277" i="1" s="1"/>
  <c r="T277" i="1" s="1"/>
  <c r="U277" i="1" s="1"/>
  <c r="L290" i="1"/>
  <c r="R290" i="1" s="1"/>
  <c r="T290" i="1" s="1"/>
  <c r="U290" i="1" s="1"/>
  <c r="L345" i="1"/>
  <c r="R345" i="1" s="1"/>
  <c r="T345" i="1" s="1"/>
  <c r="U345" i="1" s="1"/>
  <c r="L229" i="1"/>
  <c r="R229" i="1" s="1"/>
  <c r="T229" i="1" s="1"/>
  <c r="U229" i="1" s="1"/>
  <c r="I239" i="1"/>
  <c r="L239" i="1" s="1"/>
  <c r="R239" i="1" s="1"/>
  <c r="T239" i="1" s="1"/>
  <c r="U239" i="1" s="1"/>
  <c r="J263" i="1"/>
  <c r="I288" i="1"/>
  <c r="L288" i="1" s="1"/>
  <c r="R288" i="1" s="1"/>
  <c r="T288" i="1" s="1"/>
  <c r="U288" i="1" s="1"/>
  <c r="L230" i="1"/>
  <c r="R230" i="1" s="1"/>
  <c r="T230" i="1" s="1"/>
  <c r="U230" i="1" s="1"/>
  <c r="L291" i="1"/>
  <c r="R291" i="1" s="1"/>
  <c r="T291" i="1" s="1"/>
  <c r="U291" i="1" s="1"/>
  <c r="L292" i="1"/>
  <c r="R292" i="1" s="1"/>
  <c r="T292" i="1" s="1"/>
  <c r="U292" i="1" s="1"/>
  <c r="L261" i="1"/>
  <c r="R261" i="1" s="1"/>
  <c r="T261" i="1" s="1"/>
  <c r="U261" i="1" s="1"/>
  <c r="L265" i="1"/>
  <c r="R265" i="1" s="1"/>
  <c r="T265" i="1" s="1"/>
  <c r="U265" i="1" s="1"/>
  <c r="L286" i="1"/>
  <c r="R286" i="1" s="1"/>
  <c r="T286" i="1" s="1"/>
  <c r="U286" i="1" s="1"/>
  <c r="J223" i="1"/>
  <c r="L245" i="1"/>
  <c r="R245" i="1" s="1"/>
  <c r="T245" i="1" s="1"/>
  <c r="U245" i="1" s="1"/>
  <c r="L255" i="1"/>
  <c r="R255" i="1" s="1"/>
  <c r="T255" i="1" s="1"/>
  <c r="U255" i="1" s="1"/>
  <c r="K256" i="1"/>
  <c r="I259" i="1"/>
  <c r="L259" i="1" s="1"/>
  <c r="R259" i="1" s="1"/>
  <c r="T259" i="1" s="1"/>
  <c r="U259" i="1" s="1"/>
  <c r="L262" i="1"/>
  <c r="R262" i="1" s="1"/>
  <c r="T262" i="1" s="1"/>
  <c r="U262" i="1" s="1"/>
  <c r="L268" i="1"/>
  <c r="R268" i="1" s="1"/>
  <c r="T268" i="1" s="1"/>
  <c r="U268" i="1" s="1"/>
  <c r="I285" i="1"/>
  <c r="L313" i="1"/>
  <c r="R313" i="1" s="1"/>
  <c r="T313" i="1" s="1"/>
  <c r="U313" i="1" s="1"/>
  <c r="L336" i="1"/>
  <c r="R336" i="1" s="1"/>
  <c r="T336" i="1" s="1"/>
  <c r="U336" i="1" s="1"/>
  <c r="K233" i="1"/>
  <c r="L233" i="1" s="1"/>
  <c r="R233" i="1" s="1"/>
  <c r="T233" i="1" s="1"/>
  <c r="U233" i="1" s="1"/>
  <c r="I235" i="1"/>
  <c r="L235" i="1" s="1"/>
  <c r="R235" i="1" s="1"/>
  <c r="T235" i="1" s="1"/>
  <c r="U235" i="1" s="1"/>
  <c r="K243" i="1"/>
  <c r="L243" i="1" s="1"/>
  <c r="R243" i="1" s="1"/>
  <c r="T243" i="1" s="1"/>
  <c r="U243" i="1" s="1"/>
  <c r="I289" i="1"/>
  <c r="L289" i="1" s="1"/>
  <c r="R289" i="1" s="1"/>
  <c r="T289" i="1" s="1"/>
  <c r="U289" i="1" s="1"/>
  <c r="L325" i="1"/>
  <c r="R325" i="1" s="1"/>
  <c r="T325" i="1" s="1"/>
  <c r="U325" i="1" s="1"/>
  <c r="K224" i="1"/>
  <c r="L224" i="1" s="1"/>
  <c r="R224" i="1" s="1"/>
  <c r="T224" i="1" s="1"/>
  <c r="U224" i="1" s="1"/>
  <c r="K229" i="1"/>
  <c r="L266" i="1"/>
  <c r="R266" i="1" s="1"/>
  <c r="T266" i="1" s="1"/>
  <c r="U266" i="1" s="1"/>
  <c r="L297" i="1"/>
  <c r="R297" i="1" s="1"/>
  <c r="T297" i="1" s="1"/>
  <c r="U297" i="1" s="1"/>
  <c r="L302" i="1"/>
  <c r="R302" i="1" s="1"/>
  <c r="T302" i="1" s="1"/>
  <c r="U302" i="1" s="1"/>
  <c r="J242" i="1"/>
  <c r="L242" i="1" s="1"/>
  <c r="R242" i="1" s="1"/>
  <c r="T242" i="1" s="1"/>
  <c r="U242" i="1" s="1"/>
  <c r="I246" i="1"/>
  <c r="L246" i="1" s="1"/>
  <c r="R246" i="1" s="1"/>
  <c r="T246" i="1" s="1"/>
  <c r="U246" i="1" s="1"/>
  <c r="L256" i="1"/>
  <c r="R256" i="1" s="1"/>
  <c r="T256" i="1" s="1"/>
  <c r="U256" i="1" s="1"/>
  <c r="K267" i="1"/>
  <c r="L267" i="1" s="1"/>
  <c r="R267" i="1" s="1"/>
  <c r="T267" i="1" s="1"/>
  <c r="U267" i="1" s="1"/>
  <c r="L275" i="1"/>
  <c r="R275" i="1" s="1"/>
  <c r="T275" i="1" s="1"/>
  <c r="U275" i="1" s="1"/>
  <c r="L299" i="1"/>
  <c r="R299" i="1" s="1"/>
  <c r="T299" i="1" s="1"/>
  <c r="U299" i="1" s="1"/>
  <c r="L329" i="1"/>
  <c r="R329" i="1" s="1"/>
  <c r="T329" i="1" s="1"/>
  <c r="U329" i="1" s="1"/>
  <c r="L272" i="1"/>
  <c r="R272" i="1" s="1"/>
  <c r="T272" i="1" s="1"/>
  <c r="U272" i="1" s="1"/>
  <c r="J283" i="1"/>
  <c r="J294" i="1"/>
  <c r="K295" i="1"/>
  <c r="I320" i="1"/>
  <c r="L320" i="1" s="1"/>
  <c r="R320" i="1" s="1"/>
  <c r="T320" i="1" s="1"/>
  <c r="U320" i="1" s="1"/>
  <c r="L353" i="1"/>
  <c r="R353" i="1" s="1"/>
  <c r="T353" i="1" s="1"/>
  <c r="U353" i="1" s="1"/>
  <c r="I284" i="1"/>
  <c r="L284" i="1" s="1"/>
  <c r="R284" i="1" s="1"/>
  <c r="T284" i="1" s="1"/>
  <c r="U284" i="1" s="1"/>
  <c r="K298" i="1"/>
  <c r="L298" i="1" s="1"/>
  <c r="R298" i="1" s="1"/>
  <c r="T298" i="1" s="1"/>
  <c r="U298" i="1" s="1"/>
  <c r="J318" i="1"/>
  <c r="J330" i="1"/>
  <c r="J343" i="1"/>
  <c r="L361" i="1"/>
  <c r="R361" i="1" s="1"/>
  <c r="T361" i="1" s="1"/>
  <c r="U361" i="1" s="1"/>
  <c r="J282" i="1"/>
  <c r="K283" i="1"/>
  <c r="J285" i="1"/>
  <c r="I344" i="1"/>
  <c r="L344" i="1" s="1"/>
  <c r="R344" i="1" s="1"/>
  <c r="T344" i="1" s="1"/>
  <c r="U344" i="1" s="1"/>
  <c r="L350" i="1"/>
  <c r="R350" i="1" s="1"/>
  <c r="T350" i="1" s="1"/>
  <c r="U350" i="1" s="1"/>
  <c r="L342" i="1"/>
  <c r="R342" i="1" s="1"/>
  <c r="T342" i="1" s="1"/>
  <c r="U342" i="1" s="1"/>
  <c r="K351" i="1"/>
  <c r="L358" i="1"/>
  <c r="R358" i="1" s="1"/>
  <c r="T358" i="1" s="1"/>
  <c r="U358" i="1" s="1"/>
  <c r="I335" i="1"/>
  <c r="L335" i="1" s="1"/>
  <c r="R335" i="1" s="1"/>
  <c r="T335" i="1" s="1"/>
  <c r="U335" i="1" s="1"/>
  <c r="J336" i="1"/>
  <c r="L357" i="1"/>
  <c r="R357" i="1" s="1"/>
  <c r="T357" i="1" s="1"/>
  <c r="U357" i="1" s="1"/>
  <c r="K271" i="1"/>
  <c r="I294" i="1"/>
  <c r="L294" i="1" s="1"/>
  <c r="R294" i="1" s="1"/>
  <c r="T294" i="1" s="1"/>
  <c r="U294" i="1" s="1"/>
  <c r="J307" i="1"/>
  <c r="L307" i="1" s="1"/>
  <c r="R307" i="1" s="1"/>
  <c r="T307" i="1" s="1"/>
  <c r="U307" i="1" s="1"/>
  <c r="L354" i="1"/>
  <c r="R354" i="1" s="1"/>
  <c r="T354" i="1" s="1"/>
  <c r="U354" i="1" s="1"/>
  <c r="K296" i="1"/>
  <c r="I305" i="1"/>
  <c r="L305" i="1" s="1"/>
  <c r="R305" i="1" s="1"/>
  <c r="T305" i="1" s="1"/>
  <c r="U305" i="1" s="1"/>
  <c r="I343" i="1"/>
  <c r="J347" i="1"/>
  <c r="L347" i="1" s="1"/>
  <c r="R347" i="1" s="1"/>
  <c r="T347" i="1" s="1"/>
  <c r="U347" i="1" s="1"/>
  <c r="L362" i="1"/>
  <c r="R362" i="1" s="1"/>
  <c r="T362" i="1" s="1"/>
  <c r="U362" i="1" s="1"/>
  <c r="L368" i="1"/>
  <c r="R368" i="1" s="1"/>
  <c r="T368" i="1" s="1"/>
  <c r="U368" i="1" s="1"/>
  <c r="J295" i="1"/>
  <c r="L295" i="1" s="1"/>
  <c r="R295" i="1" s="1"/>
  <c r="T295" i="1" s="1"/>
  <c r="U295" i="1" s="1"/>
  <c r="I308" i="1"/>
  <c r="L308" i="1" s="1"/>
  <c r="R308" i="1" s="1"/>
  <c r="T308" i="1" s="1"/>
  <c r="U308" i="1" s="1"/>
  <c r="L318" i="1"/>
  <c r="R318" i="1" s="1"/>
  <c r="T318" i="1" s="1"/>
  <c r="U318" i="1" s="1"/>
  <c r="L330" i="1"/>
  <c r="R330" i="1" s="1"/>
  <c r="T330" i="1" s="1"/>
  <c r="U330" i="1" s="1"/>
  <c r="L338" i="1"/>
  <c r="R338" i="1" s="1"/>
  <c r="T338" i="1" s="1"/>
  <c r="U338" i="1" s="1"/>
  <c r="J342" i="1"/>
  <c r="L351" i="1"/>
  <c r="R351" i="1" s="1"/>
  <c r="T351" i="1" s="1"/>
  <c r="U351" i="1" s="1"/>
  <c r="J353" i="1"/>
  <c r="L366" i="1"/>
  <c r="R366" i="1" s="1"/>
  <c r="T366" i="1" s="1"/>
  <c r="U366" i="1" s="1"/>
  <c r="I282" i="1"/>
  <c r="L282" i="1" s="1"/>
  <c r="R282" i="1" s="1"/>
  <c r="T282" i="1" s="1"/>
  <c r="U282" i="1" s="1"/>
  <c r="I293" i="1"/>
  <c r="L293" i="1" s="1"/>
  <c r="R293" i="1" s="1"/>
  <c r="T293" i="1" s="1"/>
  <c r="U293" i="1" s="1"/>
  <c r="J306" i="1"/>
  <c r="L306" i="1" s="1"/>
  <c r="R306" i="1" s="1"/>
  <c r="T306" i="1" s="1"/>
  <c r="U306" i="1" s="1"/>
  <c r="K307" i="1"/>
  <c r="J309" i="1"/>
  <c r="L309" i="1" s="1"/>
  <c r="R309" i="1" s="1"/>
  <c r="T309" i="1" s="1"/>
  <c r="U309" i="1" s="1"/>
  <c r="J316" i="1"/>
  <c r="L316" i="1" s="1"/>
  <c r="R316" i="1" s="1"/>
  <c r="T316" i="1" s="1"/>
  <c r="U316" i="1" s="1"/>
  <c r="K317" i="1"/>
  <c r="L317" i="1" s="1"/>
  <c r="R317" i="1" s="1"/>
  <c r="T317" i="1" s="1"/>
  <c r="U317" i="1" s="1"/>
  <c r="J319" i="1"/>
  <c r="J328" i="1"/>
  <c r="L328" i="1" s="1"/>
  <c r="R328" i="1" s="1"/>
  <c r="T328" i="1" s="1"/>
  <c r="U328" i="1" s="1"/>
  <c r="K329" i="1"/>
  <c r="J331" i="1"/>
  <c r="L331" i="1" s="1"/>
  <c r="R331" i="1" s="1"/>
  <c r="T331" i="1" s="1"/>
  <c r="U331" i="1" s="1"/>
  <c r="I339" i="1"/>
  <c r="L339" i="1" s="1"/>
  <c r="R339" i="1" s="1"/>
  <c r="T339" i="1" s="1"/>
  <c r="U339" i="1" s="1"/>
  <c r="I346" i="1"/>
  <c r="L346" i="1" s="1"/>
  <c r="R346" i="1" s="1"/>
  <c r="T346" i="1" s="1"/>
  <c r="U346" i="1" s="1"/>
  <c r="K284" i="1"/>
  <c r="I296" i="1"/>
  <c r="K310" i="1"/>
  <c r="L310" i="1" s="1"/>
  <c r="R310" i="1" s="1"/>
  <c r="T310" i="1" s="1"/>
  <c r="U310" i="1" s="1"/>
  <c r="I315" i="1"/>
  <c r="L315" i="1" s="1"/>
  <c r="R315" i="1" s="1"/>
  <c r="T315" i="1" s="1"/>
  <c r="U315" i="1" s="1"/>
  <c r="I327" i="1"/>
  <c r="L327" i="1" s="1"/>
  <c r="R327" i="1" s="1"/>
  <c r="T327" i="1" s="1"/>
  <c r="U327" i="1" s="1"/>
  <c r="K344" i="1"/>
  <c r="J345" i="1"/>
  <c r="J364" i="1"/>
  <c r="L364" i="1" s="1"/>
  <c r="R364" i="1" s="1"/>
  <c r="T364" i="1" s="1"/>
  <c r="U364" i="1" s="1"/>
  <c r="J395" i="1"/>
  <c r="L395" i="1" s="1"/>
  <c r="R395" i="1" s="1"/>
  <c r="T395" i="1" s="1"/>
  <c r="U395" i="1" s="1"/>
  <c r="J349" i="1"/>
  <c r="L379" i="1"/>
  <c r="R379" i="1" s="1"/>
  <c r="T379" i="1" s="1"/>
  <c r="U379" i="1" s="1"/>
  <c r="K365" i="1"/>
  <c r="L365" i="1" s="1"/>
  <c r="R365" i="1" s="1"/>
  <c r="T365" i="1" s="1"/>
  <c r="U365" i="1" s="1"/>
  <c r="I370" i="1"/>
  <c r="L370" i="1" s="1"/>
  <c r="R370" i="1" s="1"/>
  <c r="T370" i="1" s="1"/>
  <c r="U370" i="1" s="1"/>
  <c r="J371" i="1"/>
  <c r="L371" i="1" s="1"/>
  <c r="R371" i="1" s="1"/>
  <c r="T371" i="1" s="1"/>
  <c r="U371" i="1" s="1"/>
  <c r="L403" i="1"/>
  <c r="R403" i="1" s="1"/>
  <c r="T403" i="1" s="1"/>
  <c r="U403" i="1" s="1"/>
  <c r="R423" i="1"/>
  <c r="T423" i="1" s="1"/>
  <c r="U423" i="1" s="1"/>
  <c r="J376" i="1"/>
  <c r="L394" i="1"/>
  <c r="R394" i="1" s="1"/>
  <c r="T394" i="1" s="1"/>
  <c r="U394" i="1" s="1"/>
  <c r="J396" i="1"/>
  <c r="L396" i="1" s="1"/>
  <c r="R396" i="1" s="1"/>
  <c r="T396" i="1" s="1"/>
  <c r="U396" i="1" s="1"/>
  <c r="I375" i="1"/>
  <c r="L375" i="1" s="1"/>
  <c r="R375" i="1" s="1"/>
  <c r="T375" i="1" s="1"/>
  <c r="U375" i="1" s="1"/>
  <c r="J385" i="1"/>
  <c r="L385" i="1" s="1"/>
  <c r="R385" i="1" s="1"/>
  <c r="T385" i="1" s="1"/>
  <c r="U385" i="1" s="1"/>
  <c r="L414" i="1"/>
  <c r="R414" i="1" s="1"/>
  <c r="T414" i="1" s="1"/>
  <c r="U414" i="1" s="1"/>
  <c r="L420" i="1"/>
  <c r="R420" i="1" s="1"/>
  <c r="T420" i="1" s="1"/>
  <c r="U420" i="1" s="1"/>
  <c r="L424" i="1"/>
  <c r="R424" i="1" s="1"/>
  <c r="T424" i="1" s="1"/>
  <c r="U424" i="1" s="1"/>
  <c r="I372" i="1"/>
  <c r="L372" i="1" s="1"/>
  <c r="R372" i="1" s="1"/>
  <c r="T372" i="1" s="1"/>
  <c r="U372" i="1" s="1"/>
  <c r="J383" i="1"/>
  <c r="L383" i="1" s="1"/>
  <c r="R383" i="1" s="1"/>
  <c r="T383" i="1" s="1"/>
  <c r="U383" i="1" s="1"/>
  <c r="L440" i="1"/>
  <c r="R440" i="1" s="1"/>
  <c r="T440" i="1" s="1"/>
  <c r="U440" i="1" s="1"/>
  <c r="I360" i="1"/>
  <c r="L360" i="1" s="1"/>
  <c r="R360" i="1" s="1"/>
  <c r="T360" i="1" s="1"/>
  <c r="U360" i="1" s="1"/>
  <c r="L411" i="1"/>
  <c r="R411" i="1" s="1"/>
  <c r="T411" i="1" s="1"/>
  <c r="U411" i="1" s="1"/>
  <c r="L431" i="1"/>
  <c r="R431" i="1" s="1"/>
  <c r="T431" i="1" s="1"/>
  <c r="U431" i="1" s="1"/>
  <c r="J373" i="1"/>
  <c r="L373" i="1" s="1"/>
  <c r="R373" i="1" s="1"/>
  <c r="T373" i="1" s="1"/>
  <c r="U373" i="1" s="1"/>
  <c r="K385" i="1"/>
  <c r="J397" i="1"/>
  <c r="L397" i="1" s="1"/>
  <c r="R397" i="1" s="1"/>
  <c r="T397" i="1" s="1"/>
  <c r="U397" i="1" s="1"/>
  <c r="L425" i="1"/>
  <c r="R425" i="1" s="1"/>
  <c r="T425" i="1" s="1"/>
  <c r="U425" i="1" s="1"/>
  <c r="L438" i="1"/>
  <c r="R438" i="1" s="1"/>
  <c r="T438" i="1" s="1"/>
  <c r="U438" i="1" s="1"/>
  <c r="K376" i="1"/>
  <c r="I390" i="1"/>
  <c r="L390" i="1" s="1"/>
  <c r="R390" i="1" s="1"/>
  <c r="T390" i="1" s="1"/>
  <c r="U390" i="1" s="1"/>
  <c r="L408" i="1"/>
  <c r="R408" i="1" s="1"/>
  <c r="T408" i="1" s="1"/>
  <c r="U408" i="1" s="1"/>
  <c r="L421" i="1"/>
  <c r="R421" i="1" s="1"/>
  <c r="T421" i="1" s="1"/>
  <c r="U421" i="1" s="1"/>
  <c r="J361" i="1"/>
  <c r="I374" i="1"/>
  <c r="L374" i="1" s="1"/>
  <c r="R374" i="1" s="1"/>
  <c r="T374" i="1" s="1"/>
  <c r="U374" i="1" s="1"/>
  <c r="L387" i="1"/>
  <c r="R387" i="1" s="1"/>
  <c r="T387" i="1" s="1"/>
  <c r="U387" i="1" s="1"/>
  <c r="L415" i="1"/>
  <c r="R415" i="1" s="1"/>
  <c r="T415" i="1" s="1"/>
  <c r="U415" i="1" s="1"/>
  <c r="I348" i="1"/>
  <c r="L348" i="1" s="1"/>
  <c r="R348" i="1" s="1"/>
  <c r="T348" i="1" s="1"/>
  <c r="U348" i="1" s="1"/>
  <c r="K362" i="1"/>
  <c r="I363" i="1"/>
  <c r="L363" i="1" s="1"/>
  <c r="R363" i="1" s="1"/>
  <c r="T363" i="1" s="1"/>
  <c r="U363" i="1" s="1"/>
  <c r="I376" i="1"/>
  <c r="L376" i="1" s="1"/>
  <c r="R376" i="1" s="1"/>
  <c r="T376" i="1" s="1"/>
  <c r="U376" i="1" s="1"/>
  <c r="J384" i="1"/>
  <c r="L384" i="1" s="1"/>
  <c r="R384" i="1" s="1"/>
  <c r="T384" i="1" s="1"/>
  <c r="U384" i="1" s="1"/>
  <c r="L399" i="1"/>
  <c r="R399" i="1" s="1"/>
  <c r="T399" i="1" s="1"/>
  <c r="U399" i="1" s="1"/>
  <c r="L418" i="1"/>
  <c r="R418" i="1" s="1"/>
  <c r="T418" i="1" s="1"/>
  <c r="U418" i="1" s="1"/>
  <c r="L422" i="1"/>
  <c r="R422" i="1" s="1"/>
  <c r="T422" i="1" s="1"/>
  <c r="U422" i="1" s="1"/>
  <c r="J377" i="1"/>
  <c r="L377" i="1" s="1"/>
  <c r="R377" i="1" s="1"/>
  <c r="T377" i="1" s="1"/>
  <c r="U377" i="1" s="1"/>
  <c r="K386" i="1"/>
  <c r="L386" i="1" s="1"/>
  <c r="R386" i="1" s="1"/>
  <c r="T386" i="1" s="1"/>
  <c r="U386" i="1" s="1"/>
  <c r="K388" i="1"/>
  <c r="L388" i="1" s="1"/>
  <c r="R388" i="1" s="1"/>
  <c r="T388" i="1" s="1"/>
  <c r="U388" i="1" s="1"/>
  <c r="L413" i="1"/>
  <c r="R413" i="1" s="1"/>
  <c r="T413" i="1" s="1"/>
  <c r="U413" i="1" s="1"/>
  <c r="L429" i="1"/>
  <c r="R429" i="1" s="1"/>
  <c r="T429" i="1" s="1"/>
  <c r="U429" i="1" s="1"/>
  <c r="L432" i="1"/>
  <c r="R432" i="1" s="1"/>
  <c r="T432" i="1" s="1"/>
  <c r="U432" i="1" s="1"/>
  <c r="L439" i="1"/>
  <c r="R439" i="1" s="1"/>
  <c r="T439" i="1" s="1"/>
  <c r="U439" i="1" s="1"/>
  <c r="L452" i="1"/>
  <c r="R452" i="1" s="1"/>
  <c r="T452" i="1" s="1"/>
  <c r="U452" i="1" s="1"/>
  <c r="L455" i="1"/>
  <c r="R455" i="1" s="1"/>
  <c r="T455" i="1" s="1"/>
  <c r="U455" i="1" s="1"/>
  <c r="L470" i="1"/>
  <c r="R470" i="1" s="1"/>
  <c r="T470" i="1" s="1"/>
  <c r="U470" i="1" s="1"/>
  <c r="J472" i="1"/>
  <c r="L480" i="1"/>
  <c r="R480" i="1" s="1"/>
  <c r="T480" i="1" s="1"/>
  <c r="U480" i="1" s="1"/>
  <c r="L500" i="1"/>
  <c r="R500" i="1" s="1"/>
  <c r="T500" i="1" s="1"/>
  <c r="U500" i="1" s="1"/>
  <c r="L504" i="1"/>
  <c r="R504" i="1" s="1"/>
  <c r="T504" i="1" s="1"/>
  <c r="U504" i="1" s="1"/>
  <c r="L536" i="1"/>
  <c r="R536" i="1" s="1"/>
  <c r="T536" i="1" s="1"/>
  <c r="U536" i="1" s="1"/>
  <c r="I448" i="1"/>
  <c r="L448" i="1" s="1"/>
  <c r="R448" i="1" s="1"/>
  <c r="T448" i="1" s="1"/>
  <c r="U448" i="1" s="1"/>
  <c r="J449" i="1"/>
  <c r="L449" i="1" s="1"/>
  <c r="R449" i="1" s="1"/>
  <c r="T449" i="1" s="1"/>
  <c r="U449" i="1" s="1"/>
  <c r="L463" i="1"/>
  <c r="R463" i="1" s="1"/>
  <c r="T463" i="1" s="1"/>
  <c r="U463" i="1" s="1"/>
  <c r="K487" i="1"/>
  <c r="L487" i="1" s="1"/>
  <c r="R487" i="1" s="1"/>
  <c r="T487" i="1" s="1"/>
  <c r="U487" i="1" s="1"/>
  <c r="L507" i="1"/>
  <c r="R507" i="1" s="1"/>
  <c r="T507" i="1" s="1"/>
  <c r="U507" i="1" s="1"/>
  <c r="L497" i="1"/>
  <c r="R497" i="1" s="1"/>
  <c r="T497" i="1" s="1"/>
  <c r="U497" i="1" s="1"/>
  <c r="L529" i="1"/>
  <c r="R529" i="1" s="1"/>
  <c r="T529" i="1" s="1"/>
  <c r="U529" i="1" s="1"/>
  <c r="L533" i="1"/>
  <c r="R533" i="1" s="1"/>
  <c r="T533" i="1" s="1"/>
  <c r="U533" i="1" s="1"/>
  <c r="L474" i="1"/>
  <c r="R474" i="1" s="1"/>
  <c r="T474" i="1" s="1"/>
  <c r="U474" i="1" s="1"/>
  <c r="L508" i="1"/>
  <c r="R508" i="1" s="1"/>
  <c r="T508" i="1" s="1"/>
  <c r="U508" i="1" s="1"/>
  <c r="L512" i="1"/>
  <c r="R512" i="1" s="1"/>
  <c r="T512" i="1" s="1"/>
  <c r="U512" i="1" s="1"/>
  <c r="L516" i="1"/>
  <c r="R516" i="1" s="1"/>
  <c r="T516" i="1" s="1"/>
  <c r="U516" i="1" s="1"/>
  <c r="I466" i="1"/>
  <c r="L466" i="1" s="1"/>
  <c r="R466" i="1" s="1"/>
  <c r="T466" i="1" s="1"/>
  <c r="U466" i="1" s="1"/>
  <c r="L519" i="1"/>
  <c r="R519" i="1" s="1"/>
  <c r="T519" i="1" s="1"/>
  <c r="U519" i="1" s="1"/>
  <c r="J459" i="1"/>
  <c r="L459" i="1" s="1"/>
  <c r="R459" i="1" s="1"/>
  <c r="T459" i="1" s="1"/>
  <c r="U459" i="1" s="1"/>
  <c r="I478" i="1"/>
  <c r="L478" i="1" s="1"/>
  <c r="R478" i="1" s="1"/>
  <c r="T478" i="1" s="1"/>
  <c r="U478" i="1" s="1"/>
  <c r="L538" i="1"/>
  <c r="R538" i="1" s="1"/>
  <c r="T538" i="1" s="1"/>
  <c r="U538" i="1" s="1"/>
  <c r="I435" i="1"/>
  <c r="L435" i="1" s="1"/>
  <c r="R435" i="1" s="1"/>
  <c r="T435" i="1" s="1"/>
  <c r="U435" i="1" s="1"/>
  <c r="L457" i="1"/>
  <c r="R457" i="1" s="1"/>
  <c r="T457" i="1" s="1"/>
  <c r="U457" i="1" s="1"/>
  <c r="L472" i="1"/>
  <c r="R472" i="1" s="1"/>
  <c r="T472" i="1" s="1"/>
  <c r="U472" i="1" s="1"/>
  <c r="L493" i="1"/>
  <c r="R493" i="1" s="1"/>
  <c r="T493" i="1" s="1"/>
  <c r="U493" i="1" s="1"/>
  <c r="L494" i="1"/>
  <c r="R494" i="1" s="1"/>
  <c r="T494" i="1" s="1"/>
  <c r="U494" i="1" s="1"/>
  <c r="L498" i="1"/>
  <c r="R498" i="1" s="1"/>
  <c r="T498" i="1" s="1"/>
  <c r="U498" i="1" s="1"/>
  <c r="L502" i="1"/>
  <c r="R502" i="1" s="1"/>
  <c r="T502" i="1" s="1"/>
  <c r="U502" i="1" s="1"/>
  <c r="L509" i="1"/>
  <c r="R509" i="1" s="1"/>
  <c r="T509" i="1" s="1"/>
  <c r="U509" i="1" s="1"/>
  <c r="L513" i="1"/>
  <c r="R513" i="1" s="1"/>
  <c r="T513" i="1" s="1"/>
  <c r="U513" i="1" s="1"/>
  <c r="L530" i="1"/>
  <c r="R530" i="1" s="1"/>
  <c r="T530" i="1" s="1"/>
  <c r="U530" i="1" s="1"/>
  <c r="L534" i="1"/>
  <c r="R534" i="1" s="1"/>
  <c r="T534" i="1" s="1"/>
  <c r="U534" i="1" s="1"/>
  <c r="L461" i="1"/>
  <c r="R461" i="1" s="1"/>
  <c r="T461" i="1" s="1"/>
  <c r="U461" i="1" s="1"/>
  <c r="L485" i="1"/>
  <c r="R485" i="1" s="1"/>
  <c r="T485" i="1" s="1"/>
  <c r="U485" i="1" s="1"/>
  <c r="L488" i="1"/>
  <c r="R488" i="1" s="1"/>
  <c r="T488" i="1" s="1"/>
  <c r="U488" i="1" s="1"/>
  <c r="L492" i="1"/>
  <c r="R492" i="1" s="1"/>
  <c r="T492" i="1" s="1"/>
  <c r="U492" i="1" s="1"/>
  <c r="L520" i="1"/>
  <c r="R520" i="1" s="1"/>
  <c r="T520" i="1" s="1"/>
  <c r="U520" i="1" s="1"/>
  <c r="L524" i="1"/>
  <c r="R524" i="1" s="1"/>
  <c r="T524" i="1" s="1"/>
  <c r="U524" i="1" s="1"/>
  <c r="L528" i="1"/>
  <c r="R528" i="1" s="1"/>
  <c r="T528" i="1" s="1"/>
  <c r="U528" i="1" s="1"/>
  <c r="J453" i="1"/>
  <c r="L453" i="1" s="1"/>
  <c r="R453" i="1" s="1"/>
  <c r="T453" i="1" s="1"/>
  <c r="U453" i="1" s="1"/>
  <c r="L458" i="1"/>
  <c r="R458" i="1" s="1"/>
  <c r="T458" i="1" s="1"/>
  <c r="U458" i="1" s="1"/>
  <c r="J460" i="1"/>
  <c r="L460" i="1" s="1"/>
  <c r="R460" i="1" s="1"/>
  <c r="T460" i="1" s="1"/>
  <c r="U460" i="1" s="1"/>
  <c r="I464" i="1"/>
  <c r="L464" i="1" s="1"/>
  <c r="R464" i="1" s="1"/>
  <c r="T464" i="1" s="1"/>
  <c r="U464" i="1" s="1"/>
  <c r="J471" i="1"/>
  <c r="L471" i="1" s="1"/>
  <c r="R471" i="1" s="1"/>
  <c r="T471" i="1" s="1"/>
  <c r="U471" i="1" s="1"/>
  <c r="L491" i="1"/>
  <c r="R491" i="1" s="1"/>
  <c r="T491" i="1" s="1"/>
  <c r="U491" i="1" s="1"/>
  <c r="L495" i="1"/>
  <c r="R495" i="1" s="1"/>
  <c r="T495" i="1" s="1"/>
  <c r="U495" i="1" s="1"/>
  <c r="L527" i="1"/>
  <c r="R527" i="1" s="1"/>
  <c r="T527" i="1" s="1"/>
  <c r="U527" i="1" s="1"/>
  <c r="L531" i="1"/>
  <c r="R531" i="1" s="1"/>
  <c r="T531" i="1" s="1"/>
  <c r="U531" i="1" s="1"/>
  <c r="J436" i="1"/>
  <c r="L436" i="1" s="1"/>
  <c r="R436" i="1" s="1"/>
  <c r="T436" i="1" s="1"/>
  <c r="U436" i="1" s="1"/>
  <c r="K450" i="1"/>
  <c r="L450" i="1" s="1"/>
  <c r="R450" i="1" s="1"/>
  <c r="T450" i="1" s="1"/>
  <c r="U450" i="1" s="1"/>
  <c r="I473" i="1"/>
  <c r="L473" i="1" s="1"/>
  <c r="R473" i="1" s="1"/>
  <c r="T473" i="1" s="1"/>
  <c r="U473" i="1" s="1"/>
  <c r="J484" i="1"/>
  <c r="L484" i="1" s="1"/>
  <c r="R484" i="1" s="1"/>
  <c r="T484" i="1" s="1"/>
  <c r="U484" i="1" s="1"/>
  <c r="R511" i="1"/>
  <c r="T511" i="1" s="1"/>
  <c r="U511" i="1" s="1"/>
  <c r="L296" i="1" l="1"/>
  <c r="R296" i="1" s="1"/>
  <c r="T296" i="1" s="1"/>
  <c r="U296" i="1" s="1"/>
  <c r="L285" i="1"/>
  <c r="R285" i="1" s="1"/>
  <c r="T285" i="1" s="1"/>
  <c r="U285" i="1" s="1"/>
  <c r="L343" i="1"/>
  <c r="R343" i="1" s="1"/>
  <c r="T343" i="1" s="1"/>
  <c r="U343" i="1" s="1"/>
</calcChain>
</file>

<file path=xl/sharedStrings.xml><?xml version="1.0" encoding="utf-8"?>
<sst xmlns="http://schemas.openxmlformats.org/spreadsheetml/2006/main" count="2739" uniqueCount="2121">
  <si>
    <t>sorder</t>
  </si>
  <si>
    <t>room</t>
  </si>
  <si>
    <t>ordinal</t>
  </si>
  <si>
    <t>id</t>
  </si>
  <si>
    <t>title</t>
  </si>
  <si>
    <t>names</t>
  </si>
  <si>
    <t>surname</t>
  </si>
  <si>
    <t>email</t>
  </si>
  <si>
    <t>บท 1 [10]</t>
  </si>
  <si>
    <t>บท 2 [10]</t>
  </si>
  <si>
    <t>บท 3 [5]</t>
  </si>
  <si>
    <t>ก่อนกลางภาค [25]</t>
  </si>
  <si>
    <t>กลางภาค [20]</t>
  </si>
  <si>
    <t>บท 4 [10]</t>
  </si>
  <si>
    <t>นำเสนอ [5]</t>
  </si>
  <si>
    <t>บท 5 [10]</t>
  </si>
  <si>
    <t>หลังกลางภาค [25]</t>
  </si>
  <si>
    <t>ก่อนปลายภาค [70]</t>
  </si>
  <si>
    <t>ปลายภาค [30]</t>
  </si>
  <si>
    <t>รวม [100]</t>
  </si>
  <si>
    <t>Grade</t>
  </si>
  <si>
    <t>กิจกรรม 1.1</t>
  </si>
  <si>
    <t>แบบฝึก 1.1</t>
  </si>
  <si>
    <t>แบบฝึก 1.2</t>
  </si>
  <si>
    <t>ท้ายบท 1</t>
  </si>
  <si>
    <t>Quiz 1</t>
  </si>
  <si>
    <t>แบบฝึก 2.1</t>
  </si>
  <si>
    <t>แบบฝึก 2.2</t>
  </si>
  <si>
    <t>ท้ายบท 2</t>
  </si>
  <si>
    <t>Quiz 2</t>
  </si>
  <si>
    <t>แบบฝึก 3.1</t>
  </si>
  <si>
    <t>ท้ายบท 3</t>
  </si>
  <si>
    <t>Quiz 3</t>
  </si>
  <si>
    <t>mid [20]</t>
  </si>
  <si>
    <t>mid [10]</t>
  </si>
  <si>
    <t>MID [20]2</t>
  </si>
  <si>
    <t>แบบฝึก 4.1</t>
  </si>
  <si>
    <t>ท้ายบท 4</t>
  </si>
  <si>
    <t>Quiz 4</t>
  </si>
  <si>
    <t>แบบฝึก 5.1</t>
  </si>
  <si>
    <t>แบบฝึก 5.2</t>
  </si>
  <si>
    <t>ท้ายบท 5</t>
  </si>
  <si>
    <t>Quiz 5</t>
  </si>
  <si>
    <t>ซ่อมแล้วกลางภาค</t>
  </si>
  <si>
    <t>ซ่อมมั้ย</t>
  </si>
  <si>
    <t>41906</t>
  </si>
  <si>
    <t>นาย</t>
  </si>
  <si>
    <t>นันทิวรรธน์</t>
  </si>
  <si>
    <t>ปิ่นทอง</t>
  </si>
  <si>
    <t>41906@promma.ac.th</t>
  </si>
  <si>
    <t>42064</t>
  </si>
  <si>
    <t>ธรรมปพน</t>
  </si>
  <si>
    <t>ทองนิ่ม</t>
  </si>
  <si>
    <t>42064@promma.ac.th</t>
  </si>
  <si>
    <t>42066</t>
  </si>
  <si>
    <t>ปภินวิช</t>
  </si>
  <si>
    <t>แหวนทองคำ</t>
  </si>
  <si>
    <t>42066@promma.ac.th</t>
  </si>
  <si>
    <t>42068</t>
  </si>
  <si>
    <t>พรณภัทร์</t>
  </si>
  <si>
    <t>ตั้งธนากาล</t>
  </si>
  <si>
    <t>42068@promma.ac.th</t>
  </si>
  <si>
    <t>42069</t>
  </si>
  <si>
    <t>เพชรพิทักษ์</t>
  </si>
  <si>
    <t>สุขประเสริฐ</t>
  </si>
  <si>
    <t>42069@promma.ac.th</t>
  </si>
  <si>
    <t>42070</t>
  </si>
  <si>
    <t>ภูปกรณ์</t>
  </si>
  <si>
    <t>ใสแย้ม</t>
  </si>
  <si>
    <t>42070@promma.ac.th</t>
  </si>
  <si>
    <t>42071</t>
  </si>
  <si>
    <t>รัฐศาสตร์</t>
  </si>
  <si>
    <t>มุ่งหมาย</t>
  </si>
  <si>
    <t>42071@promma.ac.th</t>
  </si>
  <si>
    <t>42144</t>
  </si>
  <si>
    <t>ปริทัศน์</t>
  </si>
  <si>
    <t>เกียรติเดชาวิทย์</t>
  </si>
  <si>
    <t>42144@promma.ac.th</t>
  </si>
  <si>
    <t>42145</t>
  </si>
  <si>
    <t>พงศธร</t>
  </si>
  <si>
    <t>อินเทวา</t>
  </si>
  <si>
    <t>42145@promma.ac.th</t>
  </si>
  <si>
    <t>42146</t>
  </si>
  <si>
    <t>พัชรวิทย์</t>
  </si>
  <si>
    <t>วัฒนะเลิศเมธา</t>
  </si>
  <si>
    <t>42146@promma.ac.th</t>
  </si>
  <si>
    <t>42150</t>
  </si>
  <si>
    <t>วริศ</t>
  </si>
  <si>
    <t>วัชรภูมิพิทักษ์</t>
  </si>
  <si>
    <t>42150@promma.ac.th</t>
  </si>
  <si>
    <t>42151</t>
  </si>
  <si>
    <t>ศิรสิทธิ์</t>
  </si>
  <si>
    <t>สินแดง</t>
  </si>
  <si>
    <t>42151@promma.ac.th</t>
  </si>
  <si>
    <t>42258</t>
  </si>
  <si>
    <t>กำชัย</t>
  </si>
  <si>
    <t>กำไลแก้ว</t>
  </si>
  <si>
    <t>42258@promma.ac.th</t>
  </si>
  <si>
    <t>42264</t>
  </si>
  <si>
    <t>ธนพล</t>
  </si>
  <si>
    <t>ยวงย้อย</t>
  </si>
  <si>
    <t>42264@promma.ac.th</t>
  </si>
  <si>
    <t>43899</t>
  </si>
  <si>
    <t>จิณณพัตก์</t>
  </si>
  <si>
    <t>พรอนันต์รัตน์</t>
  </si>
  <si>
    <t>43899@promma.ac.th</t>
  </si>
  <si>
    <t>43903</t>
  </si>
  <si>
    <t>นิติรัฐยุทธนันท์</t>
  </si>
  <si>
    <t>ชวนจันทร์</t>
  </si>
  <si>
    <t>43903@promma.ac.th</t>
  </si>
  <si>
    <t>41928</t>
  </si>
  <si>
    <t>นางสาว</t>
  </si>
  <si>
    <t>ยิ่งทิพย์</t>
  </si>
  <si>
    <t>สมบัติทวีพูน</t>
  </si>
  <si>
    <t>41928@promma.ac.th</t>
  </si>
  <si>
    <t>42081</t>
  </si>
  <si>
    <t>ตลาวี</t>
  </si>
  <si>
    <t>ทองสุข</t>
  </si>
  <si>
    <t>42081@promma.ac.th</t>
  </si>
  <si>
    <t>42155</t>
  </si>
  <si>
    <t>ชนัญชิดา</t>
  </si>
  <si>
    <t>อยู่เย็น</t>
  </si>
  <si>
    <t>42155@promma.ac.th</t>
  </si>
  <si>
    <t>42162</t>
  </si>
  <si>
    <t>พิชญาภัคร</t>
  </si>
  <si>
    <t>สมิทธิวิโรจน์</t>
  </si>
  <si>
    <t>42162@promma.ac.th</t>
  </si>
  <si>
    <t>42167</t>
  </si>
  <si>
    <t>วรณัชชา</t>
  </si>
  <si>
    <t>ดลลชานนท์</t>
  </si>
  <si>
    <t>42167@promma.ac.th</t>
  </si>
  <si>
    <t>42168</t>
  </si>
  <si>
    <t>วรวรรณ</t>
  </si>
  <si>
    <t>แสงศรีจันทร์</t>
  </si>
  <si>
    <t>42168@promma.ac.th</t>
  </si>
  <si>
    <t>42169</t>
  </si>
  <si>
    <t>วริษฐา</t>
  </si>
  <si>
    <t>คล้ายทรง</t>
  </si>
  <si>
    <t>42169@promma.ac.th</t>
  </si>
  <si>
    <t>42172</t>
  </si>
  <si>
    <t>อนัญพร</t>
  </si>
  <si>
    <t>ทรงทอง</t>
  </si>
  <si>
    <t>42172@promma.ac.th</t>
  </si>
  <si>
    <t>42247</t>
  </si>
  <si>
    <t>พัดชา</t>
  </si>
  <si>
    <t>อุดมลักษณานนท์</t>
  </si>
  <si>
    <t>42247@promma.ac.th</t>
  </si>
  <si>
    <t>42283</t>
  </si>
  <si>
    <t>พิชชารีย์</t>
  </si>
  <si>
    <t>นาคพสุสิริ</t>
  </si>
  <si>
    <t>42283@promma.ac.th</t>
  </si>
  <si>
    <t>42284</t>
  </si>
  <si>
    <t>รุ่งฤดี</t>
  </si>
  <si>
    <t>จันทร์งาม</t>
  </si>
  <si>
    <t>42284@promma.ac.th</t>
  </si>
  <si>
    <t>42292</t>
  </si>
  <si>
    <t>สิริวิมล</t>
  </si>
  <si>
    <t>รสจันทร์</t>
  </si>
  <si>
    <t>42292@promma.ac.th</t>
  </si>
  <si>
    <t>43900</t>
  </si>
  <si>
    <t>ณิชา</t>
  </si>
  <si>
    <t>อยู่สวัสดิ์</t>
  </si>
  <si>
    <t>43900@promma.ac.th</t>
  </si>
  <si>
    <t>43901</t>
  </si>
  <si>
    <t>ภัทรภรณ์</t>
  </si>
  <si>
    <t>โกมล</t>
  </si>
  <si>
    <t>43901@promma.ac.th</t>
  </si>
  <si>
    <t>41899</t>
  </si>
  <si>
    <t>ณฐชนนท์</t>
  </si>
  <si>
    <t>ผาสุข</t>
  </si>
  <si>
    <t>41899@promma.ac.th</t>
  </si>
  <si>
    <t>41910</t>
  </si>
  <si>
    <t>ภัทรภณ</t>
  </si>
  <si>
    <t>บุญประเสริฐ</t>
  </si>
  <si>
    <t>41910@promma.ac.th</t>
  </si>
  <si>
    <t>41915</t>
  </si>
  <si>
    <t>สวัชกร</t>
  </si>
  <si>
    <t>ดวงเดือน</t>
  </si>
  <si>
    <t>41915@promma.ac.th</t>
  </si>
  <si>
    <t>42060</t>
  </si>
  <si>
    <t>กิตติภพ</t>
  </si>
  <si>
    <t>เชื้อเพชร</t>
  </si>
  <si>
    <t>42060@promma.ac.th</t>
  </si>
  <si>
    <t>42063</t>
  </si>
  <si>
    <t>ธนวรรธน์</t>
  </si>
  <si>
    <t>นวมนิ่ม</t>
  </si>
  <si>
    <t>42063@promma.ac.th</t>
  </si>
  <si>
    <t>42067</t>
  </si>
  <si>
    <t>ปัณณวิชญ์</t>
  </si>
  <si>
    <t>ปรีเปรม</t>
  </si>
  <si>
    <t>42067@promma.ac.th</t>
  </si>
  <si>
    <t>42075</t>
  </si>
  <si>
    <t>สุภโชค</t>
  </si>
  <si>
    <t>ทรัพย์บัว</t>
  </si>
  <si>
    <t>42075@promma.ac.th</t>
  </si>
  <si>
    <t>42140</t>
  </si>
  <si>
    <t>ธนภูมิ</t>
  </si>
  <si>
    <t>เหลืองดี</t>
  </si>
  <si>
    <t>42140@promma.ac.th</t>
  </si>
  <si>
    <t>42190</t>
  </si>
  <si>
    <t>อัษฎกร</t>
  </si>
  <si>
    <t>ตาละลักษมณ์</t>
  </si>
  <si>
    <t>42190@promma.ac.th</t>
  </si>
  <si>
    <t>42217</t>
  </si>
  <si>
    <t>ชยากร</t>
  </si>
  <si>
    <t>เพิ่มทรัพย์</t>
  </si>
  <si>
    <t>42217@promma.ac.th</t>
  </si>
  <si>
    <t>42257</t>
  </si>
  <si>
    <t>กรภณ</t>
  </si>
  <si>
    <t>สินสวัสดิ์</t>
  </si>
  <si>
    <t>42257@promma.ac.th</t>
  </si>
  <si>
    <t>42259</t>
  </si>
  <si>
    <t>ชินปกรณ์</t>
  </si>
  <si>
    <t>กาญจนภูษิต</t>
  </si>
  <si>
    <t>42259@promma.ac.th</t>
  </si>
  <si>
    <t>42265</t>
  </si>
  <si>
    <t>ธีรภัทร</t>
  </si>
  <si>
    <t>โชคลาภ</t>
  </si>
  <si>
    <t>42265@promma.ac.th</t>
  </si>
  <si>
    <t>42266</t>
  </si>
  <si>
    <t>นนทภัทร</t>
  </si>
  <si>
    <t>แจ่มจำรัส</t>
  </si>
  <si>
    <t>42266@promma.ac.th</t>
  </si>
  <si>
    <t>42268</t>
  </si>
  <si>
    <t>ปุณยวิชญ์</t>
  </si>
  <si>
    <t>แพนพา</t>
  </si>
  <si>
    <t>42268@promma.ac.th</t>
  </si>
  <si>
    <t>43902</t>
  </si>
  <si>
    <t>เตชิน</t>
  </si>
  <si>
    <t>ทานา</t>
  </si>
  <si>
    <t>43902@promma.ac.th</t>
  </si>
  <si>
    <t>43904</t>
  </si>
  <si>
    <t>ปภังกร</t>
  </si>
  <si>
    <t>ฟักทองพรรณ</t>
  </si>
  <si>
    <t>43904@promma.ac.th</t>
  </si>
  <si>
    <t>43906</t>
  </si>
  <si>
    <t>จิระพจน์</t>
  </si>
  <si>
    <t>ลีลารังสี</t>
  </si>
  <si>
    <t>43906@promma.ac.th</t>
  </si>
  <si>
    <t>41927</t>
  </si>
  <si>
    <t>พิชญ์พธู</t>
  </si>
  <si>
    <t>สุกสี</t>
  </si>
  <si>
    <t>41927@promma.ac.th</t>
  </si>
  <si>
    <t>42047</t>
  </si>
  <si>
    <t>ธิญาดา</t>
  </si>
  <si>
    <t>แป้นแหลม</t>
  </si>
  <si>
    <t>42047@promma.ac.th</t>
  </si>
  <si>
    <t>42076</t>
  </si>
  <si>
    <t>กนิษฐา</t>
  </si>
  <si>
    <t>ปัจจุโส</t>
  </si>
  <si>
    <t>42076@promma.ac.th</t>
  </si>
  <si>
    <t>42078</t>
  </si>
  <si>
    <t>ณพัชญา</t>
  </si>
  <si>
    <t>พนาลัย</t>
  </si>
  <si>
    <t>42078@promma.ac.th</t>
  </si>
  <si>
    <t>42083</t>
  </si>
  <si>
    <t>เด็กหญิง</t>
  </si>
  <si>
    <t>ธารธรรมญา</t>
  </si>
  <si>
    <t>ศรีเมือง</t>
  </si>
  <si>
    <t>42083@promma.ac.th</t>
  </si>
  <si>
    <t>42084</t>
  </si>
  <si>
    <t>ธิดารัตน์</t>
  </si>
  <si>
    <t>งามสม</t>
  </si>
  <si>
    <t>42084@promma.ac.th</t>
  </si>
  <si>
    <t>42086</t>
  </si>
  <si>
    <t>นภัสวรรณ</t>
  </si>
  <si>
    <t>กวีกิจวิศิษฎ์</t>
  </si>
  <si>
    <t>42086@promma.ac.th</t>
  </si>
  <si>
    <t>42091</t>
  </si>
  <si>
    <t>ภัทรดา</t>
  </si>
  <si>
    <t>มหัทธนานุภาพ</t>
  </si>
  <si>
    <t>42091@promma.ac.th</t>
  </si>
  <si>
    <t>42092</t>
  </si>
  <si>
    <t>มนัสดา</t>
  </si>
  <si>
    <t>ร่ายเรือง</t>
  </si>
  <si>
    <t>42092@promma.ac.th</t>
  </si>
  <si>
    <t>42094</t>
  </si>
  <si>
    <t>ศุภาพิชญ์</t>
  </si>
  <si>
    <t>พูลพิพัฒน์</t>
  </si>
  <si>
    <t>42094@promma.ac.th</t>
  </si>
  <si>
    <t>42160</t>
  </si>
  <si>
    <t>พรปวีณ์</t>
  </si>
  <si>
    <t>มุ่งเอื้อมกลาง</t>
  </si>
  <si>
    <t>42160@promma.ac.th</t>
  </si>
  <si>
    <t>42170</t>
  </si>
  <si>
    <t>สรชา</t>
  </si>
  <si>
    <t>พัฒนาภากรณ์</t>
  </si>
  <si>
    <t>42170@promma.ac.th</t>
  </si>
  <si>
    <t>42205</t>
  </si>
  <si>
    <t>ปพิชญา</t>
  </si>
  <si>
    <t>เลิศอาวาส</t>
  </si>
  <si>
    <t>42205@promma.ac.th</t>
  </si>
  <si>
    <t>42243</t>
  </si>
  <si>
    <t>ปณาลี</t>
  </si>
  <si>
    <t>ภิรมย์รอด</t>
  </si>
  <si>
    <t>42243@promma.ac.th</t>
  </si>
  <si>
    <t>42280</t>
  </si>
  <si>
    <t>ปิยพัทร</t>
  </si>
  <si>
    <t>รักมิตร</t>
  </si>
  <si>
    <t>42280@promma.ac.th</t>
  </si>
  <si>
    <t>42282</t>
  </si>
  <si>
    <t>พัศธนัญญา</t>
  </si>
  <si>
    <t>รัตนานุพงศ์</t>
  </si>
  <si>
    <t>42282@promma.ac.th</t>
  </si>
  <si>
    <t>42287</t>
  </si>
  <si>
    <t>ศศิชา</t>
  </si>
  <si>
    <t>จันทร์แสง</t>
  </si>
  <si>
    <t>42287@promma.ac.th</t>
  </si>
  <si>
    <t>43905</t>
  </si>
  <si>
    <t>อภิชญา</t>
  </si>
  <si>
    <t>เอี่ยมศิริวงศ์</t>
  </si>
  <si>
    <t>43905@promma.ac.th</t>
  </si>
  <si>
    <t>41907</t>
  </si>
  <si>
    <t>ปัณณวัฒน์</t>
  </si>
  <si>
    <t>เดชสำราญ</t>
  </si>
  <si>
    <t>41907@promma.ac.th</t>
  </si>
  <si>
    <t>41993</t>
  </si>
  <si>
    <t>ศุภกฤฒ</t>
  </si>
  <si>
    <t>สำราญรัตน์</t>
  </si>
  <si>
    <t>41993@promma.ac.th</t>
  </si>
  <si>
    <t>42028</t>
  </si>
  <si>
    <t>ภาคภูมิ</t>
  </si>
  <si>
    <t>หลำเพชร</t>
  </si>
  <si>
    <t>42028@promma.ac.th</t>
  </si>
  <si>
    <t>42059</t>
  </si>
  <si>
    <t>ก้องภพ</t>
  </si>
  <si>
    <t>จันทร์นิล</t>
  </si>
  <si>
    <t>42059@promma.ac.th</t>
  </si>
  <si>
    <t>42061</t>
  </si>
  <si>
    <t>ณชพัฒน์</t>
  </si>
  <si>
    <t>หิรัญกุล</t>
  </si>
  <si>
    <t>42061@promma.ac.th</t>
  </si>
  <si>
    <t>42175</t>
  </si>
  <si>
    <t>ชวกร</t>
  </si>
  <si>
    <t>ปัตพี</t>
  </si>
  <si>
    <t>42175@promma.ac.th</t>
  </si>
  <si>
    <t>42180</t>
  </si>
  <si>
    <t>ธัญ</t>
  </si>
  <si>
    <t>วงศ์รัตนธรรม</t>
  </si>
  <si>
    <t>42180@promma.ac.th</t>
  </si>
  <si>
    <t>42185</t>
  </si>
  <si>
    <t>ยศกร</t>
  </si>
  <si>
    <t>พุ่มจิต</t>
  </si>
  <si>
    <t>42185@promma.ac.th</t>
  </si>
  <si>
    <t>42269</t>
  </si>
  <si>
    <t>พชรพล</t>
  </si>
  <si>
    <t>เปาริก</t>
  </si>
  <si>
    <t>42269@promma.ac.th</t>
  </si>
  <si>
    <t>42270</t>
  </si>
  <si>
    <t>ภาณุวัชร</t>
  </si>
  <si>
    <t>ศุภลักษณ์เลิศกุล</t>
  </si>
  <si>
    <t>42270@promma.ac.th</t>
  </si>
  <si>
    <t>43907</t>
  </si>
  <si>
    <t>ณัฐนันท์</t>
  </si>
  <si>
    <t>สุวรรณรักษา</t>
  </si>
  <si>
    <t>43907@promma.ac.th</t>
  </si>
  <si>
    <t>43908</t>
  </si>
  <si>
    <t>ธนาธิป</t>
  </si>
  <si>
    <t>นวลสุวรรณ</t>
  </si>
  <si>
    <t>43908@promma.ac.th</t>
  </si>
  <si>
    <t>43909</t>
  </si>
  <si>
    <t>ปภาวิน</t>
  </si>
  <si>
    <t>ทันใจ</t>
  </si>
  <si>
    <t>43909@promma.ac.th</t>
  </si>
  <si>
    <t>43910</t>
  </si>
  <si>
    <t>อนุชิต</t>
  </si>
  <si>
    <t>วงศ์พุทธะ</t>
  </si>
  <si>
    <t>43910@promma.ac.th</t>
  </si>
  <si>
    <t>43921</t>
  </si>
  <si>
    <t>วีระกิตติ์</t>
  </si>
  <si>
    <t>สินทวีธนาชัย</t>
  </si>
  <si>
    <t>43921@promma.ac.th</t>
  </si>
  <si>
    <t>41918</t>
  </si>
  <si>
    <t>กนกลักษณ์</t>
  </si>
  <si>
    <t>ลิขสิทธิพันธุ์</t>
  </si>
  <si>
    <t>41918@promma.ac.th</t>
  </si>
  <si>
    <t>41919</t>
  </si>
  <si>
    <t>ณัฐพัชร์</t>
  </si>
  <si>
    <t>ภัทรชัยยาคุปต์</t>
  </si>
  <si>
    <t>41919@promma.ac.th</t>
  </si>
  <si>
    <t>41922</t>
  </si>
  <si>
    <t>นิชาภา</t>
  </si>
  <si>
    <t>สุวรรณวงศ์</t>
  </si>
  <si>
    <t>41922@promma.ac.th</t>
  </si>
  <si>
    <t>41958</t>
  </si>
  <si>
    <t>จรรยาภรณ์</t>
  </si>
  <si>
    <t>ดอกรัก</t>
  </si>
  <si>
    <t>41958@promma.ac.th</t>
  </si>
  <si>
    <t>42053</t>
  </si>
  <si>
    <t>รดาบุญ</t>
  </si>
  <si>
    <t>บุญเต็ม</t>
  </si>
  <si>
    <t>42053@promma.ac.th</t>
  </si>
  <si>
    <t>42080</t>
  </si>
  <si>
    <t>ณัฐนรี</t>
  </si>
  <si>
    <t>อมรจุติ</t>
  </si>
  <si>
    <t>42080@promma.ac.th</t>
  </si>
  <si>
    <t>42082</t>
  </si>
  <si>
    <t>ทิพกัญญา</t>
  </si>
  <si>
    <t>ศรีถม</t>
  </si>
  <si>
    <t>42082@promma.ac.th</t>
  </si>
  <si>
    <t>42157</t>
  </si>
  <si>
    <t>ณัฐชานันท์</t>
  </si>
  <si>
    <t>หยกสุริยันต์</t>
  </si>
  <si>
    <t>42157@promma.ac.th</t>
  </si>
  <si>
    <t>42163</t>
  </si>
  <si>
    <t>พิชามญชุ์</t>
  </si>
  <si>
    <t>ขันติวีรวัฒน์</t>
  </si>
  <si>
    <t>42163@promma.ac.th</t>
  </si>
  <si>
    <t>42195</t>
  </si>
  <si>
    <t>กนกอร</t>
  </si>
  <si>
    <t>คงทอง</t>
  </si>
  <si>
    <t>42195@promma.ac.th</t>
  </si>
  <si>
    <t>42209</t>
  </si>
  <si>
    <t>พิมพ์วลัญช์</t>
  </si>
  <si>
    <t>พันธุ์พำนัก</t>
  </si>
  <si>
    <t>42209@promma.ac.th</t>
  </si>
  <si>
    <t>42245</t>
  </si>
  <si>
    <t>ปริยากร</t>
  </si>
  <si>
    <t>ล้วนเล็ก</t>
  </si>
  <si>
    <t>42245@promma.ac.th</t>
  </si>
  <si>
    <t>42276</t>
  </si>
  <si>
    <t>ทิพปภา</t>
  </si>
  <si>
    <t>นิลห้อย</t>
  </si>
  <si>
    <t>42276@promma.ac.th</t>
  </si>
  <si>
    <t>42279</t>
  </si>
  <si>
    <t>ปภาวรินทร์</t>
  </si>
  <si>
    <t>มุดาอุเส็น</t>
  </si>
  <si>
    <t>42279@promma.ac.th</t>
  </si>
  <si>
    <t>42286</t>
  </si>
  <si>
    <t>วรรณรัตน์</t>
  </si>
  <si>
    <t>โสตะทวิ</t>
  </si>
  <si>
    <t>42286@promma.ac.th</t>
  </si>
  <si>
    <t>43911</t>
  </si>
  <si>
    <t>กนกกาญจน์</t>
  </si>
  <si>
    <t>วงษ์กรณ์</t>
  </si>
  <si>
    <t>43911@promma.ac.th</t>
  </si>
  <si>
    <t>43912</t>
  </si>
  <si>
    <t>ชนิกานต์</t>
  </si>
  <si>
    <t>บุญเลี่ยม</t>
  </si>
  <si>
    <t>43912@promma.ac.th</t>
  </si>
  <si>
    <t>43913</t>
  </si>
  <si>
    <t>ณัฐพิมล</t>
  </si>
  <si>
    <t>วลัยรัตน์</t>
  </si>
  <si>
    <t>43913@promma.ac.th</t>
  </si>
  <si>
    <t>43914</t>
  </si>
  <si>
    <t>เพชรลดา</t>
  </si>
  <si>
    <t>อินเนียร</t>
  </si>
  <si>
    <t>43914@promma.ac.th</t>
  </si>
  <si>
    <t>43915</t>
  </si>
  <si>
    <t>เพียงกมล</t>
  </si>
  <si>
    <t>ทองปรีชา</t>
  </si>
  <si>
    <t>43915@promma.ac.th</t>
  </si>
  <si>
    <t>43916</t>
  </si>
  <si>
    <t>ภัทรธิดา</t>
  </si>
  <si>
    <t>เกียรติสี่สกุล</t>
  </si>
  <si>
    <t>43916@promma.ac.th</t>
  </si>
  <si>
    <t>41909</t>
  </si>
  <si>
    <t>เด็กชาย</t>
  </si>
  <si>
    <t>ภพธนภณ</t>
  </si>
  <si>
    <t>ปิ่นแก้ว</t>
  </si>
  <si>
    <t>41909@promma.ac.th</t>
  </si>
  <si>
    <t>41917</t>
  </si>
  <si>
    <t>สุวิจักขณ์</t>
  </si>
  <si>
    <t>หลวงชะอำ</t>
  </si>
  <si>
    <t>41917@promma.ac.th</t>
  </si>
  <si>
    <t>41936</t>
  </si>
  <si>
    <t>ณปภัช</t>
  </si>
  <si>
    <t>ไชยเสริฐ</t>
  </si>
  <si>
    <t>41936@promma.ac.th</t>
  </si>
  <si>
    <t>41994</t>
  </si>
  <si>
    <t>สถาพร</t>
  </si>
  <si>
    <t>นิลภานนท์</t>
  </si>
  <si>
    <t>41994@promma.ac.th</t>
  </si>
  <si>
    <t>42019</t>
  </si>
  <si>
    <t>ณัฐพงษ์</t>
  </si>
  <si>
    <t>ช่อเงิน</t>
  </si>
  <si>
    <t>42019@promma.ac.th</t>
  </si>
  <si>
    <t>42073</t>
  </si>
  <si>
    <t>วสุพล</t>
  </si>
  <si>
    <t>บุญจันทร์</t>
  </si>
  <si>
    <t>42073@promma.ac.th</t>
  </si>
  <si>
    <t>42218</t>
  </si>
  <si>
    <t>ธนดล</t>
  </si>
  <si>
    <t>นามปักษา</t>
  </si>
  <si>
    <t>42218@promma.ac.th</t>
  </si>
  <si>
    <t>42261</t>
  </si>
  <si>
    <t>ณัฐทพนธ์</t>
  </si>
  <si>
    <t>42261@promma.ac.th</t>
  </si>
  <si>
    <t>42263</t>
  </si>
  <si>
    <t>ธนกฤต</t>
  </si>
  <si>
    <t>นวลมาตร</t>
  </si>
  <si>
    <t>42263@promma.ac.th</t>
  </si>
  <si>
    <t>43918</t>
  </si>
  <si>
    <t>กิตติพศ</t>
  </si>
  <si>
    <t>พรายแสง</t>
  </si>
  <si>
    <t>43918@promma.ac.th</t>
  </si>
  <si>
    <t>43919</t>
  </si>
  <si>
    <t>นพรุจ</t>
  </si>
  <si>
    <t>สุขสบาย</t>
  </si>
  <si>
    <t>43919@promma.ac.th</t>
  </si>
  <si>
    <t>43920</t>
  </si>
  <si>
    <t>แซ่ลิ้ม</t>
  </si>
  <si>
    <t>43920@promma.ac.th</t>
  </si>
  <si>
    <t>43922</t>
  </si>
  <si>
    <t>อัครพล</t>
  </si>
  <si>
    <t>ไม่ล่าใคร</t>
  </si>
  <si>
    <t>43922@promma.ac.th</t>
  </si>
  <si>
    <t>43941</t>
  </si>
  <si>
    <t>กฤษกร</t>
  </si>
  <si>
    <t>ทองไทย</t>
  </si>
  <si>
    <t>43941@promma.ac.th</t>
  </si>
  <si>
    <t>41929</t>
  </si>
  <si>
    <t>วัลลภา</t>
  </si>
  <si>
    <t>แนบถนอม</t>
  </si>
  <si>
    <t>41929@promma.ac.th</t>
  </si>
  <si>
    <t>41930</t>
  </si>
  <si>
    <t>วิสุทธิพร</t>
  </si>
  <si>
    <t>ถาวรวิสิทธิ์</t>
  </si>
  <si>
    <t>41930@promma.ac.th</t>
  </si>
  <si>
    <t>41931</t>
  </si>
  <si>
    <t>อรณัชชา</t>
  </si>
  <si>
    <t>มงคล</t>
  </si>
  <si>
    <t>41931@promma.ac.th</t>
  </si>
  <si>
    <t>42002</t>
  </si>
  <si>
    <t>ณัฏฐณิชา</t>
  </si>
  <si>
    <t>มงคลธนตระกูล</t>
  </si>
  <si>
    <t>42002@promma.ac.th</t>
  </si>
  <si>
    <t>42042</t>
  </si>
  <si>
    <t>ณภาภัช</t>
  </si>
  <si>
    <t>หอศิวาลัย</t>
  </si>
  <si>
    <t>42042@promma.ac.th</t>
  </si>
  <si>
    <t>42079</t>
  </si>
  <si>
    <t>อมรเรืองวาณิชย์</t>
  </si>
  <si>
    <t>42079@promma.ac.th</t>
  </si>
  <si>
    <t>42090</t>
  </si>
  <si>
    <t>ไพรินทร์</t>
  </si>
  <si>
    <t>พันธ์เพิ่ม</t>
  </si>
  <si>
    <t>42090@promma.ac.th</t>
  </si>
  <si>
    <t>42093</t>
  </si>
  <si>
    <t>ศิศิรา</t>
  </si>
  <si>
    <t>จันทร์ภักดี</t>
  </si>
  <si>
    <t>42093@promma.ac.th</t>
  </si>
  <si>
    <t>42200</t>
  </si>
  <si>
    <t>ณัฏฐ์ชยา</t>
  </si>
  <si>
    <t>บุญมี</t>
  </si>
  <si>
    <t>42200@promma.ac.th</t>
  </si>
  <si>
    <t>42210</t>
  </si>
  <si>
    <t>พุทธรักษา</t>
  </si>
  <si>
    <t>อารีย์</t>
  </si>
  <si>
    <t>42210@promma.ac.th</t>
  </si>
  <si>
    <t>42211</t>
  </si>
  <si>
    <t>รุจรวี</t>
  </si>
  <si>
    <t>กุศลสุข</t>
  </si>
  <si>
    <t>42211@promma.ac.th</t>
  </si>
  <si>
    <t>42238</t>
  </si>
  <si>
    <t>ครองขวัญ</t>
  </si>
  <si>
    <t>42238@promma.ac.th</t>
  </si>
  <si>
    <t>42274</t>
  </si>
  <si>
    <t>คณัสนันท์</t>
  </si>
  <si>
    <t>สถานสุข</t>
  </si>
  <si>
    <t>42274@promma.ac.th</t>
  </si>
  <si>
    <t>42290</t>
  </si>
  <si>
    <t>สรัญรัตน์</t>
  </si>
  <si>
    <t>หมั่นกิจ</t>
  </si>
  <si>
    <t>42290@promma.ac.th</t>
  </si>
  <si>
    <t>43923</t>
  </si>
  <si>
    <t>ณัฐธยาน์</t>
  </si>
  <si>
    <t>มลคล้ำ</t>
  </si>
  <si>
    <t>43923@promma.ac.th</t>
  </si>
  <si>
    <t>43924</t>
  </si>
  <si>
    <t>ณิชกานต์</t>
  </si>
  <si>
    <t>จอมสูง</t>
  </si>
  <si>
    <t>43924@promma.ac.th</t>
  </si>
  <si>
    <t>43925</t>
  </si>
  <si>
    <t>ปวริศา</t>
  </si>
  <si>
    <t>43925@promma.ac.th</t>
  </si>
  <si>
    <t>43926</t>
  </si>
  <si>
    <t>พรสวรรค์</t>
  </si>
  <si>
    <t>ปานทอง</t>
  </si>
  <si>
    <t>43926@promma.ac.th</t>
  </si>
  <si>
    <t>43927</t>
  </si>
  <si>
    <t>พิชญา</t>
  </si>
  <si>
    <t>สอนพันธุ์</t>
  </si>
  <si>
    <t>43927@promma.ac.th</t>
  </si>
  <si>
    <t>43928</t>
  </si>
  <si>
    <t>โศภิษฐา</t>
  </si>
  <si>
    <t>กรกุม</t>
  </si>
  <si>
    <t>43928@promma.ac.th</t>
  </si>
  <si>
    <t>43929</t>
  </si>
  <si>
    <t>อภิญญา</t>
  </si>
  <si>
    <t>สมุทรผ่อง</t>
  </si>
  <si>
    <t>43929@promma.ac.th</t>
  </si>
  <si>
    <t>43958</t>
  </si>
  <si>
    <t>ทัชชภร</t>
  </si>
  <si>
    <t>นิลเรือง</t>
  </si>
  <si>
    <t>43958@promma.ac.th</t>
  </si>
  <si>
    <t>41898</t>
  </si>
  <si>
    <t>กีรติ</t>
  </si>
  <si>
    <t>วรรณเลิศ</t>
  </si>
  <si>
    <t>41898@promma.ac.th</t>
  </si>
  <si>
    <t>41937</t>
  </si>
  <si>
    <t>ธนกร</t>
  </si>
  <si>
    <t>41937@promma.ac.th</t>
  </si>
  <si>
    <t>41977</t>
  </si>
  <si>
    <t>จักรพันธ์</t>
  </si>
  <si>
    <t>แตงรอด</t>
  </si>
  <si>
    <t>41977@promma.ac.th</t>
  </si>
  <si>
    <t>41984</t>
  </si>
  <si>
    <t>ปกป้อง</t>
  </si>
  <si>
    <t>เทศยิ้ม</t>
  </si>
  <si>
    <t>41984@promma.ac.th</t>
  </si>
  <si>
    <t>41992</t>
  </si>
  <si>
    <t>วรวิช</t>
  </si>
  <si>
    <t>ประกอบผล</t>
  </si>
  <si>
    <t>41992@promma.ac.th</t>
  </si>
  <si>
    <t>42024</t>
  </si>
  <si>
    <t>ธนากร</t>
  </si>
  <si>
    <t>ทรัพย์มา</t>
  </si>
  <si>
    <t>42024@promma.ac.th</t>
  </si>
  <si>
    <t>42034</t>
  </si>
  <si>
    <t>ศิรวัฒม์</t>
  </si>
  <si>
    <t>เจ็กภู่</t>
  </si>
  <si>
    <t>42034@promma.ac.th</t>
  </si>
  <si>
    <t>42095</t>
  </si>
  <si>
    <t>ไกรวิชญ์</t>
  </si>
  <si>
    <t>กิติยะ</t>
  </si>
  <si>
    <t>42095@promma.ac.th</t>
  </si>
  <si>
    <t>42108</t>
  </si>
  <si>
    <t>ภัทรพัฒน์</t>
  </si>
  <si>
    <t>คำมูล</t>
  </si>
  <si>
    <t>42108@promma.ac.th</t>
  </si>
  <si>
    <t>42173</t>
  </si>
  <si>
    <t>กาญจน์กีรติ</t>
  </si>
  <si>
    <t>อรรถจันทร์</t>
  </si>
  <si>
    <t>42173@promma.ac.th</t>
  </si>
  <si>
    <t>42186</t>
  </si>
  <si>
    <t>วงศธรณ์</t>
  </si>
  <si>
    <t>มั่นการ</t>
  </si>
  <si>
    <t>42186@promma.ac.th</t>
  </si>
  <si>
    <t>42216</t>
  </si>
  <si>
    <t>กิตติภัทท์</t>
  </si>
  <si>
    <t>ม่วงงาม</t>
  </si>
  <si>
    <t>42216@promma.ac.th</t>
  </si>
  <si>
    <t>42230</t>
  </si>
  <si>
    <t>วีรภัทร</t>
  </si>
  <si>
    <t>วุฒิสาร</t>
  </si>
  <si>
    <t>42230@promma.ac.th</t>
  </si>
  <si>
    <t>42262</t>
  </si>
  <si>
    <t>ณัท</t>
  </si>
  <si>
    <t>เชาวนะ มูลนาม</t>
  </si>
  <si>
    <t>42262@promma.ac.th</t>
  </si>
  <si>
    <t>43930</t>
  </si>
  <si>
    <t>ชิติพัทธ์</t>
  </si>
  <si>
    <t>ไทยเทศ</t>
  </si>
  <si>
    <t>43930@promma.ac.th</t>
  </si>
  <si>
    <t>43931</t>
  </si>
  <si>
    <t>ธรรมาภรณ์</t>
  </si>
  <si>
    <t>ชัยรูป</t>
  </si>
  <si>
    <t>43931@promma.ac.th</t>
  </si>
  <si>
    <t>43932</t>
  </si>
  <si>
    <t>รังสยาม</t>
  </si>
  <si>
    <t>พรมเชย</t>
  </si>
  <si>
    <t>43932@promma.ac.th</t>
  </si>
  <si>
    <t>43933</t>
  </si>
  <si>
    <t>โรจน์ศักดิ์</t>
  </si>
  <si>
    <t>สัมพันธ์</t>
  </si>
  <si>
    <t>43933@promma.ac.th</t>
  </si>
  <si>
    <t>43934</t>
  </si>
  <si>
    <t>วีรชิต</t>
  </si>
  <si>
    <t>ศรีนาค</t>
  </si>
  <si>
    <t>43934@promma.ac.th</t>
  </si>
  <si>
    <t>41932</t>
  </si>
  <si>
    <t>อลีเซีย</t>
  </si>
  <si>
    <t>แสงมณี</t>
  </si>
  <si>
    <t>41932@promma.ac.th</t>
  </si>
  <si>
    <t>41965</t>
  </si>
  <si>
    <t>พัทธ์ธีรา</t>
  </si>
  <si>
    <t>นาคสวัสดิ์</t>
  </si>
  <si>
    <t>41965@promma.ac.th</t>
  </si>
  <si>
    <t>41997</t>
  </si>
  <si>
    <t>กัญญาวัชร</t>
  </si>
  <si>
    <t>รื่นอารมย์</t>
  </si>
  <si>
    <t>41997@promma.ac.th</t>
  </si>
  <si>
    <t>42007</t>
  </si>
  <si>
    <t>ภัทรภร</t>
  </si>
  <si>
    <t>พรหมเรือง</t>
  </si>
  <si>
    <t>42007@promma.ac.th</t>
  </si>
  <si>
    <t>42014</t>
  </si>
  <si>
    <t>อภิสรา</t>
  </si>
  <si>
    <t>เทียนภู่</t>
  </si>
  <si>
    <t>42014@promma.ac.th</t>
  </si>
  <si>
    <t>42050</t>
  </si>
  <si>
    <t>ปรียาภรณ์</t>
  </si>
  <si>
    <t>วงหาริมาตย์</t>
  </si>
  <si>
    <t>42050@promma.ac.th</t>
  </si>
  <si>
    <t>42117</t>
  </si>
  <si>
    <t>จิราพัชร</t>
  </si>
  <si>
    <t>ก๊วยศิริกุล</t>
  </si>
  <si>
    <t>42117@promma.ac.th</t>
  </si>
  <si>
    <t>42126</t>
  </si>
  <si>
    <t>เปมิกา</t>
  </si>
  <si>
    <t>พหุพันธ์</t>
  </si>
  <si>
    <t>42126@promma.ac.th</t>
  </si>
  <si>
    <t>42132</t>
  </si>
  <si>
    <t>เมธปรียา</t>
  </si>
  <si>
    <t>มาลาสมรส</t>
  </si>
  <si>
    <t>42132@promma.ac.th</t>
  </si>
  <si>
    <t>42196</t>
  </si>
  <si>
    <t>กวิสรา</t>
  </si>
  <si>
    <t>สังข์ทอง</t>
  </si>
  <si>
    <t>42196@promma.ac.th</t>
  </si>
  <si>
    <t>42204</t>
  </si>
  <si>
    <t>ปณิดา</t>
  </si>
  <si>
    <t>คมปาน</t>
  </si>
  <si>
    <t>42204@promma.ac.th</t>
  </si>
  <si>
    <t>42214</t>
  </si>
  <si>
    <t>อาทิตยา</t>
  </si>
  <si>
    <t>แก้วผนึก</t>
  </si>
  <si>
    <t>42214@promma.ac.th</t>
  </si>
  <si>
    <t>42246</t>
  </si>
  <si>
    <t>ปุณยนุช</t>
  </si>
  <si>
    <t>นาคนคร</t>
  </si>
  <si>
    <t>42246@promma.ac.th</t>
  </si>
  <si>
    <t>42255</t>
  </si>
  <si>
    <t>อรปรียา</t>
  </si>
  <si>
    <t>บุญศักดิ์</t>
  </si>
  <si>
    <t>42255@promma.ac.th</t>
  </si>
  <si>
    <t>42288</t>
  </si>
  <si>
    <t>โชติกา</t>
  </si>
  <si>
    <t>บัวเกิด</t>
  </si>
  <si>
    <t>42288@promma.ac.th</t>
  </si>
  <si>
    <t>43935</t>
  </si>
  <si>
    <t>กัลยารัตน์</t>
  </si>
  <si>
    <t>ความเพียร</t>
  </si>
  <si>
    <t>43935@promma.ac.th</t>
  </si>
  <si>
    <t>43936</t>
  </si>
  <si>
    <t>กิตติยา</t>
  </si>
  <si>
    <t>คันธรักษ์</t>
  </si>
  <si>
    <t>43936@promma.ac.th</t>
  </si>
  <si>
    <t>43937</t>
  </si>
  <si>
    <t>ณัฐณิชา</t>
  </si>
  <si>
    <t>พันธ์ฟัก</t>
  </si>
  <si>
    <t>43937@promma.ac.th</t>
  </si>
  <si>
    <t>43938</t>
  </si>
  <si>
    <t>หฤทชนัน</t>
  </si>
  <si>
    <t>วรรณาวงษ์</t>
  </si>
  <si>
    <t>43938@promma.ac.th</t>
  </si>
  <si>
    <t>43939</t>
  </si>
  <si>
    <t>อัญชิสา</t>
  </si>
  <si>
    <t>ศรีเพชร</t>
  </si>
  <si>
    <t>43939@promma.ac.th</t>
  </si>
  <si>
    <t>43940</t>
  </si>
  <si>
    <t>แอมีเลีย</t>
  </si>
  <si>
    <t>เชีย</t>
  </si>
  <si>
    <t>43940@promma.ac.th</t>
  </si>
  <si>
    <t>41902</t>
  </si>
  <si>
    <t>ธนโชติ</t>
  </si>
  <si>
    <t>บริรักษ์</t>
  </si>
  <si>
    <t>41902@promma.ac.th</t>
  </si>
  <si>
    <t>41941</t>
  </si>
  <si>
    <t>นพพร</t>
  </si>
  <si>
    <t>ศรีจินดา</t>
  </si>
  <si>
    <t>41941@promma.ac.th</t>
  </si>
  <si>
    <t>41978</t>
  </si>
  <si>
    <t>ชุติพนธ์</t>
  </si>
  <si>
    <t>ช่ออบเชย</t>
  </si>
  <si>
    <t>41978@promma.ac.th</t>
  </si>
  <si>
    <t>41985</t>
  </si>
  <si>
    <t>พงศ์ธยศ</t>
  </si>
  <si>
    <t>คูณทวี</t>
  </si>
  <si>
    <t>41985@promma.ac.th</t>
  </si>
  <si>
    <t>42026</t>
  </si>
  <si>
    <t>ประพัฒน์</t>
  </si>
  <si>
    <t>แย้มจ่าเมือง</t>
  </si>
  <si>
    <t>42026@promma.ac.th</t>
  </si>
  <si>
    <t>42035</t>
  </si>
  <si>
    <t>ศิริพัฒน์</t>
  </si>
  <si>
    <t>นามชุ่ม</t>
  </si>
  <si>
    <t>42035@promma.ac.th</t>
  </si>
  <si>
    <t>42096</t>
  </si>
  <si>
    <t>ชานนท์</t>
  </si>
  <si>
    <t>คงทวี</t>
  </si>
  <si>
    <t>42096@promma.ac.th</t>
  </si>
  <si>
    <t>42109</t>
  </si>
  <si>
    <t>ภาวัต</t>
  </si>
  <si>
    <t>เนื้อนิ่มวัฒนา</t>
  </si>
  <si>
    <t>42109@promma.ac.th</t>
  </si>
  <si>
    <t>42174</t>
  </si>
  <si>
    <t>กิตติคุณ</t>
  </si>
  <si>
    <t>หะดี</t>
  </si>
  <si>
    <t>42174@promma.ac.th</t>
  </si>
  <si>
    <t>42187</t>
  </si>
  <si>
    <t>วิปัสสก</t>
  </si>
  <si>
    <t>อมดวง</t>
  </si>
  <si>
    <t>42187@promma.ac.th</t>
  </si>
  <si>
    <t>42219</t>
  </si>
  <si>
    <t>ธนภัทร</t>
  </si>
  <si>
    <t>เจิมสุวรรณ</t>
  </si>
  <si>
    <t>42219@promma.ac.th</t>
  </si>
  <si>
    <t>42231</t>
  </si>
  <si>
    <t>วีร์วลิต</t>
  </si>
  <si>
    <t>รอดภัย</t>
  </si>
  <si>
    <t>42231@promma.ac.th</t>
  </si>
  <si>
    <t>42267</t>
  </si>
  <si>
    <t>ลิ้มเจริญ</t>
  </si>
  <si>
    <t>42267@promma.ac.th</t>
  </si>
  <si>
    <t>43942</t>
  </si>
  <si>
    <t>ณัฐพล</t>
  </si>
  <si>
    <t>เสมเถื่อน</t>
  </si>
  <si>
    <t>43942@promma.ac.th</t>
  </si>
  <si>
    <t>43943</t>
  </si>
  <si>
    <t>พอเพียง</t>
  </si>
  <si>
    <t>ฤทธิแผลง</t>
  </si>
  <si>
    <t>43943@promma.ac.th</t>
  </si>
  <si>
    <t>43944</t>
  </si>
  <si>
    <t>รณกฤต</t>
  </si>
  <si>
    <t>สันติวิกรานนท์</t>
  </si>
  <si>
    <t>43944@promma.ac.th</t>
  </si>
  <si>
    <t>43945</t>
  </si>
  <si>
    <t>ศุภากร</t>
  </si>
  <si>
    <t>อ่วมรอด</t>
  </si>
  <si>
    <t>43945@promma.ac.th</t>
  </si>
  <si>
    <t>44088</t>
  </si>
  <si>
    <t>วรเมธ</t>
  </si>
  <si>
    <t>เย็นใส</t>
  </si>
  <si>
    <t>44088@promma.ac.th</t>
  </si>
  <si>
    <t>44089</t>
  </si>
  <si>
    <t>ปริยวิศว์</t>
  </si>
  <si>
    <t>เชยเล็ก</t>
  </si>
  <si>
    <t>44089@promma.ac.th</t>
  </si>
  <si>
    <t>41955</t>
  </si>
  <si>
    <t>กษิรา</t>
  </si>
  <si>
    <t>แสงล้ำ</t>
  </si>
  <si>
    <t>41955@promma.ac.th</t>
  </si>
  <si>
    <t>41966</t>
  </si>
  <si>
    <t>พิชชานันท์</t>
  </si>
  <si>
    <t>ตราชูนิต</t>
  </si>
  <si>
    <t>41966@promma.ac.th</t>
  </si>
  <si>
    <t>41998</t>
  </si>
  <si>
    <t>กานต์พิชชา</t>
  </si>
  <si>
    <t>ใจเด็ด</t>
  </si>
  <si>
    <t>41998@promma.ac.th</t>
  </si>
  <si>
    <t>42008</t>
  </si>
  <si>
    <t>ภัทรวดี</t>
  </si>
  <si>
    <t>ยินชัย</t>
  </si>
  <si>
    <t>42008@promma.ac.th</t>
  </si>
  <si>
    <t>42038</t>
  </si>
  <si>
    <t>กุลณณิช</t>
  </si>
  <si>
    <t>อ้อยทอง</t>
  </si>
  <si>
    <t>42038@promma.ac.th</t>
  </si>
  <si>
    <t>42051</t>
  </si>
  <si>
    <t>ปาณรวิน</t>
  </si>
  <si>
    <t>ผาดี</t>
  </si>
  <si>
    <t>42051@promma.ac.th</t>
  </si>
  <si>
    <t>42118</t>
  </si>
  <si>
    <t>ซาร่า</t>
  </si>
  <si>
    <t>ลอนดอน</t>
  </si>
  <si>
    <t>42118@promma.ac.th</t>
  </si>
  <si>
    <t>42127</t>
  </si>
  <si>
    <t>พรลภัส</t>
  </si>
  <si>
    <t>บัวเรือง</t>
  </si>
  <si>
    <t>42127@promma.ac.th</t>
  </si>
  <si>
    <t>42133</t>
  </si>
  <si>
    <t>ยลธิดา</t>
  </si>
  <si>
    <t>วันเต็ม</t>
  </si>
  <si>
    <t>42133@promma.ac.th</t>
  </si>
  <si>
    <t>42197</t>
  </si>
  <si>
    <t>จิดาภา</t>
  </si>
  <si>
    <t>บุญนำ</t>
  </si>
  <si>
    <t>42197@promma.ac.th</t>
  </si>
  <si>
    <t>42206</t>
  </si>
  <si>
    <t>ปภาวรินทร์ภรณ์</t>
  </si>
  <si>
    <t>กลิ่นพ่วง</t>
  </si>
  <si>
    <t>42206@promma.ac.th</t>
  </si>
  <si>
    <t>42236</t>
  </si>
  <si>
    <t>กมลวรรณ</t>
  </si>
  <si>
    <t>ทับล้อม</t>
  </si>
  <si>
    <t>42236@promma.ac.th</t>
  </si>
  <si>
    <t>42248</t>
  </si>
  <si>
    <t>แพรวา</t>
  </si>
  <si>
    <t>สินฉลอง</t>
  </si>
  <si>
    <t>42248@promma.ac.th</t>
  </si>
  <si>
    <t>42256</t>
  </si>
  <si>
    <t>อุไรวรรณ</t>
  </si>
  <si>
    <t>สุขสวัสดิ์</t>
  </si>
  <si>
    <t>42256@promma.ac.th</t>
  </si>
  <si>
    <t>42289</t>
  </si>
  <si>
    <t>สมิตานัน</t>
  </si>
  <si>
    <t>มุขศรี</t>
  </si>
  <si>
    <t>42289@promma.ac.th</t>
  </si>
  <si>
    <t>43946</t>
  </si>
  <si>
    <t>ธัญญาเรศ</t>
  </si>
  <si>
    <t>แหยมน้อย</t>
  </si>
  <si>
    <t>43946@promma.ac.th</t>
  </si>
  <si>
    <t>43947</t>
  </si>
  <si>
    <t>พัทธนันท์</t>
  </si>
  <si>
    <t>อินทร์ปรุง</t>
  </si>
  <si>
    <t>43947@promma.ac.th</t>
  </si>
  <si>
    <t>43948</t>
  </si>
  <si>
    <t>พิมภัสส์</t>
  </si>
  <si>
    <t>กุลแก้ว</t>
  </si>
  <si>
    <t>43948@promma.ac.th</t>
  </si>
  <si>
    <t>43949</t>
  </si>
  <si>
    <t>รสสุคนธ์</t>
  </si>
  <si>
    <t>มูลลัง</t>
  </si>
  <si>
    <t>43949@promma.ac.th</t>
  </si>
  <si>
    <t>43950</t>
  </si>
  <si>
    <t>วณิชยา</t>
  </si>
  <si>
    <t>อินทร์รุ่ง</t>
  </si>
  <si>
    <t>43950@promma.ac.th</t>
  </si>
  <si>
    <t>43951</t>
  </si>
  <si>
    <t>ศิริรัตน์</t>
  </si>
  <si>
    <t>ชื่นกมล</t>
  </si>
  <si>
    <t>43951@promma.ac.th</t>
  </si>
  <si>
    <t>41942</t>
  </si>
  <si>
    <t>ปุญญพัฒน์</t>
  </si>
  <si>
    <t>สระแก้ว</t>
  </si>
  <si>
    <t>41942@promma.ac.th</t>
  </si>
  <si>
    <t>41945</t>
  </si>
  <si>
    <t>พลภัทร</t>
  </si>
  <si>
    <t>เลือดแดง</t>
  </si>
  <si>
    <t>41945@promma.ac.th</t>
  </si>
  <si>
    <t>41979</t>
  </si>
  <si>
    <t>ฐิติวัฒน์</t>
  </si>
  <si>
    <t>ขำทวี</t>
  </si>
  <si>
    <t>41979@promma.ac.th</t>
  </si>
  <si>
    <t>41987</t>
  </si>
  <si>
    <t>พัสกร</t>
  </si>
  <si>
    <t>บุญสนอง</t>
  </si>
  <si>
    <t>41987@promma.ac.th</t>
  </si>
  <si>
    <t>41996</t>
  </si>
  <si>
    <t>อภิรัชฏ์</t>
  </si>
  <si>
    <t>สัพโส</t>
  </si>
  <si>
    <t>41996@promma.ac.th</t>
  </si>
  <si>
    <t>42027</t>
  </si>
  <si>
    <t>โปรดเกล้า</t>
  </si>
  <si>
    <t>สนพลาย</t>
  </si>
  <si>
    <t>42027@promma.ac.th</t>
  </si>
  <si>
    <t>42036</t>
  </si>
  <si>
    <t>ศุภกร</t>
  </si>
  <si>
    <t>เดชเพชร</t>
  </si>
  <si>
    <t>42036@promma.ac.th</t>
  </si>
  <si>
    <t>42098</t>
  </si>
  <si>
    <t>ณัทคุณ</t>
  </si>
  <si>
    <t>ขวัญทอง</t>
  </si>
  <si>
    <t>42098@promma.ac.th</t>
  </si>
  <si>
    <t>42111</t>
  </si>
  <si>
    <t>วริทธิ์ธร</t>
  </si>
  <si>
    <t>สามศรีทอง</t>
  </si>
  <si>
    <t>42111@promma.ac.th</t>
  </si>
  <si>
    <t>42176</t>
  </si>
  <si>
    <t>ณัฐชนน</t>
  </si>
  <si>
    <t>เสริมบุญ</t>
  </si>
  <si>
    <t>42176@promma.ac.th</t>
  </si>
  <si>
    <t>42188</t>
  </si>
  <si>
    <t>อโณทัย</t>
  </si>
  <si>
    <t>เชื้อดลสุข</t>
  </si>
  <si>
    <t>42188@promma.ac.th</t>
  </si>
  <si>
    <t>42223</t>
  </si>
  <si>
    <t>นราธิป</t>
  </si>
  <si>
    <t>จันทร์หล้า</t>
  </si>
  <si>
    <t>42223@promma.ac.th</t>
  </si>
  <si>
    <t>42232</t>
  </si>
  <si>
    <t>ศิวพันธ์</t>
  </si>
  <si>
    <t>อยู่เจริญ</t>
  </si>
  <si>
    <t>42232@promma.ac.th</t>
  </si>
  <si>
    <t>42271</t>
  </si>
  <si>
    <t>สรวิชญ์</t>
  </si>
  <si>
    <t>สุนทร</t>
  </si>
  <si>
    <t>42271@promma.ac.th</t>
  </si>
  <si>
    <t>43952</t>
  </si>
  <si>
    <t>ณัฐกรณ์</t>
  </si>
  <si>
    <t>กาญจนเกตุ</t>
  </si>
  <si>
    <t>43952@promma.ac.th</t>
  </si>
  <si>
    <t>43953</t>
  </si>
  <si>
    <t>ธรรมรัฐ</t>
  </si>
  <si>
    <t>สุนทรโชติ</t>
  </si>
  <si>
    <t>43953@promma.ac.th</t>
  </si>
  <si>
    <t>43954</t>
  </si>
  <si>
    <t>เครื่องทิพย์</t>
  </si>
  <si>
    <t>43954@promma.ac.th</t>
  </si>
  <si>
    <t>43955</t>
  </si>
  <si>
    <t>นิติรัตน์</t>
  </si>
  <si>
    <t>43955@promma.ac.th</t>
  </si>
  <si>
    <t>43956</t>
  </si>
  <si>
    <t>43956@promma.ac.th</t>
  </si>
  <si>
    <t>44090</t>
  </si>
  <si>
    <t>วศินท์</t>
  </si>
  <si>
    <t>ขาวถิ่น</t>
  </si>
  <si>
    <t>44090@promma.ac.th</t>
  </si>
  <si>
    <t>41957</t>
  </si>
  <si>
    <t>คุณัญญา</t>
  </si>
  <si>
    <t>มิ่งเชื้อ</t>
  </si>
  <si>
    <t>41957@promma.ac.th</t>
  </si>
  <si>
    <t>41967</t>
  </si>
  <si>
    <t>พิมชญา</t>
  </si>
  <si>
    <t>แสงกระจ่าง</t>
  </si>
  <si>
    <t>41967@promma.ac.th</t>
  </si>
  <si>
    <t>41999</t>
  </si>
  <si>
    <t>จิรวดี</t>
  </si>
  <si>
    <t>นาคะสิทธิ์</t>
  </si>
  <si>
    <t>41999@promma.ac.th</t>
  </si>
  <si>
    <t>42009</t>
  </si>
  <si>
    <t>แสงเงิน</t>
  </si>
  <si>
    <t>42009@promma.ac.th</t>
  </si>
  <si>
    <t>42039</t>
  </si>
  <si>
    <t>จิตราภรณ์</t>
  </si>
  <si>
    <t>ปลั่งขำ</t>
  </si>
  <si>
    <t>42039@promma.ac.th</t>
  </si>
  <si>
    <t>42052</t>
  </si>
  <si>
    <t>พิมชนก</t>
  </si>
  <si>
    <t>พุ่มจันทร์</t>
  </si>
  <si>
    <t>42052@promma.ac.th</t>
  </si>
  <si>
    <t>42119</t>
  </si>
  <si>
    <t>ณัฐชา</t>
  </si>
  <si>
    <t>บุญเพ็ง</t>
  </si>
  <si>
    <t>42119@promma.ac.th</t>
  </si>
  <si>
    <t>42128</t>
  </si>
  <si>
    <t>พัชรพร</t>
  </si>
  <si>
    <t>เทพอยู่</t>
  </si>
  <si>
    <t>42128@promma.ac.th</t>
  </si>
  <si>
    <t>42134</t>
  </si>
  <si>
    <t>ศศินิภา</t>
  </si>
  <si>
    <t>จันทร์ถาวร</t>
  </si>
  <si>
    <t>42134@promma.ac.th</t>
  </si>
  <si>
    <t>42198</t>
  </si>
  <si>
    <t>มาลากรรณ์</t>
  </si>
  <si>
    <t>42198@promma.ac.th</t>
  </si>
  <si>
    <t>42207</t>
  </si>
  <si>
    <t>ปราชญ์สวรรค์</t>
  </si>
  <si>
    <t>ณะกองดี</t>
  </si>
  <si>
    <t>42207@promma.ac.th</t>
  </si>
  <si>
    <t>42239</t>
  </si>
  <si>
    <t>ณัฐชยา</t>
  </si>
  <si>
    <t>คงประเสริฐ</t>
  </si>
  <si>
    <t>42239@promma.ac.th</t>
  </si>
  <si>
    <t>42250</t>
  </si>
  <si>
    <t>ภาสินี</t>
  </si>
  <si>
    <t>เชิดฉาย</t>
  </si>
  <si>
    <t>42250@promma.ac.th</t>
  </si>
  <si>
    <t>42273</t>
  </si>
  <si>
    <t>กันต์วรินทร์</t>
  </si>
  <si>
    <t>นวมสุข</t>
  </si>
  <si>
    <t>42273@promma.ac.th</t>
  </si>
  <si>
    <t>43957</t>
  </si>
  <si>
    <t>ชนิศา</t>
  </si>
  <si>
    <t>แสงหิ่งห้อย</t>
  </si>
  <si>
    <t>43957@promma.ac.th</t>
  </si>
  <si>
    <t>43959</t>
  </si>
  <si>
    <t>ธิดากานต์</t>
  </si>
  <si>
    <t>ทิมเมฆ</t>
  </si>
  <si>
    <t>43959@promma.ac.th</t>
  </si>
  <si>
    <t>43960</t>
  </si>
  <si>
    <t>นัทธมน</t>
  </si>
  <si>
    <t>จันทร์เจ้า</t>
  </si>
  <si>
    <t>43960@promma.ac.th</t>
  </si>
  <si>
    <t>43961</t>
  </si>
  <si>
    <t>ปวีณ์นุช</t>
  </si>
  <si>
    <t>ตันสกุล</t>
  </si>
  <si>
    <t>43961@promma.ac.th</t>
  </si>
  <si>
    <t>43962</t>
  </si>
  <si>
    <t>วิลาสินี</t>
  </si>
  <si>
    <t>ใจทน</t>
  </si>
  <si>
    <t>43962@promma.ac.th</t>
  </si>
  <si>
    <t>43963</t>
  </si>
  <si>
    <t>สุพิชญา</t>
  </si>
  <si>
    <t>คำรักษ์</t>
  </si>
  <si>
    <t>43963@promma.ac.th</t>
  </si>
  <si>
    <t>41905</t>
  </si>
  <si>
    <t>เตชินท์</t>
  </si>
  <si>
    <t>เจริญรักษ์</t>
  </si>
  <si>
    <t>41905@promma.ac.th</t>
  </si>
  <si>
    <t>41911</t>
  </si>
  <si>
    <t>ภูริณัฐ</t>
  </si>
  <si>
    <t>เพิ่มสิน</t>
  </si>
  <si>
    <t>41911@promma.ac.th</t>
  </si>
  <si>
    <t>41980</t>
  </si>
  <si>
    <t>ณราชัย</t>
  </si>
  <si>
    <t>สว่างทอง</t>
  </si>
  <si>
    <t>41980@promma.ac.th</t>
  </si>
  <si>
    <t>ซ่อมแล้ว</t>
  </si>
  <si>
    <t>41988</t>
  </si>
  <si>
    <t>ภัทรพล</t>
  </si>
  <si>
    <t>กฤษติชัย</t>
  </si>
  <si>
    <t>41988@promma.ac.th</t>
  </si>
  <si>
    <t>42017</t>
  </si>
  <si>
    <t>กรวิชญ์</t>
  </si>
  <si>
    <t>ธารา</t>
  </si>
  <si>
    <t>42017@promma.ac.th</t>
  </si>
  <si>
    <t>42030</t>
  </si>
  <si>
    <t>ลัญฉกร</t>
  </si>
  <si>
    <t>จันทร</t>
  </si>
  <si>
    <t>42030@promma.ac.th</t>
  </si>
  <si>
    <t>42037</t>
  </si>
  <si>
    <t>อุกฤษฏ์</t>
  </si>
  <si>
    <t>อรุณรัตน์</t>
  </si>
  <si>
    <t>42037@promma.ac.th</t>
  </si>
  <si>
    <t>42101</t>
  </si>
  <si>
    <t>ธีรเดช</t>
  </si>
  <si>
    <t>สดใส</t>
  </si>
  <si>
    <t>42101@promma.ac.th</t>
  </si>
  <si>
    <t>42112</t>
  </si>
  <si>
    <t>เรืองหยอย</t>
  </si>
  <si>
    <t>42112@promma.ac.th</t>
  </si>
  <si>
    <t>42177</t>
  </si>
  <si>
    <t>ณัฐวัฒน์</t>
  </si>
  <si>
    <t>คชกฤษ</t>
  </si>
  <si>
    <t>42177@promma.ac.th</t>
  </si>
  <si>
    <t>42191</t>
  </si>
  <si>
    <t>อาทิตย์</t>
  </si>
  <si>
    <t>ศรีทอง</t>
  </si>
  <si>
    <t>42191@promma.ac.th</t>
  </si>
  <si>
    <t>42225</t>
  </si>
  <si>
    <t>ปานพันธุ์</t>
  </si>
  <si>
    <t>42225@promma.ac.th</t>
  </si>
  <si>
    <t>42234</t>
  </si>
  <si>
    <t>สรุจ</t>
  </si>
  <si>
    <t>แจ่มใส</t>
  </si>
  <si>
    <t>42234@promma.ac.th</t>
  </si>
  <si>
    <t>43964</t>
  </si>
  <si>
    <t>ญาณศรณ์</t>
  </si>
  <si>
    <t>ศรีจันทร์</t>
  </si>
  <si>
    <t>43964@promma.ac.th</t>
  </si>
  <si>
    <t>43965</t>
  </si>
  <si>
    <t>ฐิตพัฒน์</t>
  </si>
  <si>
    <t>ปุ้ยธนาวัฒน์</t>
  </si>
  <si>
    <t>43965@promma.ac.th</t>
  </si>
  <si>
    <t>43966</t>
  </si>
  <si>
    <t>ปฏิภาณ</t>
  </si>
  <si>
    <t>ฉายแสง</t>
  </si>
  <si>
    <t>43966@promma.ac.th</t>
  </si>
  <si>
    <t>43967</t>
  </si>
  <si>
    <t>พีรพัฒน์</t>
  </si>
  <si>
    <t>พรหมมิ</t>
  </si>
  <si>
    <t>43967@promma.ac.th</t>
  </si>
  <si>
    <t>43968</t>
  </si>
  <si>
    <t>อรินทร</t>
  </si>
  <si>
    <t>ม่วงอุมิงค์</t>
  </si>
  <si>
    <t>43968@promma.ac.th</t>
  </si>
  <si>
    <t>41923</t>
  </si>
  <si>
    <t>เปี่ยมสุข</t>
  </si>
  <si>
    <t>ศรัทธาธรรม</t>
  </si>
  <si>
    <t>41923@promma.ac.th</t>
  </si>
  <si>
    <t>41961</t>
  </si>
  <si>
    <t>ทิพรดา</t>
  </si>
  <si>
    <t>ม่วงทอง</t>
  </si>
  <si>
    <t>41961@promma.ac.th</t>
  </si>
  <si>
    <t>41970</t>
  </si>
  <si>
    <t>ลลิตา</t>
  </si>
  <si>
    <t>ขำพวง</t>
  </si>
  <si>
    <t>41970@promma.ac.th</t>
  </si>
  <si>
    <t>42000</t>
  </si>
  <si>
    <t>ชาลิสา</t>
  </si>
  <si>
    <t>อินชื่นใจ</t>
  </si>
  <si>
    <t>42000@promma.ac.th</t>
  </si>
  <si>
    <t>42010</t>
  </si>
  <si>
    <t>ลภาภัทร</t>
  </si>
  <si>
    <t>ลอยทอง</t>
  </si>
  <si>
    <t>42010@promma.ac.th</t>
  </si>
  <si>
    <t>42043</t>
  </si>
  <si>
    <t>ณัชทิชา</t>
  </si>
  <si>
    <t>สายันต์</t>
  </si>
  <si>
    <t>42043@promma.ac.th</t>
  </si>
  <si>
    <t>42056</t>
  </si>
  <si>
    <t>ศศิภาส์</t>
  </si>
  <si>
    <t>พงศ์บุณย์ดี</t>
  </si>
  <si>
    <t>42056@promma.ac.th</t>
  </si>
  <si>
    <t>42123</t>
  </si>
  <si>
    <t>ปทิตตา</t>
  </si>
  <si>
    <t>บุญแท้</t>
  </si>
  <si>
    <t>42123@promma.ac.th</t>
  </si>
  <si>
    <t>42129</t>
  </si>
  <si>
    <t>ภูษณิศา</t>
  </si>
  <si>
    <t>อิ่มสมบัติ</t>
  </si>
  <si>
    <t>42129@promma.ac.th</t>
  </si>
  <si>
    <t>42135</t>
  </si>
  <si>
    <t>สิริยากร</t>
  </si>
  <si>
    <t>หอมชะเอม</t>
  </si>
  <si>
    <t>42135@promma.ac.th</t>
  </si>
  <si>
    <t>42199</t>
  </si>
  <si>
    <t>ชนิดาภา</t>
  </si>
  <si>
    <t>ศรีอำนวย</t>
  </si>
  <si>
    <t>42199@promma.ac.th</t>
  </si>
  <si>
    <t>42208</t>
  </si>
  <si>
    <t>พิชญาภา</t>
  </si>
  <si>
    <t>เทียมทัด</t>
  </si>
  <si>
    <t>42208@promma.ac.th</t>
  </si>
  <si>
    <t>42240</t>
  </si>
  <si>
    <t>ณัฐสินี</t>
  </si>
  <si>
    <t>มีสุข</t>
  </si>
  <si>
    <t>42240@promma.ac.th</t>
  </si>
  <si>
    <t>42252</t>
  </si>
  <si>
    <t>สิรภัทร</t>
  </si>
  <si>
    <t>แก้วจินดา</t>
  </si>
  <si>
    <t>42252@promma.ac.th</t>
  </si>
  <si>
    <t>42275</t>
  </si>
  <si>
    <t>ชนัญธิดา</t>
  </si>
  <si>
    <t>เทศสาลี</t>
  </si>
  <si>
    <t>42275@promma.ac.th</t>
  </si>
  <si>
    <t>43969</t>
  </si>
  <si>
    <t>มายืนยง</t>
  </si>
  <si>
    <t>43969@promma.ac.th</t>
  </si>
  <si>
    <t>43970</t>
  </si>
  <si>
    <t>ชิดชนก</t>
  </si>
  <si>
    <t>รักอักษร</t>
  </si>
  <si>
    <t>43970@promma.ac.th</t>
  </si>
  <si>
    <t>43971</t>
  </si>
  <si>
    <t>ไชยสาส์น</t>
  </si>
  <si>
    <t>43971@promma.ac.th</t>
  </si>
  <si>
    <t>43972</t>
  </si>
  <si>
    <t>พุ่มนุช</t>
  </si>
  <si>
    <t>43972@promma.ac.th</t>
  </si>
  <si>
    <t>43973</t>
  </si>
  <si>
    <t>แซ่จัง</t>
  </si>
  <si>
    <t>43973@promma.ac.th</t>
  </si>
  <si>
    <t>43974</t>
  </si>
  <si>
    <t>วิรากานต์</t>
  </si>
  <si>
    <t>แก้วฉวี</t>
  </si>
  <si>
    <t>43974@promma.ac.th</t>
  </si>
  <si>
    <t>43975</t>
  </si>
  <si>
    <t>อภิษฐา</t>
  </si>
  <si>
    <t>43975@promma.ac.th</t>
  </si>
  <si>
    <t>41933</t>
  </si>
  <si>
    <t>ชัยสิทธิ์</t>
  </si>
  <si>
    <t>เรืองน้อย</t>
  </si>
  <si>
    <t>41933@promma.ac.th</t>
  </si>
  <si>
    <t>41946</t>
  </si>
  <si>
    <t>นามทิพย์</t>
  </si>
  <si>
    <t>41946@promma.ac.th</t>
  </si>
  <si>
    <t>41982</t>
  </si>
  <si>
    <t>ธีณภัทรสรณ์</t>
  </si>
  <si>
    <t>แจ่มนาม</t>
  </si>
  <si>
    <t>41982@promma.ac.th</t>
  </si>
  <si>
    <t>41990</t>
  </si>
  <si>
    <t>ภูเบศ</t>
  </si>
  <si>
    <t>จันทร์ผ่อง</t>
  </si>
  <si>
    <t>41990@promma.ac.th</t>
  </si>
  <si>
    <t>42022</t>
  </si>
  <si>
    <t>ธชาธร</t>
  </si>
  <si>
    <t>ชัยมงคลเลิศ</t>
  </si>
  <si>
    <t>42022@promma.ac.th</t>
  </si>
  <si>
    <t>42032</t>
  </si>
  <si>
    <t>วรปรัชญ์</t>
  </si>
  <si>
    <t>จันทะทัง</t>
  </si>
  <si>
    <t>42032@promma.ac.th</t>
  </si>
  <si>
    <t>42065</t>
  </si>
  <si>
    <t>นราวิชญ์</t>
  </si>
  <si>
    <t>แก้วชิงดวง</t>
  </si>
  <si>
    <t>42065@promma.ac.th</t>
  </si>
  <si>
    <t>42102</t>
  </si>
  <si>
    <t>บูรพา</t>
  </si>
  <si>
    <t>จิตตวิสุทธิกุล</t>
  </si>
  <si>
    <t>42102@promma.ac.th</t>
  </si>
  <si>
    <t>42113</t>
  </si>
  <si>
    <t>ศุภณัฐ</t>
  </si>
  <si>
    <t>นุตรักษ์</t>
  </si>
  <si>
    <t>42113@promma.ac.th</t>
  </si>
  <si>
    <t>42179</t>
  </si>
  <si>
    <t>ธนคุณ</t>
  </si>
  <si>
    <t>โกศลนิรัติวงษ์</t>
  </si>
  <si>
    <t>42179@promma.ac.th</t>
  </si>
  <si>
    <t>42192</t>
  </si>
  <si>
    <t>อิทธิพันธ์</t>
  </si>
  <si>
    <t>ปรีชาชัยพานิช</t>
  </si>
  <si>
    <t>42192@promma.ac.th</t>
  </si>
  <si>
    <t>42226</t>
  </si>
  <si>
    <t>42226@promma.ac.th</t>
  </si>
  <si>
    <t>42235</t>
  </si>
  <si>
    <t>เอกรินทร์</t>
  </si>
  <si>
    <t>หมวกผึ้ง</t>
  </si>
  <si>
    <t>42235@promma.ac.th</t>
  </si>
  <si>
    <t>43976</t>
  </si>
  <si>
    <t>บัญชา</t>
  </si>
  <si>
    <t>สุขอุทัย</t>
  </si>
  <si>
    <t>43976@promma.ac.th</t>
  </si>
  <si>
    <t>43977</t>
  </si>
  <si>
    <t>รพีภัทร</t>
  </si>
  <si>
    <t>เขียวมะนี</t>
  </si>
  <si>
    <t>43977@promma.ac.th</t>
  </si>
  <si>
    <t>43978</t>
  </si>
  <si>
    <t>สิริณัฎฐ์</t>
  </si>
  <si>
    <t>บุญเกตุ</t>
  </si>
  <si>
    <t>43978@promma.ac.th</t>
  </si>
  <si>
    <t>43979</t>
  </si>
  <si>
    <t>อรรถชัย</t>
  </si>
  <si>
    <t>เนียมหุ่น</t>
  </si>
  <si>
    <t>43979@promma.ac.th</t>
  </si>
  <si>
    <t>43980</t>
  </si>
  <si>
    <t>อาชชวิน</t>
  </si>
  <si>
    <t>หงษ์ษา</t>
  </si>
  <si>
    <t>43980@promma.ac.th</t>
  </si>
  <si>
    <t>41924</t>
  </si>
  <si>
    <t>ไปรยา</t>
  </si>
  <si>
    <t>เฟื่องนภากิจ</t>
  </si>
  <si>
    <t>41924@promma.ac.th</t>
  </si>
  <si>
    <t>41962</t>
  </si>
  <si>
    <t>นันทิชา</t>
  </si>
  <si>
    <t>เสียงล้ำ</t>
  </si>
  <si>
    <t>41962@promma.ac.th</t>
  </si>
  <si>
    <t>41971</t>
  </si>
  <si>
    <t>ศริญญา</t>
  </si>
  <si>
    <t>สุขวงษ์</t>
  </si>
  <si>
    <t>41971@promma.ac.th</t>
  </si>
  <si>
    <t>42003</t>
  </si>
  <si>
    <t>ทัศพร</t>
  </si>
  <si>
    <t>ขำสวัสดิ์</t>
  </si>
  <si>
    <t>42003@promma.ac.th</t>
  </si>
  <si>
    <t>42011</t>
  </si>
  <si>
    <t>วรัชญา</t>
  </si>
  <si>
    <t>ยิ้มละมัย</t>
  </si>
  <si>
    <t>42011@promma.ac.th</t>
  </si>
  <si>
    <t>42046</t>
  </si>
  <si>
    <t>ธัญญภัสร์</t>
  </si>
  <si>
    <t>เสือนาค</t>
  </si>
  <si>
    <t>42046@promma.ac.th</t>
  </si>
  <si>
    <t>42058</t>
  </si>
  <si>
    <t>สุภัสสร</t>
  </si>
  <si>
    <t>42058@promma.ac.th</t>
  </si>
  <si>
    <t>42124</t>
  </si>
  <si>
    <t>ปุญญิสา</t>
  </si>
  <si>
    <t>เปี่ยมโชคอนันต์</t>
  </si>
  <si>
    <t>42124@promma.ac.th</t>
  </si>
  <si>
    <t>42130</t>
  </si>
  <si>
    <t>มณฐกาญจน์</t>
  </si>
  <si>
    <t>กล่ำทอง</t>
  </si>
  <si>
    <t>42130@promma.ac.th</t>
  </si>
  <si>
    <t>42136</t>
  </si>
  <si>
    <t>อธิชา</t>
  </si>
  <si>
    <t>เก้าลิ้ม</t>
  </si>
  <si>
    <t>42136@promma.ac.th</t>
  </si>
  <si>
    <t>42201</t>
  </si>
  <si>
    <t>ธมนวรรณ</t>
  </si>
  <si>
    <t>จิตรเอื้อ</t>
  </si>
  <si>
    <t>42201@promma.ac.th</t>
  </si>
  <si>
    <t>42212</t>
  </si>
  <si>
    <t>แซ่ฉั่ว</t>
  </si>
  <si>
    <t>42212@promma.ac.th</t>
  </si>
  <si>
    <t>42241</t>
  </si>
  <si>
    <t>คำรวย</t>
  </si>
  <si>
    <t>42241@promma.ac.th</t>
  </si>
  <si>
    <t>42253</t>
  </si>
  <si>
    <t>สุชานันท์</t>
  </si>
  <si>
    <t>จันต๊ะเรือง</t>
  </si>
  <si>
    <t>42253@promma.ac.th</t>
  </si>
  <si>
    <t>42277</t>
  </si>
  <si>
    <t>ธนภรณ์</t>
  </si>
  <si>
    <t>โพธิ์คล้าย</t>
  </si>
  <si>
    <t>42277@promma.ac.th</t>
  </si>
  <si>
    <t>43981</t>
  </si>
  <si>
    <t>กัญญาวีร์</t>
  </si>
  <si>
    <t>ทวีศักดิ์</t>
  </si>
  <si>
    <t>43981@promma.ac.th</t>
  </si>
  <si>
    <t>43982</t>
  </si>
  <si>
    <t>กุลนิดา</t>
  </si>
  <si>
    <t>กันล้อม</t>
  </si>
  <si>
    <t>43982@promma.ac.th</t>
  </si>
  <si>
    <t>43983</t>
  </si>
  <si>
    <t>ขวัญเนตร</t>
  </si>
  <si>
    <t>พรมรักษ์</t>
  </si>
  <si>
    <t>43983@promma.ac.th</t>
  </si>
  <si>
    <t>43984</t>
  </si>
  <si>
    <t>ณิชนันทน์</t>
  </si>
  <si>
    <t>ชัยศรี</t>
  </si>
  <si>
    <t>43984@promma.ac.th</t>
  </si>
  <si>
    <t>43985</t>
  </si>
  <si>
    <t>พรณิภา</t>
  </si>
  <si>
    <t>สินเพราะ</t>
  </si>
  <si>
    <t>43985@promma.ac.th</t>
  </si>
  <si>
    <t>43986</t>
  </si>
  <si>
    <t>วรินทร์รตา</t>
  </si>
  <si>
    <t>อิ่มฤทธา</t>
  </si>
  <si>
    <t>43986@promma.ac.th</t>
  </si>
  <si>
    <t>43987</t>
  </si>
  <si>
    <t>43987@promma.ac.th</t>
  </si>
  <si>
    <t>41935</t>
  </si>
  <si>
    <t>ญาณวุฒิ</t>
  </si>
  <si>
    <t>อ่อนละมูล</t>
  </si>
  <si>
    <t>41935@promma.ac.th</t>
  </si>
  <si>
    <t>41949</t>
  </si>
  <si>
    <t>ศังขธร</t>
  </si>
  <si>
    <t>ปักษาสวย</t>
  </si>
  <si>
    <t>41949@promma.ac.th</t>
  </si>
  <si>
    <t>41983</t>
  </si>
  <si>
    <t>นพรัตน์</t>
  </si>
  <si>
    <t>ช่อทิพฤกษ์</t>
  </si>
  <si>
    <t>41983@promma.ac.th</t>
  </si>
  <si>
    <t>41991</t>
  </si>
  <si>
    <t>มิรุทธ์</t>
  </si>
  <si>
    <t>หมวกเหล็ก</t>
  </si>
  <si>
    <t>41991@promma.ac.th</t>
  </si>
  <si>
    <t>42023</t>
  </si>
  <si>
    <t>โตพงษ์</t>
  </si>
  <si>
    <t>42023@promma.ac.th</t>
  </si>
  <si>
    <t>42033</t>
  </si>
  <si>
    <t>ศักดิ์สิทธิ์</t>
  </si>
  <si>
    <t>ภู่เทียนกิจเจริญ</t>
  </si>
  <si>
    <t>42033@promma.ac.th</t>
  </si>
  <si>
    <t>42072</t>
  </si>
  <si>
    <t>วสุ</t>
  </si>
  <si>
    <t>พุ่มสะกา</t>
  </si>
  <si>
    <t>42072@promma.ac.th</t>
  </si>
  <si>
    <t>42104</t>
  </si>
  <si>
    <t>ปัณณธร</t>
  </si>
  <si>
    <t>หนูแท้</t>
  </si>
  <si>
    <t>42104@promma.ac.th</t>
  </si>
  <si>
    <t>42142</t>
  </si>
  <si>
    <t>นวมินทร์</t>
  </si>
  <si>
    <t>รณรงค์ฤทธิ์</t>
  </si>
  <si>
    <t>42142@promma.ac.th</t>
  </si>
  <si>
    <t>42184</t>
  </si>
  <si>
    <t>เป็นหนึ่ง</t>
  </si>
  <si>
    <t>สินธุ์แดง</t>
  </si>
  <si>
    <t>42184@promma.ac.th</t>
  </si>
  <si>
    <t>42193</t>
  </si>
  <si>
    <t>อิศราวัฒน์</t>
  </si>
  <si>
    <t>จันทร์สงค์</t>
  </si>
  <si>
    <t>42193@promma.ac.th</t>
  </si>
  <si>
    <t>42229</t>
  </si>
  <si>
    <t>วรวิทย์</t>
  </si>
  <si>
    <t>ศรีเกตุ</t>
  </si>
  <si>
    <t>42229@promma.ac.th</t>
  </si>
  <si>
    <t>42260</t>
  </si>
  <si>
    <t>ชินภพ</t>
  </si>
  <si>
    <t>หยิมการุณ</t>
  </si>
  <si>
    <t>42260@promma.ac.th</t>
  </si>
  <si>
    <t>43988</t>
  </si>
  <si>
    <t>เกริกรัชฎ์</t>
  </si>
  <si>
    <t>โชคสุชาติ</t>
  </si>
  <si>
    <t>43988@promma.ac.th</t>
  </si>
  <si>
    <t>43989</t>
  </si>
  <si>
    <t>เขมภัคค์</t>
  </si>
  <si>
    <t>สังขโยค</t>
  </si>
  <si>
    <t>43989@promma.ac.th</t>
  </si>
  <si>
    <t>43990</t>
  </si>
  <si>
    <t>ปั้นรัก</t>
  </si>
  <si>
    <t>จงเจริญ</t>
  </si>
  <si>
    <t>43990@promma.ac.th</t>
  </si>
  <si>
    <t>43991</t>
  </si>
  <si>
    <t>ภุมชาติ</t>
  </si>
  <si>
    <t>43991@promma.ac.th</t>
  </si>
  <si>
    <t>43992</t>
  </si>
  <si>
    <t>มงคลชัย</t>
  </si>
  <si>
    <t>สุริโย</t>
  </si>
  <si>
    <t>43992@promma.ac.th</t>
  </si>
  <si>
    <t>41925</t>
  </si>
  <si>
    <t>พรรณปพร</t>
  </si>
  <si>
    <t>โพธิ์ทอง</t>
  </si>
  <si>
    <t>41925@promma.ac.th</t>
  </si>
  <si>
    <t>41964</t>
  </si>
  <si>
    <t>พัชรมัย</t>
  </si>
  <si>
    <t>สีอิน</t>
  </si>
  <si>
    <t>41964@promma.ac.th</t>
  </si>
  <si>
    <t>41972</t>
  </si>
  <si>
    <t>ศิริมลฑา</t>
  </si>
  <si>
    <t>41972@promma.ac.th</t>
  </si>
  <si>
    <t>42005</t>
  </si>
  <si>
    <t>ปลื้มกมล</t>
  </si>
  <si>
    <t>เนตรทิพย์</t>
  </si>
  <si>
    <t>42005@promma.ac.th</t>
  </si>
  <si>
    <t>42013</t>
  </si>
  <si>
    <t>ทิพย์ทิม</t>
  </si>
  <si>
    <t>42013@promma.ac.th</t>
  </si>
  <si>
    <t>42048</t>
  </si>
  <si>
    <t>นภสร</t>
  </si>
  <si>
    <t>อินพาลำ</t>
  </si>
  <si>
    <t>42048@promma.ac.th</t>
  </si>
  <si>
    <t>42085</t>
  </si>
  <si>
    <t>ธิรดา</t>
  </si>
  <si>
    <t>42085@promma.ac.th</t>
  </si>
  <si>
    <t>42125</t>
  </si>
  <si>
    <t>ปุณยวีร์</t>
  </si>
  <si>
    <t>สดุดี</t>
  </si>
  <si>
    <t>42125@promma.ac.th</t>
  </si>
  <si>
    <t>42131</t>
  </si>
  <si>
    <t>มัลลิกา</t>
  </si>
  <si>
    <t>ธิมาศ</t>
  </si>
  <si>
    <t>42131@promma.ac.th</t>
  </si>
  <si>
    <t>42194</t>
  </si>
  <si>
    <t>กนกวรรณ</t>
  </si>
  <si>
    <t>อุบลบาล</t>
  </si>
  <si>
    <t>42194@promma.ac.th</t>
  </si>
  <si>
    <t>42203</t>
  </si>
  <si>
    <t>นฤชล</t>
  </si>
  <si>
    <t>เมืองโคตร</t>
  </si>
  <si>
    <t>42203@promma.ac.th</t>
  </si>
  <si>
    <t>42213</t>
  </si>
  <si>
    <t>กองเพชร</t>
  </si>
  <si>
    <t>42213@promma.ac.th</t>
  </si>
  <si>
    <t>42244</t>
  </si>
  <si>
    <t>ปภาดา</t>
  </si>
  <si>
    <t>จันเกิด</t>
  </si>
  <si>
    <t>42244@promma.ac.th</t>
  </si>
  <si>
    <t>42254</t>
  </si>
  <si>
    <t>สุพิชชา</t>
  </si>
  <si>
    <t>เฉ่งปี่</t>
  </si>
  <si>
    <t>42254@promma.ac.th</t>
  </si>
  <si>
    <t>42281</t>
  </si>
  <si>
    <t>ลำใยงาม</t>
  </si>
  <si>
    <t>42281@promma.ac.th</t>
  </si>
  <si>
    <t>43993</t>
  </si>
  <si>
    <t>เจตสุภา</t>
  </si>
  <si>
    <t>รังศิริลักษณ์</t>
  </si>
  <si>
    <t>43993@promma.ac.th</t>
  </si>
  <si>
    <t>43994</t>
  </si>
  <si>
    <t>บัณฑิตา</t>
  </si>
  <si>
    <t>จุฬาไรนนท์</t>
  </si>
  <si>
    <t>43994@promma.ac.th</t>
  </si>
  <si>
    <t>43995</t>
  </si>
  <si>
    <t>ชูกลิ่น</t>
  </si>
  <si>
    <t>43995@promma.ac.th</t>
  </si>
  <si>
    <t>43996</t>
  </si>
  <si>
    <t>พิชญากรณ์</t>
  </si>
  <si>
    <t>คงกระเรียน</t>
  </si>
  <si>
    <t>43996@promma.ac.th</t>
  </si>
  <si>
    <t>43997</t>
  </si>
  <si>
    <t>ศิรัญญา</t>
  </si>
  <si>
    <t>สว่างจิตต์</t>
  </si>
  <si>
    <t>43997@promma.ac.th</t>
  </si>
  <si>
    <t>43998</t>
  </si>
  <si>
    <t>อชิรญาณ์</t>
  </si>
  <si>
    <t>รักมาบมิตร</t>
  </si>
  <si>
    <t>43998@promma.ac.th</t>
  </si>
  <si>
    <t>43999</t>
  </si>
  <si>
    <t>อักษราภัค</t>
  </si>
  <si>
    <t>จวนอึ๊ง</t>
  </si>
  <si>
    <t>43999@promma.ac.th</t>
  </si>
  <si>
    <t>41938</t>
  </si>
  <si>
    <t>ธนพร</t>
  </si>
  <si>
    <t>พราหมณ์คล้ำ</t>
  </si>
  <si>
    <t>41938@promma.ac.th</t>
  </si>
  <si>
    <t>41939</t>
  </si>
  <si>
    <t>ธนวัชร์</t>
  </si>
  <si>
    <t>เจริญมีมงคล</t>
  </si>
  <si>
    <t>41939@promma.ac.th</t>
  </si>
  <si>
    <t>41943</t>
  </si>
  <si>
    <t>กิ่งทอง</t>
  </si>
  <si>
    <t>41943@promma.ac.th</t>
  </si>
  <si>
    <t>41952</t>
  </si>
  <si>
    <t>อนุพงษ์</t>
  </si>
  <si>
    <t>คลังทรัพย์</t>
  </si>
  <si>
    <t>41952@promma.ac.th</t>
  </si>
  <si>
    <t>41953</t>
  </si>
  <si>
    <t>อภิรัก</t>
  </si>
  <si>
    <t>รุ่งโรจน์</t>
  </si>
  <si>
    <t>41953@promma.ac.th</t>
  </si>
  <si>
    <t>42018</t>
  </si>
  <si>
    <t>โชดิวัต</t>
  </si>
  <si>
    <t>42018@promma.ac.th</t>
  </si>
  <si>
    <t>42021</t>
  </si>
  <si>
    <t>ทินกฤต</t>
  </si>
  <si>
    <t>คล้ายทิพย์</t>
  </si>
  <si>
    <t>42021@promma.ac.th</t>
  </si>
  <si>
    <t>42025</t>
  </si>
  <si>
    <t>ธนาภัทร</t>
  </si>
  <si>
    <t>ภิงคารวัฒน์</t>
  </si>
  <si>
    <t>42025@promma.ac.th</t>
  </si>
  <si>
    <t>42031</t>
  </si>
  <si>
    <t>วชิรวิทย์</t>
  </si>
  <si>
    <t>ไวยพงษ์ศรี</t>
  </si>
  <si>
    <t>42031@promma.ac.th</t>
  </si>
  <si>
    <t>42099</t>
  </si>
  <si>
    <t>ณัทพงษ์</t>
  </si>
  <si>
    <t>ตู้ประดับ</t>
  </si>
  <si>
    <t>42099@promma.ac.th</t>
  </si>
  <si>
    <t>42103</t>
  </si>
  <si>
    <t>ปภพ</t>
  </si>
  <si>
    <t>พุ่มเจริญ</t>
  </si>
  <si>
    <t>42103@promma.ac.th</t>
  </si>
  <si>
    <t>42106</t>
  </si>
  <si>
    <t>พิทักษ์พงศ์</t>
  </si>
  <si>
    <t>ทองเกต</t>
  </si>
  <si>
    <t>42106@promma.ac.th</t>
  </si>
  <si>
    <t>42181</t>
  </si>
  <si>
    <t>นีมา</t>
  </si>
  <si>
    <t>42181@promma.ac.th</t>
  </si>
  <si>
    <t>42182</t>
  </si>
  <si>
    <t>ศรีศิริรุ่งโรจน์</t>
  </si>
  <si>
    <t>42182@promma.ac.th</t>
  </si>
  <si>
    <t>42221</t>
  </si>
  <si>
    <t>ธราเทพ</t>
  </si>
  <si>
    <t>42221@promma.ac.th</t>
  </si>
  <si>
    <t>44000</t>
  </si>
  <si>
    <t>เจริญสุข</t>
  </si>
  <si>
    <t>ประสงค์ทัน</t>
  </si>
  <si>
    <t>44000@promma.ac.th</t>
  </si>
  <si>
    <t>44001</t>
  </si>
  <si>
    <t>เรืองทิพย์</t>
  </si>
  <si>
    <t>44001@promma.ac.th</t>
  </si>
  <si>
    <t>44002</t>
  </si>
  <si>
    <t>นภนต์</t>
  </si>
  <si>
    <t>บุญรอด</t>
  </si>
  <si>
    <t>44002@promma.ac.th</t>
  </si>
  <si>
    <t>44003</t>
  </si>
  <si>
    <t>พลทับ</t>
  </si>
  <si>
    <t>44003@promma.ac.th</t>
  </si>
  <si>
    <t>44004</t>
  </si>
  <si>
    <t>ภูริวัจน์</t>
  </si>
  <si>
    <t>ธนิตศิริธนกรณ์</t>
  </si>
  <si>
    <t>44004@promma.ac.th</t>
  </si>
  <si>
    <t>44005</t>
  </si>
  <si>
    <t>มัฌธุรษ</t>
  </si>
  <si>
    <t>ศรีวลีรัตน์</t>
  </si>
  <si>
    <t>44005@promma.ac.th</t>
  </si>
  <si>
    <t>44006</t>
  </si>
  <si>
    <t>วสวัตติ์</t>
  </si>
  <si>
    <t>พ่วงทอง</t>
  </si>
  <si>
    <t>44006@promma.ac.th</t>
  </si>
  <si>
    <t>44007</t>
  </si>
  <si>
    <t>วิศลย์</t>
  </si>
  <si>
    <t>พรหมสวัสดิ์</t>
  </si>
  <si>
    <t>44007@promma.ac.th</t>
  </si>
  <si>
    <t>44008</t>
  </si>
  <si>
    <t>พันธุ</t>
  </si>
  <si>
    <t>44008@promma.ac.th</t>
  </si>
  <si>
    <t>44009</t>
  </si>
  <si>
    <t>สิรภพ</t>
  </si>
  <si>
    <t>ประทุมเทือง</t>
  </si>
  <si>
    <t>44009@promma.ac.th</t>
  </si>
  <si>
    <t>44010</t>
  </si>
  <si>
    <t>สุเมธ</t>
  </si>
  <si>
    <t>บัวเงิน</t>
  </si>
  <si>
    <t>44010@promma.ac.th</t>
  </si>
  <si>
    <t>44011</t>
  </si>
  <si>
    <t>สุวภัทร</t>
  </si>
  <si>
    <t>ภูมิประเทศ</t>
  </si>
  <si>
    <t>44011@promma.ac.th</t>
  </si>
  <si>
    <t>44012</t>
  </si>
  <si>
    <t>สุวินัย</t>
  </si>
  <si>
    <t>เขม้นหมาย</t>
  </si>
  <si>
    <t>44012@promma.ac.th</t>
  </si>
  <si>
    <t>42049</t>
  </si>
  <si>
    <t>เนติรัตน์</t>
  </si>
  <si>
    <t>จันทร์กระจ่าง</t>
  </si>
  <si>
    <t>42049@promma.ac.th</t>
  </si>
  <si>
    <t>42120</t>
  </si>
  <si>
    <t>ธนัญชนก</t>
  </si>
  <si>
    <t>ลีกอก</t>
  </si>
  <si>
    <t>42120@promma.ac.th</t>
  </si>
  <si>
    <t>44013</t>
  </si>
  <si>
    <t>กมลภรณ์</t>
  </si>
  <si>
    <t>44013@promma.ac.th</t>
  </si>
  <si>
    <t>44014</t>
  </si>
  <si>
    <t>กุสลางกูรวัฒน์</t>
  </si>
  <si>
    <t>44014@promma.ac.th</t>
  </si>
  <si>
    <t>44015</t>
  </si>
  <si>
    <t>จิรประภา</t>
  </si>
  <si>
    <t>คำโพธิ์</t>
  </si>
  <si>
    <t>44015@promma.ac.th</t>
  </si>
  <si>
    <t>44016</t>
  </si>
  <si>
    <t>ธนธมน</t>
  </si>
  <si>
    <t>ศรีเจริญชัช</t>
  </si>
  <si>
    <t>44016@promma.ac.th</t>
  </si>
  <si>
    <t>44017</t>
  </si>
  <si>
    <t>นรินดา</t>
  </si>
  <si>
    <t>สุยะลังกา</t>
  </si>
  <si>
    <t>44017@promma.ac.th</t>
  </si>
  <si>
    <t>44018</t>
  </si>
  <si>
    <t>พราวพิชชา</t>
  </si>
  <si>
    <t>นุชอ่อง</t>
  </si>
  <si>
    <t>44018@promma.ac.th</t>
  </si>
  <si>
    <t>44019</t>
  </si>
  <si>
    <t>พิมพ์ธิดา</t>
  </si>
  <si>
    <t>เมืองขวัญใจ</t>
  </si>
  <si>
    <t>44019@promma.ac.th</t>
  </si>
  <si>
    <t>44020</t>
  </si>
  <si>
    <t>ภารวีย์</t>
  </si>
  <si>
    <t>ยั่งยืน</t>
  </si>
  <si>
    <t>44020@promma.ac.th</t>
  </si>
  <si>
    <t>44021</t>
  </si>
  <si>
    <t>รัตติกาล</t>
  </si>
  <si>
    <t>หนูผึ้ง</t>
  </si>
  <si>
    <t>44021@promma.ac.th</t>
  </si>
  <si>
    <t>44022</t>
  </si>
  <si>
    <t>พูนเพิ่ม</t>
  </si>
  <si>
    <t>44022@promma.ac.th</t>
  </si>
  <si>
    <t>41951</t>
  </si>
  <si>
    <t>ศุภสิน</t>
  </si>
  <si>
    <t>วงษ์วรรณ์</t>
  </si>
  <si>
    <t>41951@promma.ac.th</t>
  </si>
  <si>
    <t>42105</t>
  </si>
  <si>
    <t>พรหมพงษ์</t>
  </si>
  <si>
    <t>ภู่แก้ว</t>
  </si>
  <si>
    <t>42105@promma.ac.th</t>
  </si>
  <si>
    <t>44023</t>
  </si>
  <si>
    <t>กนกกร</t>
  </si>
  <si>
    <t>เนียมสิน</t>
  </si>
  <si>
    <t>44023@promma.ac.th</t>
  </si>
  <si>
    <t>44024</t>
  </si>
  <si>
    <t>กฤติธี</t>
  </si>
  <si>
    <t>สุขสอาด</t>
  </si>
  <si>
    <t>44024@promma.ac.th</t>
  </si>
  <si>
    <t>44025</t>
  </si>
  <si>
    <t>กานต์ชนิต</t>
  </si>
  <si>
    <t>รอดน้อย</t>
  </si>
  <si>
    <t>44025@promma.ac.th</t>
  </si>
  <si>
    <t>44026</t>
  </si>
  <si>
    <t>จิรภัทร</t>
  </si>
  <si>
    <t>กรสวัสดิ์</t>
  </si>
  <si>
    <t>44026@promma.ac.th</t>
  </si>
  <si>
    <t>44028</t>
  </si>
  <si>
    <t>เจตะสิก</t>
  </si>
  <si>
    <t>บุตรเล็ก</t>
  </si>
  <si>
    <t>44028@promma.ac.th</t>
  </si>
  <si>
    <t>44029</t>
  </si>
  <si>
    <t>ชิษณุพงษ์</t>
  </si>
  <si>
    <t>สุขสมบัติ</t>
  </si>
  <si>
    <t>44029@promma.ac.th</t>
  </si>
  <si>
    <t>44030</t>
  </si>
  <si>
    <t>ฐิรวิทย์</t>
  </si>
  <si>
    <t>หอมเย็น</t>
  </si>
  <si>
    <t>44030@promma.ac.th</t>
  </si>
  <si>
    <t>44031</t>
  </si>
  <si>
    <t>จิรพันธุ์</t>
  </si>
  <si>
    <t>44031@promma.ac.th</t>
  </si>
  <si>
    <t>44032</t>
  </si>
  <si>
    <t>ธนยศ</t>
  </si>
  <si>
    <t>บัวศรี</t>
  </si>
  <si>
    <t>44032@promma.ac.th</t>
  </si>
  <si>
    <t>44033</t>
  </si>
  <si>
    <t>ธัญพิสิษฐ์</t>
  </si>
  <si>
    <t>พวงทอง</t>
  </si>
  <si>
    <t>44033@promma.ac.th</t>
  </si>
  <si>
    <t>44034</t>
  </si>
  <si>
    <t>ปวรุตม์</t>
  </si>
  <si>
    <t>ปราโมทย์</t>
  </si>
  <si>
    <t>44034@promma.ac.th</t>
  </si>
  <si>
    <t>44035</t>
  </si>
  <si>
    <t>พัชรพล</t>
  </si>
  <si>
    <t>เพียรเพชร</t>
  </si>
  <si>
    <t>44035@promma.ac.th</t>
  </si>
  <si>
    <t>44036</t>
  </si>
  <si>
    <t>ศรีรุ่งเรือง</t>
  </si>
  <si>
    <t>44036@promma.ac.th</t>
  </si>
  <si>
    <t>44037</t>
  </si>
  <si>
    <t>ทองอยู่</t>
  </si>
  <si>
    <t>44037@promma.ac.th</t>
  </si>
  <si>
    <t>44038</t>
  </si>
  <si>
    <t>ภูวดล</t>
  </si>
  <si>
    <t>เถาพันธุ์</t>
  </si>
  <si>
    <t>44038@promma.ac.th</t>
  </si>
  <si>
    <t>44039</t>
  </si>
  <si>
    <t>ศักดิ์อนันต์</t>
  </si>
  <si>
    <t>คำพญา</t>
  </si>
  <si>
    <t>44039@promma.ac.th</t>
  </si>
  <si>
    <t>44040</t>
  </si>
  <si>
    <t>ศุภวิชญ์</t>
  </si>
  <si>
    <t>รักเกาะ</t>
  </si>
  <si>
    <t>44040@promma.ac.th</t>
  </si>
  <si>
    <t>44041</t>
  </si>
  <si>
    <t>อติชาติ</t>
  </si>
  <si>
    <t>บุญชูศรี</t>
  </si>
  <si>
    <t>44041@promma.ac.th</t>
  </si>
  <si>
    <t>42242</t>
  </si>
  <si>
    <t>ธีร์จุฑา</t>
  </si>
  <si>
    <t>จันทร์ศรี</t>
  </si>
  <si>
    <t>42242@promma.ac.th</t>
  </si>
  <si>
    <t>44042</t>
  </si>
  <si>
    <t>ชนากานต์</t>
  </si>
  <si>
    <t>44042@promma.ac.th</t>
  </si>
  <si>
    <t>44043</t>
  </si>
  <si>
    <t>ญาณาธิป</t>
  </si>
  <si>
    <t>จิระวาณิชกุล</t>
  </si>
  <si>
    <t>44043@promma.ac.th</t>
  </si>
  <si>
    <t>44044</t>
  </si>
  <si>
    <t>ณดาภัช</t>
  </si>
  <si>
    <t>แสงพระเวส</t>
  </si>
  <si>
    <t>44044@promma.ac.th</t>
  </si>
  <si>
    <t>44045</t>
  </si>
  <si>
    <t>ศักดิ์ณรงค์ชัย</t>
  </si>
  <si>
    <t>44045@promma.ac.th</t>
  </si>
  <si>
    <t>44046</t>
  </si>
  <si>
    <t>ณัฐฐวรรณ์</t>
  </si>
  <si>
    <t>ท้วมทรัพย์</t>
  </si>
  <si>
    <t>44046@promma.ac.th</t>
  </si>
  <si>
    <t>44047</t>
  </si>
  <si>
    <t>ณัฐพร</t>
  </si>
  <si>
    <t>สีสะอาด</t>
  </si>
  <si>
    <t>44047@promma.ac.th</t>
  </si>
  <si>
    <t>44048</t>
  </si>
  <si>
    <t>ถิรพร</t>
  </si>
  <si>
    <t>โลดทนงค์</t>
  </si>
  <si>
    <t>44048@promma.ac.th</t>
  </si>
  <si>
    <t>44049</t>
  </si>
  <si>
    <t>ชิณแสน</t>
  </si>
  <si>
    <t>44049@promma.ac.th</t>
  </si>
  <si>
    <t>44050</t>
  </si>
  <si>
    <t>ปัณฑารีย์</t>
  </si>
  <si>
    <t>สุขสกุล</t>
  </si>
  <si>
    <t>44050@promma.ac.th</t>
  </si>
  <si>
    <t>44051</t>
  </si>
  <si>
    <t>44051@promma.ac.th</t>
  </si>
  <si>
    <t>44052</t>
  </si>
  <si>
    <t>พรนภา</t>
  </si>
  <si>
    <t>บ่อทอง</t>
  </si>
  <si>
    <t>44052@promma.ac.th</t>
  </si>
  <si>
    <t>44053</t>
  </si>
  <si>
    <t>พิมมณี</t>
  </si>
  <si>
    <t>ตั้งธรรม</t>
  </si>
  <si>
    <t>44053@promma.ac.th</t>
  </si>
  <si>
    <t>44054</t>
  </si>
  <si>
    <t>พิรดาภร</t>
  </si>
  <si>
    <t>ไทยแขก</t>
  </si>
  <si>
    <t>44054@promma.ac.th</t>
  </si>
  <si>
    <t>44055</t>
  </si>
  <si>
    <t>วรารินทร์</t>
  </si>
  <si>
    <t>แนนไธสง</t>
  </si>
  <si>
    <t>44055@promma.ac.th</t>
  </si>
  <si>
    <t>44056</t>
  </si>
  <si>
    <t>ศุธาศิณี</t>
  </si>
  <si>
    <t>กองแก้ว</t>
  </si>
  <si>
    <t>44056@promma.ac.th</t>
  </si>
  <si>
    <t>44057</t>
  </si>
  <si>
    <t>อรพรรณ</t>
  </si>
  <si>
    <t>ม่วงปราง</t>
  </si>
  <si>
    <t>44057@promma.ac.th</t>
  </si>
  <si>
    <t>44058</t>
  </si>
  <si>
    <t>อรวรรณ</t>
  </si>
  <si>
    <t>สุวรรณรินทร์</t>
  </si>
  <si>
    <t>44058@promma.ac.th</t>
  </si>
  <si>
    <t>44059</t>
  </si>
  <si>
    <t>อัมพิกา</t>
  </si>
  <si>
    <t>44059@promma.ac.th</t>
  </si>
  <si>
    <t>41897</t>
  </si>
  <si>
    <t>กิตติศักดิ์</t>
  </si>
  <si>
    <t>บุญทัง</t>
  </si>
  <si>
    <t>41897@promma.ac.th</t>
  </si>
  <si>
    <t>41901</t>
  </si>
  <si>
    <t>ผาตินุวัติ</t>
  </si>
  <si>
    <t>41901@promma.ac.th</t>
  </si>
  <si>
    <t>41908</t>
  </si>
  <si>
    <t>ปารมี</t>
  </si>
  <si>
    <t>โซวสุวรรณ</t>
  </si>
  <si>
    <t>41908@promma.ac.th</t>
  </si>
  <si>
    <t>41916</t>
  </si>
  <si>
    <t>นาคบุปผา</t>
  </si>
  <si>
    <t>41916@promma.ac.th</t>
  </si>
  <si>
    <t>41947</t>
  </si>
  <si>
    <t>ภูริเดช</t>
  </si>
  <si>
    <t>รำออ</t>
  </si>
  <si>
    <t>41947@promma.ac.th</t>
  </si>
  <si>
    <t>41950</t>
  </si>
  <si>
    <t>อั้นทอง</t>
  </si>
  <si>
    <t>41950@promma.ac.th</t>
  </si>
  <si>
    <t>41976</t>
  </si>
  <si>
    <t>บุญเปรี่ยม</t>
  </si>
  <si>
    <t>41976@promma.ac.th</t>
  </si>
  <si>
    <t>41986</t>
  </si>
  <si>
    <t>ร้อยแก้ว</t>
  </si>
  <si>
    <t>41986@promma.ac.th</t>
  </si>
  <si>
    <t>41995</t>
  </si>
  <si>
    <t>อชิระ</t>
  </si>
  <si>
    <t>พิมพ์งาม</t>
  </si>
  <si>
    <t>41995@promma.ac.th</t>
  </si>
  <si>
    <t>42100</t>
  </si>
  <si>
    <t>ธนวัฒน์</t>
  </si>
  <si>
    <t>สุรวุฒิธรรม</t>
  </si>
  <si>
    <t>42100@promma.ac.th</t>
  </si>
  <si>
    <t>42114</t>
  </si>
  <si>
    <t>สุกฤษ</t>
  </si>
  <si>
    <t>วัดสว่าง</t>
  </si>
  <si>
    <t>42114@promma.ac.th</t>
  </si>
  <si>
    <t>42215</t>
  </si>
  <si>
    <t>กฤตภัทร</t>
  </si>
  <si>
    <t>เครือแขก</t>
  </si>
  <si>
    <t>42215@promma.ac.th</t>
  </si>
  <si>
    <t>42222</t>
  </si>
  <si>
    <t>ธัญกร</t>
  </si>
  <si>
    <t>ส่งแสง</t>
  </si>
  <si>
    <t>42222@promma.ac.th</t>
  </si>
  <si>
    <t>42228</t>
  </si>
  <si>
    <t>ภูมิพัฒน์</t>
  </si>
  <si>
    <t>ศิลปสธรรม</t>
  </si>
  <si>
    <t>42228@promma.ac.th</t>
  </si>
  <si>
    <t>44060</t>
  </si>
  <si>
    <t>กฤษฎิ์</t>
  </si>
  <si>
    <t>ทับรอด</t>
  </si>
  <si>
    <t>44060@promma.ac.th</t>
  </si>
  <si>
    <t>44061</t>
  </si>
  <si>
    <t>พากเพียร</t>
  </si>
  <si>
    <t>44061@promma.ac.th</t>
  </si>
  <si>
    <t>44062</t>
  </si>
  <si>
    <t>ตรอง</t>
  </si>
  <si>
    <t>วงศ์ธาราทิพย์</t>
  </si>
  <si>
    <t>44062@promma.ac.th</t>
  </si>
  <si>
    <t>44063</t>
  </si>
  <si>
    <t>มั่งมี</t>
  </si>
  <si>
    <t>44063@promma.ac.th</t>
  </si>
  <si>
    <t>44064</t>
  </si>
  <si>
    <t>นัฐพร</t>
  </si>
  <si>
    <t>แสงประเสริฐ</t>
  </si>
  <si>
    <t>44064@promma.ac.th</t>
  </si>
  <si>
    <t>44065</t>
  </si>
  <si>
    <t>หัสนัย</t>
  </si>
  <si>
    <t>44065@promma.ac.th</t>
  </si>
  <si>
    <t>41926</t>
  </si>
  <si>
    <t>พรรณภัทร</t>
  </si>
  <si>
    <t>เอกรัตนโชติ</t>
  </si>
  <si>
    <t>41926@promma.ac.th</t>
  </si>
  <si>
    <t>41959</t>
  </si>
  <si>
    <t>ชนิชา</t>
  </si>
  <si>
    <t>แย้มผ่อง</t>
  </si>
  <si>
    <t>41959@promma.ac.th</t>
  </si>
  <si>
    <t>41973</t>
  </si>
  <si>
    <t>อริสา</t>
  </si>
  <si>
    <t>พราหมณ์แก้ว</t>
  </si>
  <si>
    <t>41973@promma.ac.th</t>
  </si>
  <si>
    <t>42001</t>
  </si>
  <si>
    <t>เฌอฟ้า</t>
  </si>
  <si>
    <t>เติมศักดิ์</t>
  </si>
  <si>
    <t>42001@promma.ac.th</t>
  </si>
  <si>
    <t>42012</t>
  </si>
  <si>
    <t>สุทัตตา</t>
  </si>
  <si>
    <t>พุ่มพร</t>
  </si>
  <si>
    <t>42012@promma.ac.th</t>
  </si>
  <si>
    <t>42040</t>
  </si>
  <si>
    <t>ชินรพีพรรณ</t>
  </si>
  <si>
    <t>ศรีประเสริฐ</t>
  </si>
  <si>
    <t>42040@promma.ac.th</t>
  </si>
  <si>
    <t>42044</t>
  </si>
  <si>
    <t>ณิฌากรณ์</t>
  </si>
  <si>
    <t>42044@promma.ac.th</t>
  </si>
  <si>
    <t>42057</t>
  </si>
  <si>
    <t>สุนันทา</t>
  </si>
  <si>
    <t>ทับพึง</t>
  </si>
  <si>
    <t>42057@promma.ac.th</t>
  </si>
  <si>
    <t>42089</t>
  </si>
  <si>
    <t>พิราวรรณ์</t>
  </si>
  <si>
    <t>โรจน์รวี</t>
  </si>
  <si>
    <t>42089@promma.ac.th</t>
  </si>
  <si>
    <t>42121</t>
  </si>
  <si>
    <t>ธนัญญา</t>
  </si>
  <si>
    <t>พลายงาม</t>
  </si>
  <si>
    <t>42121@promma.ac.th</t>
  </si>
  <si>
    <t>42237</t>
  </si>
  <si>
    <t>กุลภัสสรณ์</t>
  </si>
  <si>
    <t>สุขลาภวณิชย์</t>
  </si>
  <si>
    <t>42237@promma.ac.th</t>
  </si>
  <si>
    <t>42251</t>
  </si>
  <si>
    <t>ลภัสรดา</t>
  </si>
  <si>
    <t>ภู่คำ</t>
  </si>
  <si>
    <t>42251@promma.ac.th</t>
  </si>
  <si>
    <t>44066</t>
  </si>
  <si>
    <t>มีสติ</t>
  </si>
  <si>
    <t>44066@promma.ac.th</t>
  </si>
  <si>
    <t>44067</t>
  </si>
  <si>
    <t>ณัฐนิช</t>
  </si>
  <si>
    <t>อินทร์พรหม</t>
  </si>
  <si>
    <t>44067@promma.ac.th</t>
  </si>
  <si>
    <t>44068</t>
  </si>
  <si>
    <t>ธีรนาฎ</t>
  </si>
  <si>
    <t>วะโลหะ</t>
  </si>
  <si>
    <t>44068@promma.ac.th</t>
  </si>
  <si>
    <t>44069</t>
  </si>
  <si>
    <t>ปุณยาภา</t>
  </si>
  <si>
    <t>กลิ่นขำ</t>
  </si>
  <si>
    <t>44069@promma.ac.th</t>
  </si>
  <si>
    <t>44070</t>
  </si>
  <si>
    <t>พิมนภัส</t>
  </si>
  <si>
    <t>ใจหลัก</t>
  </si>
  <si>
    <t>44070@promma.ac.th</t>
  </si>
  <si>
    <t>44071</t>
  </si>
  <si>
    <t>ลักษิกา</t>
  </si>
  <si>
    <t>สว่างยิ่ง</t>
  </si>
  <si>
    <t>44071@promma.ac.th</t>
  </si>
  <si>
    <t>44072</t>
  </si>
  <si>
    <t>สุพัตรา</t>
  </si>
  <si>
    <t>สายนิยม</t>
  </si>
  <si>
    <t>44072@promma.ac.th</t>
  </si>
  <si>
    <t>44073</t>
  </si>
  <si>
    <t>เจริญกิตติอนันต์</t>
  </si>
  <si>
    <t>44073@promma.ac.th</t>
  </si>
  <si>
    <t>41900</t>
  </si>
  <si>
    <t>ณัฐกฤต</t>
  </si>
  <si>
    <t>41900@promma.ac.th</t>
  </si>
  <si>
    <t>41904</t>
  </si>
  <si>
    <t>พงษ์รอด</t>
  </si>
  <si>
    <t>41904@promma.ac.th</t>
  </si>
  <si>
    <t>41912</t>
  </si>
  <si>
    <t>รัชชานนท์</t>
  </si>
  <si>
    <t>เนียมเงิน</t>
  </si>
  <si>
    <t>41912@promma.ac.th</t>
  </si>
  <si>
    <t>41944</t>
  </si>
  <si>
    <t>พชร</t>
  </si>
  <si>
    <t>วารี</t>
  </si>
  <si>
    <t>41944@promma.ac.th</t>
  </si>
  <si>
    <t>41948</t>
  </si>
  <si>
    <t>ฤชาญุส์</t>
  </si>
  <si>
    <t>สินสุข</t>
  </si>
  <si>
    <t>41948@promma.ac.th</t>
  </si>
  <si>
    <t>41954</t>
  </si>
  <si>
    <t>อัควัฒน์</t>
  </si>
  <si>
    <t>ศรีวิริยภัทร์</t>
  </si>
  <si>
    <t>41954@promma.ac.th</t>
  </si>
  <si>
    <t>41981</t>
  </si>
  <si>
    <t>บุญนิมิตร</t>
  </si>
  <si>
    <t>41981@promma.ac.th</t>
  </si>
  <si>
    <t>41989</t>
  </si>
  <si>
    <t>ภาคิน</t>
  </si>
  <si>
    <t>เชยชื่น</t>
  </si>
  <si>
    <t>41989@promma.ac.th</t>
  </si>
  <si>
    <t>42097</t>
  </si>
  <si>
    <t>ณัฐพงศ์</t>
  </si>
  <si>
    <t>บริบูรณ์</t>
  </si>
  <si>
    <t>42097@promma.ac.th</t>
  </si>
  <si>
    <t>42107</t>
  </si>
  <si>
    <t>ภัทรดนัย</t>
  </si>
  <si>
    <t>อ่อนนุ่ม</t>
  </si>
  <si>
    <t>42107@promma.ac.th</t>
  </si>
  <si>
    <t>42138</t>
  </si>
  <si>
    <t>จีราวิทย์</t>
  </si>
  <si>
    <t>เลาหสถิตย์</t>
  </si>
  <si>
    <t>42138@promma.ac.th</t>
  </si>
  <si>
    <t>42220</t>
  </si>
  <si>
    <t>กายเพชร</t>
  </si>
  <si>
    <t>42220@promma.ac.th</t>
  </si>
  <si>
    <t>42227</t>
  </si>
  <si>
    <t>พีรวิชญ์</t>
  </si>
  <si>
    <t>พิริยะสุขถาวร</t>
  </si>
  <si>
    <t>42227@promma.ac.th</t>
  </si>
  <si>
    <t>42233</t>
  </si>
  <si>
    <t>ศุภณัฏฐ์</t>
  </si>
  <si>
    <t>สีหเมธีร์</t>
  </si>
  <si>
    <t>42233@promma.ac.th</t>
  </si>
  <si>
    <t>44074</t>
  </si>
  <si>
    <t>ณัฐวัศ</t>
  </si>
  <si>
    <t>ประเทศา</t>
  </si>
  <si>
    <t>44074@promma.ac.th</t>
  </si>
  <si>
    <t>44075</t>
  </si>
  <si>
    <t>ปฏิภูมิ</t>
  </si>
  <si>
    <t>พวงแตง</t>
  </si>
  <si>
    <t>44075@promma.ac.th</t>
  </si>
  <si>
    <t>44076</t>
  </si>
  <si>
    <t>ปุณญพัฒน์</t>
  </si>
  <si>
    <t>ติดต่อ</t>
  </si>
  <si>
    <t>44076@promma.ac.th</t>
  </si>
  <si>
    <t>44077</t>
  </si>
  <si>
    <t>พศิน</t>
  </si>
  <si>
    <t>จันทร์เทศ</t>
  </si>
  <si>
    <t>44077@promma.ac.th</t>
  </si>
  <si>
    <t>44078</t>
  </si>
  <si>
    <t>ยิ้มแย้ม</t>
  </si>
  <si>
    <t>44078@promma.ac.th</t>
  </si>
  <si>
    <t>41921</t>
  </si>
  <si>
    <t>นันท์นภัส</t>
  </si>
  <si>
    <t>เพชรมาลัยกุล</t>
  </si>
  <si>
    <t>41921@promma.ac.th</t>
  </si>
  <si>
    <t>41956</t>
  </si>
  <si>
    <t>กัญพัชญ์</t>
  </si>
  <si>
    <t>ชัยชาย</t>
  </si>
  <si>
    <t>41956@promma.ac.th</t>
  </si>
  <si>
    <t>41960</t>
  </si>
  <si>
    <t>นิลทะสิน</t>
  </si>
  <si>
    <t>41960@promma.ac.th</t>
  </si>
  <si>
    <t>41974</t>
  </si>
  <si>
    <t>อัญชลีพร</t>
  </si>
  <si>
    <t>เยี่ยมยงวรรณ</t>
  </si>
  <si>
    <t>41974@promma.ac.th</t>
  </si>
  <si>
    <t>42004</t>
  </si>
  <si>
    <t>นับพร</t>
  </si>
  <si>
    <t>เหรียญศิริเกียรติ</t>
  </si>
  <si>
    <t>42004@promma.ac.th</t>
  </si>
  <si>
    <t>42016</t>
  </si>
  <si>
    <t>อรณิชา</t>
  </si>
  <si>
    <t>มาแผ้ว</t>
  </si>
  <si>
    <t>42016@promma.ac.th</t>
  </si>
  <si>
    <t>42041</t>
  </si>
  <si>
    <t>เอกบุตร</t>
  </si>
  <si>
    <t>42041@promma.ac.th</t>
  </si>
  <si>
    <t>42054</t>
  </si>
  <si>
    <t>ลลดา</t>
  </si>
  <si>
    <t>เหมปรีดากุล</t>
  </si>
  <si>
    <t>42054@promma.ac.th</t>
  </si>
  <si>
    <t>42087</t>
  </si>
  <si>
    <t>นันทัชพร</t>
  </si>
  <si>
    <t>พันลำภักดิ์</t>
  </si>
  <si>
    <t>42087@promma.ac.th</t>
  </si>
  <si>
    <t>42116</t>
  </si>
  <si>
    <t>กันตพัชร</t>
  </si>
  <si>
    <t>เพชรพ่วง</t>
  </si>
  <si>
    <t>42116@promma.ac.th</t>
  </si>
  <si>
    <t>42202</t>
  </si>
  <si>
    <t>ธัณชนก</t>
  </si>
  <si>
    <t>จันทรปรุง</t>
  </si>
  <si>
    <t>42202@promma.ac.th</t>
  </si>
  <si>
    <t>42249</t>
  </si>
  <si>
    <t>ภัสสมล</t>
  </si>
  <si>
    <t>ชื่นจิตร</t>
  </si>
  <si>
    <t>42249@promma.ac.th</t>
  </si>
  <si>
    <t>44079</t>
  </si>
  <si>
    <t>ฐิติวรดา</t>
  </si>
  <si>
    <t>เพชรน้อย</t>
  </si>
  <si>
    <t>44079@promma.ac.th</t>
  </si>
  <si>
    <t>44080</t>
  </si>
  <si>
    <t>ธนัชพร</t>
  </si>
  <si>
    <t>เขียวอยู่</t>
  </si>
  <si>
    <t>44080@promma.ac.th</t>
  </si>
  <si>
    <t>44081</t>
  </si>
  <si>
    <t>เชื้อชั่ง</t>
  </si>
  <si>
    <t>44081@promma.ac.th</t>
  </si>
  <si>
    <t>44082</t>
  </si>
  <si>
    <t>เย็นกลม</t>
  </si>
  <si>
    <t>44082@promma.ac.th</t>
  </si>
  <si>
    <t>44083</t>
  </si>
  <si>
    <t>ธันยชนก</t>
  </si>
  <si>
    <t>44083@promma.ac.th</t>
  </si>
  <si>
    <t>44084</t>
  </si>
  <si>
    <t>ปิยธิดา</t>
  </si>
  <si>
    <t>ไกรเพชร</t>
  </si>
  <si>
    <t>44084@promma.ac.th</t>
  </si>
  <si>
    <t>44085</t>
  </si>
  <si>
    <t>ปุญญาศิริ</t>
  </si>
  <si>
    <t>มีทรัพย์</t>
  </si>
  <si>
    <t>44085@promma.ac.th</t>
  </si>
  <si>
    <t>44086</t>
  </si>
  <si>
    <t>สำเนียงแจ่ม</t>
  </si>
  <si>
    <t>44086@promma.ac.th</t>
  </si>
  <si>
    <t>44087</t>
  </si>
  <si>
    <t>อลิสา</t>
  </si>
  <si>
    <t>บัวทอง</t>
  </si>
  <si>
    <t>44087@promma.ac.th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</si>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</sst>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9"/>
      <color theme="1"/>
      <name val="Sukhumvit Set"/>
    </font>
    <font>
      <b/>
      <sz val="9"/>
      <color theme="1"/>
      <name val="Sukhumvit Set"/>
    </font>
    <font>
      <sz val="11"/>
      <color theme="1"/>
      <name val="Sukhumvit Set"/>
    </font>
    <font>
      <b/>
      <sz val="11"/>
      <color theme="1"/>
      <name val="Sukhumvit Set"/>
    </font>
    <font>
      <b/>
      <sz val="11"/>
      <name val="Sukhumvit Set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wrapText="1"/>
    </xf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 applyAlignment="1">
      <alignment vertical="center"/>
    </xf>
    <xf numFmtId="0" fontId="3" fillId="0" borderId="0" xfId="0" applyFont="1" applyAlignment="1">
      <alignment wrapText="1"/>
    </xf>
    <xf numFmtId="0" fontId="3" fillId="0" borderId="5" xfId="0" applyFont="1" applyBorder="1"/>
    <xf numFmtId="49" fontId="3" fillId="0" borderId="0" xfId="0" applyNumberFormat="1" applyFont="1" applyAlignment="1">
      <alignment wrapText="1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 applyAlignment="1">
      <alignment wrapText="1"/>
    </xf>
    <xf numFmtId="0" fontId="4" fillId="0" borderId="8" xfId="0" applyFont="1" applyBorder="1"/>
    <xf numFmtId="0" fontId="5" fillId="0" borderId="9" xfId="0" applyFont="1" applyBorder="1" applyAlignment="1">
      <alignment vertical="center"/>
    </xf>
    <xf numFmtId="0" fontId="3" fillId="0" borderId="7" xfId="0" applyFont="1" applyBorder="1" applyAlignment="1">
      <alignment wrapText="1"/>
    </xf>
    <xf numFmtId="0" fontId="3" fillId="0" borderId="10" xfId="0" applyFont="1" applyBorder="1"/>
    <xf numFmtId="49" fontId="3" fillId="0" borderId="7" xfId="0" applyNumberFormat="1" applyFont="1" applyBorder="1" applyAlignment="1">
      <alignment wrapText="1"/>
    </xf>
    <xf numFmtId="0" fontId="4" fillId="0" borderId="11" xfId="0" applyFont="1" applyBorder="1"/>
    <xf numFmtId="0" fontId="4" fillId="0" borderId="12" xfId="0" applyFont="1" applyBorder="1"/>
    <xf numFmtId="0" fontId="3" fillId="0" borderId="11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0" borderId="0" xfId="0" applyFont="1"/>
    <xf numFmtId="0" fontId="4" fillId="0" borderId="6" xfId="0" applyFont="1" applyBorder="1"/>
    <xf numFmtId="0" fontId="4" fillId="0" borderId="4" xfId="0" applyFont="1" applyBorder="1" applyAlignment="1">
      <alignment wrapText="1"/>
    </xf>
  </cellXfs>
  <cellStyles count="1"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border diagonalUp="0" diagonalDown="0" outline="0">
        <left style="medium">
          <color indexed="64"/>
        </left>
        <right style="double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border diagonalUp="0" diagonalDown="0" outline="0">
        <left/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ukhumvit Set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Sukhumvit Se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ukhumvit Se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ukhumvit Se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ukhumvit Se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ukhumvit Se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ukhumvit Se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ukhumvit Se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ukhumvit Se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ukhumvit Set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ukhumvit Set"/>
        <scheme val="none"/>
      </font>
      <alignment horizontal="general" vertical="bottom" textRotation="0" wrapText="1" indent="0" justifyLastLine="0" shrinkToFit="0" readingOrder="0"/>
    </dxf>
    <dxf>
      <fill>
        <patternFill>
          <bgColor rgb="FFFF7C8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rommaacth-my.sharepoint.com/personal/taweerak_t_promma_ac_th/Documents/PB/ppt%20&#3623;&#3636;&#3607;&#3618;&#3660;&#3650;&#3621;&#3585;/summary.csv" TargetMode="External"/><Relationship Id="rId1" Type="http://schemas.openxmlformats.org/officeDocument/2006/relationships/externalLinkPath" Target="https://prommaacth-my.sharepoint.com/personal/taweerak_t_promma_ac_th/Documents/PB/ppt%20&#3623;&#3636;&#3607;&#3618;&#3660;&#3650;&#3621;&#3585;/summa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กิจกรรม 11"/>
      <sheetName val="แบบฝึก 11 (2)"/>
      <sheetName val="แบบฝึก 11"/>
      <sheetName val="แบบฝึก 12"/>
      <sheetName val="ท้ายบท 1"/>
      <sheetName val="แบบฝึก 21"/>
      <sheetName val="แบบฝึก 22"/>
      <sheetName val="ท้ายบท 2"/>
      <sheetName val="แบบฝึก 31"/>
      <sheetName val="ท้ายบท 3"/>
      <sheetName val="Quiz 1"/>
      <sheetName val="Quiz 2"/>
      <sheetName val="Quiz 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D4F29-A439-476C-8680-16794118DB67}" name="Table1" displayName="Table1" ref="A1:AS539" totalsRowShown="0" headerRowDxfId="46" dataDxfId="45">
  <autoFilter ref="A1:AS539" xr:uid="{13AD4F29-A439-476C-8680-16794118DB67}"/>
  <tableColumns count="45">
    <tableColumn id="1" xr3:uid="{6D1EB2F7-B13B-4801-B79D-535A4E995878}" name="sorder" dataDxfId="44"/>
    <tableColumn id="2" xr3:uid="{FF58862F-03AB-4822-81CD-1DA6BD823BA3}" name="room" dataDxfId="43"/>
    <tableColumn id="3" xr3:uid="{B0DB83C0-B678-4D34-8B96-F61E36EDCED6}" name="ordinal" dataDxfId="42"/>
    <tableColumn id="4" xr3:uid="{C147EF68-5AD9-41FB-8C0C-3E571C5A9F59}" name="id" dataDxfId="41"/>
    <tableColumn id="5" xr3:uid="{729FEC61-85AD-4CBD-BC7C-B393C59A47FC}" name="title" dataDxfId="40"/>
    <tableColumn id="6" xr3:uid="{276B88C1-3F09-4291-B7FC-9F8A33BAA29F}" name="names" dataDxfId="39"/>
    <tableColumn id="7" xr3:uid="{1FB22675-4ED9-4097-92C5-920EE40D6155}" name="surname" dataDxfId="38"/>
    <tableColumn id="8" xr3:uid="{DF2BB490-C5E1-41B5-BBFB-81D4B38401BD}" name="email" dataDxfId="37"/>
    <tableColumn id="22" xr3:uid="{BA6AE044-8BDE-46D5-BCB7-04CB7B2ACC35}" name="บท 1 [10]" dataDxfId="36">
      <calculatedColumnFormula>ROUND(COUNTIF(Table1[[#This Row],[กิจกรรม 1.1]:[ท้ายบท 1]],"&lt;&gt;ยังไม่ส่ง")*2+IF(Table1[[#This Row],[Quiz 1]]&lt;&gt;"ยังไม่ส่ง",Table1[[#This Row],[Quiz 1]]*2/10,0),0)</calculatedColumnFormula>
    </tableColumn>
    <tableColumn id="23" xr3:uid="{60FFA84A-1F25-4ED6-8A5D-CB20983FB5FE}" name="บท 2 [10]" dataDxfId="35">
      <calculatedColumnFormula>ROUND(COUNTIF(Table1[[#This Row],[แบบฝึก 2.1]:[ท้ายบท 2]],"&lt;&gt;ยังไม่ส่ง")*8/3+IF(Table1[[#This Row],[Quiz 2]]&lt;&gt;"ยังไม่ส่ง",Table1[[#This Row],[Quiz 2]]*2/10,0),0)</calculatedColumnFormula>
    </tableColumn>
    <tableColumn id="24" xr3:uid="{A7571A29-5A00-4E1E-9A52-4D6EC02D2796}" name="บท 3 [5]" dataDxfId="34">
      <calculatedColumnFormula>ROUND(COUNTIF(Table1[[#This Row],[แบบฝึก 3.1]:[ท้ายบท 3]],"&lt;&gt;ยังไม่ส่ง")*3/2+IF(Table1[[#This Row],[Quiz 3]]&lt;&gt;"ยังไม่ส่ง",Table1[[#This Row],[Quiz 3]]*2/10,0),0)</calculatedColumnFormula>
    </tableColumn>
    <tableColumn id="25" xr3:uid="{9DB6A283-FD5A-4E29-8148-EFF1F142CEEF}" name="ก่อนกลางภาค [25]" dataDxfId="33">
      <calculatedColumnFormula>Table1[[#This Row],[บท 1 '[10']]]+Table1[[#This Row],[บท 2 '[10']]]+Table1[[#This Row],[บท 3 '[5']]]</calculatedColumnFormula>
    </tableColumn>
    <tableColumn id="28" xr3:uid="{29BB970E-8D17-45DC-BC4F-F4B785B7F5CD}" name="กลางภาค [20]" dataDxfId="32">
      <calculatedColumnFormula>IF(Table1[[#This Row],[ซ่อมแล้วกลางภาค]]="ซ่อมแล้ว",10,Table1[[#This Row],[MID '[20']2]])</calculatedColumnFormula>
    </tableColumn>
    <tableColumn id="29" xr3:uid="{8D24E4B3-4634-4C9D-AFFC-810D12034B7B}" name="บท 4 [10]" dataDxfId="31"/>
    <tableColumn id="21" xr3:uid="{1501FEEC-79DA-4D31-A3FC-FF0D0F25C7A5}" name="นำเสนอ [5]" dataDxfId="30"/>
    <tableColumn id="30" xr3:uid="{6BB8020A-655B-440B-9CC3-F8CD788B0654}" name="บท 5 [10]" dataDxfId="29"/>
    <tableColumn id="31" xr3:uid="{56773B2D-4D24-485C-AE4C-7BCF1668CBF6}" name="หลังกลางภาค [25]" dataDxfId="28">
      <calculatedColumnFormula>Table1[[#This Row],[บท 4 '[10']]]+Table1[[#This Row],[นำเสนอ '[5']]]+Table1[[#This Row],[บท 5 '[10']]]</calculatedColumnFormula>
    </tableColumn>
    <tableColumn id="35" xr3:uid="{13AE039E-EB0C-45D9-AEDE-9BDAE35BDB76}" name="ก่อนปลายภาค [70]" dataDxfId="27">
      <calculatedColumnFormula>Table1[[#This Row],[ก่อนกลางภาค '[25']]]+Table1[[#This Row],[กลางภาค '[20']]]+Table1[[#This Row],[หลังกลางภาค '[25']]]</calculatedColumnFormula>
    </tableColumn>
    <tableColumn id="34" xr3:uid="{B9E0BEC8-87E1-4D7D-8013-D62D4BBE0618}" name="ปลายภาค [30]" dataDxfId="26"/>
    <tableColumn id="33" xr3:uid="{DE26A3C9-EBAD-4ABE-B493-4B462A797AA8}" name="รวม [100]" dataDxfId="25">
      <calculatedColumnFormula>Table1[[#This Row],[ปลายภาค '[30']]]+Table1[[#This Row],[ก่อนปลายภาค '[70']]]</calculatedColumnFormula>
    </tableColumn>
    <tableColumn id="32" xr3:uid="{1DB9A474-8DD1-4AB8-AFDD-5B4D66C2581F}" name="Grade" dataDxfId="24">
      <calculatedColumnFormula>IF(T2&gt;=79.5,4,IF(T2&gt;=74.5,3.5,IF(T2&gt;=69.5,3, IF(T2&gt;=64.5,2.5, IF(T2&gt;=59.5,2, IF(T2&gt;=54.5,1.5, IF(T2&gt;=49.5,1, IF(T2&lt;=49,0))))))))</calculatedColumnFormula>
    </tableColumn>
    <tableColumn id="9" xr3:uid="{2104019D-8461-4E6B-9497-CB2211B5C234}" name="กิจกรรม 1.1" dataDxfId="23">
      <calculatedColumnFormula>IF(_xlfn.XLOOKUP(Table1[[#This Row],[email]],[1]!กิจกรรม_11[Email],[1]!กิจกรรม_11[Completion time],0)&lt;&gt;0,"ส่งแล้ว","ยังไม่ส่ง")</calculatedColumnFormula>
    </tableColumn>
    <tableColumn id="10" xr3:uid="{478F3155-4046-4B0D-B161-B76582751D3B}" name="แบบฝึก 1.1" dataDxfId="22">
      <calculatedColumnFormula>IF(_xlfn.XLOOKUP(Table1[[#This Row],[email]],[1]!แบบฝึก_11[Email],[1]!แบบฝึก_11[Completion time],0)&lt;&gt;0,"ส่งแล้ว","ยังไม่ส่ง")</calculatedColumnFormula>
    </tableColumn>
    <tableColumn id="11" xr3:uid="{B32305CD-898F-4F83-BA32-543B7240D639}" name="แบบฝึก 1.2" dataDxfId="21">
      <calculatedColumnFormula>IF(_xlfn.XLOOKUP(Table1[[#This Row],[email]],[1]!แบบฝึก_12[Email],[1]!แบบฝึก_12[Completion time],0)&lt;&gt;0,"ส่งแล้ว","ยังไม่ส่ง")</calculatedColumnFormula>
    </tableColumn>
    <tableColumn id="12" xr3:uid="{342A3C84-4E2F-4740-8320-16A5E31DBE3C}" name="ท้ายบท 1" dataDxfId="20">
      <calculatedColumnFormula>_xlfn.XLOOKUP(Table1[[#This Row],[email]],[1]!ท้ายบท_1[Email],[1]!ท้ายบท_1[Total points],"ยังไม่ส่ง")</calculatedColumnFormula>
    </tableColumn>
    <tableColumn id="13" xr3:uid="{4EC9CFE7-B013-4D82-AFEA-3C64EDF43CE1}" name="Quiz 1" dataDxfId="19">
      <calculatedColumnFormula>_xlfn.XLOOKUP(Table1[[#This Row],[email]],[1]!Quiz_1[Email],[1]!Quiz_1[Total points],"ยังไม่ส่ง")</calculatedColumnFormula>
    </tableColumn>
    <tableColumn id="14" xr3:uid="{A6BCCE56-D778-4E00-BA04-41E5E59C63C9}" name="แบบฝึก 2.1" dataDxfId="18">
      <calculatedColumnFormula>IF(_xlfn.XLOOKUP(Table1[[#This Row],[email]],[1]!แบบฝึก_21[Email],[1]!แบบฝึก_21[Completion time],0)&lt;&gt;0,"ส่งแล้ว","ยังไม่ส่ง")</calculatedColumnFormula>
    </tableColumn>
    <tableColumn id="15" xr3:uid="{8F87ECA7-818D-4377-9B35-558ACBEA8B4C}" name="แบบฝึก 2.2" dataDxfId="17">
      <calculatedColumnFormula>IF(_xlfn.XLOOKUP(Table1[[#This Row],[email]],[1]!แบบฝึก_22[Email],[1]!แบบฝึก_22[Completion time],0)&lt;&gt;0,"ส่งแล้ว","ยังไม่ส่ง")</calculatedColumnFormula>
    </tableColumn>
    <tableColumn id="16" xr3:uid="{3C605C07-8B90-4447-94A7-9446CA75166D}" name="ท้ายบท 2" dataDxfId="16">
      <calculatedColumnFormula>_xlfn.XLOOKUP(Table1[[#This Row],[email]],[1]!ท้ายบท_2[Email],[1]!ท้ายบท_2[Total points],"ยังไม่ส่ง")</calculatedColumnFormula>
    </tableColumn>
    <tableColumn id="17" xr3:uid="{1C5687F3-AB8F-47BD-84B0-E0A595E878A1}" name="Quiz 2" dataDxfId="15">
      <calculatedColumnFormula>_xlfn.XLOOKUP(Table1[[#This Row],[email]],[1]!Quiz_2[Email],[1]!Quiz_2[Total points],"ยังไม่ส่ง")</calculatedColumnFormula>
    </tableColumn>
    <tableColumn id="18" xr3:uid="{68EBE2F0-B284-4972-B612-D7A6AFC0EF11}" name="แบบฝึก 3.1" dataDxfId="14">
      <calculatedColumnFormula>IF(_xlfn.XLOOKUP(Table1[[#This Row],[email]],[1]!แบบฝึก_31[Email],[1]!แบบฝึก_31[Completion time],0)&lt;&gt;0,"ส่งแล้ว","ยังไม่ส่ง")</calculatedColumnFormula>
    </tableColumn>
    <tableColumn id="19" xr3:uid="{5DFC16A0-A2F7-465D-944E-E8657A105CEB}" name="ท้ายบท 3" dataDxfId="13">
      <calculatedColumnFormula>_xlfn.XLOOKUP(Table1[[#This Row],[email]],[1]!ท้ายบท_3[Email],[1]!ท้ายบท_3[Total points],"ยังไม่ส่ง")</calculatedColumnFormula>
    </tableColumn>
    <tableColumn id="20" xr3:uid="{4D02E994-B39E-45E6-B87F-6C58E3672E8A}" name="Quiz 3" dataDxfId="12">
      <calculatedColumnFormula>_xlfn.XLOOKUP(Table1[[#This Row],[email]],[1]!Quiz_3[Email],[1]!Quiz_3[Total points],"ยังไม่ส่ง")</calculatedColumnFormula>
    </tableColumn>
    <tableColumn id="46" xr3:uid="{7DAF52C0-28AA-415D-8382-CA5A3AC6FE3D}" name="mid [20]" dataDxfId="11"/>
    <tableColumn id="45" xr3:uid="{580242CF-0FA8-4F14-A586-47E2E6B16543}" name="mid [10]" dataDxfId="10"/>
    <tableColumn id="47" xr3:uid="{07CA2FC4-33F4-4C73-B7BA-274A3EFDEF21}" name="MID [20]2" dataDxfId="9">
      <calculatedColumnFormula>ROUND((Table1[[#This Row],[mid '[20']]]+Table1[[#This Row],[mid '[10']]])/2,0)</calculatedColumnFormula>
    </tableColumn>
    <tableColumn id="36" xr3:uid="{B5166D3D-DEA5-4606-AE32-5BC30591C8F9}" name="แบบฝึก 4.1" dataDxfId="8"/>
    <tableColumn id="37" xr3:uid="{85F162ED-E458-443B-AD17-F4052D6566CF}" name="ท้ายบท 4" dataDxfId="7"/>
    <tableColumn id="38" xr3:uid="{6CB8E76F-6EA7-498C-AA87-DAF4274B744D}" name="Quiz 4" dataDxfId="6"/>
    <tableColumn id="39" xr3:uid="{82D78A62-BF67-42C8-9275-6F98DD37464E}" name="แบบฝึก 5.1" dataDxfId="5"/>
    <tableColumn id="40" xr3:uid="{BFC807A3-DCE7-405F-868B-A2477559BB6C}" name="แบบฝึก 5.2" dataDxfId="4"/>
    <tableColumn id="41" xr3:uid="{56C29BAC-52EE-4CBC-A140-AF704DBF35A2}" name="ท้ายบท 5" dataDxfId="3"/>
    <tableColumn id="42" xr3:uid="{493A732C-AB1F-4BCC-90D1-1D5B80294809}" name="Quiz 5" dataDxfId="2"/>
    <tableColumn id="43" xr3:uid="{CFC55E6F-8442-4BAF-8008-B7A2DCC39929}" name="ซ่อมแล้วกลางภาค" dataDxfId="1"/>
    <tableColumn id="44" xr3:uid="{E3B94467-C74A-4B10-91ED-CB0ADF9D6A5D}" name="ซ่อมมั้ย" dataDxfId="0">
      <calculatedColumnFormula>IF(M1&lt;10,"ยังไม่ซ่อม",IF(Table1[[#This Row],[ซ่อมแล้วกลางภาค]]="ซ่อมแล้ว","ซ่อมแล้ว","ไม่ต้องซ่อม"))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39"/>
  <sheetViews>
    <sheetView tabSelected="1" workbookViewId="0">
      <selection sqref="A1:AS539"/>
    </sheetView>
  </sheetViews>
  <sheetFormatPr defaultRowHeight="14.25" x14ac:dyDescent="0.2"/>
  <sheetData>
    <row r="1" spans="1:45" ht="30.7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5" t="s">
        <v>17</v>
      </c>
      <c r="S1" s="5" t="s">
        <v>18</v>
      </c>
      <c r="T1" s="3" t="s">
        <v>19</v>
      </c>
      <c r="U1" s="6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ht="19.5" x14ac:dyDescent="0.4">
      <c r="A2" s="7">
        <v>1</v>
      </c>
      <c r="B2" s="8">
        <v>1</v>
      </c>
      <c r="C2" s="8">
        <v>1</v>
      </c>
      <c r="D2" s="8" t="s">
        <v>45</v>
      </c>
      <c r="E2" s="8" t="s">
        <v>46</v>
      </c>
      <c r="F2" s="8" t="s">
        <v>47</v>
      </c>
      <c r="G2" s="8" t="s">
        <v>48</v>
      </c>
      <c r="H2" s="8" t="s">
        <v>49</v>
      </c>
      <c r="I2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" s="10">
        <f>Table1[[#This Row],[บท 1 '[10']]]+Table1[[#This Row],[บท 2 '[10']]]+Table1[[#This Row],[บท 3 '[5']]]</f>
        <v>23</v>
      </c>
      <c r="M2" s="10">
        <f>IF(Table1[[#This Row],[ซ่อมแล้วกลางภาค]]="ซ่อมแล้ว",10,Table1[[#This Row],[MID '[20']2]])</f>
        <v>18</v>
      </c>
      <c r="N2" s="11"/>
      <c r="O2" s="10">
        <v>5</v>
      </c>
      <c r="P2" s="10"/>
      <c r="Q2" s="10">
        <f>Table1[[#This Row],[บท 4 '[10']]]+Table1[[#This Row],[นำเสนอ '[5']]]+Table1[[#This Row],[บท 5 '[10']]]</f>
        <v>5</v>
      </c>
      <c r="R2" s="10">
        <f>Table1[[#This Row],[ก่อนกลางภาค '[25']]]+Table1[[#This Row],[กลางภาค '[20']]]+Table1[[#This Row],[หลังกลางภาค '[25']]]</f>
        <v>46</v>
      </c>
      <c r="S2" s="10"/>
      <c r="T2" s="10">
        <f>Table1[[#This Row],[ปลายภาค '[30']]]+Table1[[#This Row],[ก่อนปลายภาค '[70']]]</f>
        <v>46</v>
      </c>
      <c r="U2" s="12">
        <f t="shared" ref="U2:U65" si="0">IF(T2&gt;=79.5,4,IF(T2&gt;=74.5,3.5,IF(T2&gt;=69.5,3, IF(T2&gt;=64.5,2.5, IF(T2&gt;=59.5,2, IF(T2&gt;=54.5,1.5, IF(T2&gt;=49.5,1, IF(T2&lt;=49,0))))))))</f>
        <v>0</v>
      </c>
      <c r="V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" s="13">
        <f>_xlfn.XLOOKUP(Table1[[#This Row],[email]],[1]!ท้ายบท_1[Email],[1]!ท้ายบท_1[Total points],"ยังไม่ส่ง")</f>
        <v>22</v>
      </c>
      <c r="Z2" s="8">
        <f>_xlfn.XLOOKUP(Table1[[#This Row],[email]],[1]!Quiz_1[Email],[1]!Quiz_1[Total points],"ยังไม่ส่ง")</f>
        <v>7</v>
      </c>
      <c r="AA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" s="13">
        <f>_xlfn.XLOOKUP(Table1[[#This Row],[email]],[1]!ท้ายบท_2[Email],[1]!ท้ายบท_2[Total points],"ยังไม่ส่ง")</f>
        <v>13</v>
      </c>
      <c r="AD2" s="8">
        <f>_xlfn.XLOOKUP(Table1[[#This Row],[email]],[1]!Quiz_2[Email],[1]!Quiz_2[Total points],"ยังไม่ส่ง")</f>
        <v>9</v>
      </c>
      <c r="AE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" s="13">
        <f>_xlfn.XLOOKUP(Table1[[#This Row],[email]],[1]!ท้ายบท_3[Email],[1]!ท้ายบท_3[Total points],"ยังไม่ส่ง")</f>
        <v>9</v>
      </c>
      <c r="AG2" s="8">
        <f>_xlfn.XLOOKUP(Table1[[#This Row],[email]],[1]!Quiz_3[Email],[1]!Quiz_3[Total points],"ยังไม่ส่ง")</f>
        <v>7</v>
      </c>
      <c r="AH2" s="10">
        <v>26</v>
      </c>
      <c r="AI2" s="14">
        <v>10</v>
      </c>
      <c r="AJ2" s="10">
        <f>ROUND((Table1[[#This Row],[mid '[20']]]+Table1[[#This Row],[mid '[10']]])/2,0)</f>
        <v>18</v>
      </c>
      <c r="AK2" s="13"/>
      <c r="AL2" s="13"/>
      <c r="AM2" s="13"/>
      <c r="AN2" s="13"/>
      <c r="AO2" s="13"/>
      <c r="AP2" s="13"/>
      <c r="AQ2" s="13"/>
      <c r="AR2" s="15"/>
      <c r="AS2" s="8" t="str">
        <f>IF(M1&lt;10,"ยังไม่ซ่อม",IF(Table1[[#This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" spans="1:45" ht="19.5" x14ac:dyDescent="0.4">
      <c r="A3" s="7">
        <v>2</v>
      </c>
      <c r="B3" s="8">
        <v>1</v>
      </c>
      <c r="C3" s="8">
        <v>2</v>
      </c>
      <c r="D3" s="8" t="s">
        <v>50</v>
      </c>
      <c r="E3" s="8" t="s">
        <v>46</v>
      </c>
      <c r="F3" s="8" t="s">
        <v>51</v>
      </c>
      <c r="G3" s="8" t="s">
        <v>52</v>
      </c>
      <c r="H3" s="8" t="s">
        <v>53</v>
      </c>
      <c r="I3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" s="10">
        <f>Table1[[#This Row],[บท 1 '[10']]]+Table1[[#This Row],[บท 2 '[10']]]+Table1[[#This Row],[บท 3 '[5']]]</f>
        <v>23</v>
      </c>
      <c r="M3" s="10">
        <f>IF(Table1[[#This Row],[ซ่อมแล้วกลางภาค]]="ซ่อมแล้ว",10,Table1[[#This Row],[MID '[20']2]])</f>
        <v>17</v>
      </c>
      <c r="N3" s="11"/>
      <c r="O3" s="10">
        <v>5</v>
      </c>
      <c r="P3" s="10"/>
      <c r="Q3" s="10">
        <f>Table1[[#This Row],[บท 4 '[10']]]+Table1[[#This Row],[นำเสนอ '[5']]]+Table1[[#This Row],[บท 5 '[10']]]</f>
        <v>5</v>
      </c>
      <c r="R3" s="10">
        <f>Table1[[#This Row],[ก่อนกลางภาค '[25']]]+Table1[[#This Row],[กลางภาค '[20']]]+Table1[[#This Row],[หลังกลางภาค '[25']]]</f>
        <v>45</v>
      </c>
      <c r="S3" s="10"/>
      <c r="T3" s="10">
        <f>Table1[[#This Row],[ปลายภาค '[30']]]+Table1[[#This Row],[ก่อนปลายภาค '[70']]]</f>
        <v>45</v>
      </c>
      <c r="U3" s="12">
        <f t="shared" si="0"/>
        <v>0</v>
      </c>
      <c r="V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" s="13">
        <f>_xlfn.XLOOKUP(Table1[[#This Row],[email]],[1]!ท้ายบท_1[Email],[1]!ท้ายบท_1[Total points],"ยังไม่ส่ง")</f>
        <v>21</v>
      </c>
      <c r="Z3" s="8">
        <f>_xlfn.XLOOKUP(Table1[[#This Row],[email]],[1]!Quiz_1[Email],[1]!Quiz_1[Total points],"ยังไม่ส่ง")</f>
        <v>6</v>
      </c>
      <c r="AA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" s="13">
        <f>_xlfn.XLOOKUP(Table1[[#This Row],[email]],[1]!ท้ายบท_2[Email],[1]!ท้ายบท_2[Total points],"ยังไม่ส่ง")</f>
        <v>15</v>
      </c>
      <c r="AD3" s="13">
        <f>_xlfn.XLOOKUP(Table1[[#This Row],[email]],[1]!Quiz_2[Email],[1]!Quiz_2[Total points],"ยังไม่ส่ง")</f>
        <v>8</v>
      </c>
      <c r="AE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" s="13">
        <f>_xlfn.XLOOKUP(Table1[[#This Row],[email]],[1]!ท้ายบท_3[Email],[1]!ท้ายบท_3[Total points],"ยังไม่ส่ง")</f>
        <v>10</v>
      </c>
      <c r="AG3" s="13">
        <f>_xlfn.XLOOKUP(Table1[[#This Row],[email]],[1]!Quiz_3[Email],[1]!Quiz_3[Total points],"ยังไม่ส่ง")</f>
        <v>6</v>
      </c>
      <c r="AH3" s="10">
        <v>24</v>
      </c>
      <c r="AI3" s="14">
        <v>10</v>
      </c>
      <c r="AJ3" s="10">
        <f>ROUND((Table1[[#This Row],[mid '[20']]]+Table1[[#This Row],[mid '[10']]])/2,0)</f>
        <v>17</v>
      </c>
      <c r="AK3" s="13"/>
      <c r="AL3" s="13"/>
      <c r="AM3" s="13"/>
      <c r="AN3" s="13"/>
      <c r="AO3" s="13"/>
      <c r="AP3" s="13"/>
      <c r="AQ3" s="13"/>
      <c r="AR3" s="15"/>
      <c r="AS3" s="8" t="str">
        <f>IF(M2&lt;10,"ยังไม่ซ่อม",IF(Table1[[#This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" spans="1:45" ht="19.5" x14ac:dyDescent="0.4">
      <c r="A4" s="7">
        <v>3</v>
      </c>
      <c r="B4" s="8">
        <v>1</v>
      </c>
      <c r="C4" s="8">
        <v>3</v>
      </c>
      <c r="D4" s="8" t="s">
        <v>54</v>
      </c>
      <c r="E4" s="8" t="s">
        <v>46</v>
      </c>
      <c r="F4" s="8" t="s">
        <v>55</v>
      </c>
      <c r="G4" s="8" t="s">
        <v>56</v>
      </c>
      <c r="H4" s="8" t="s">
        <v>57</v>
      </c>
      <c r="I4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4" s="10">
        <f>Table1[[#This Row],[บท 1 '[10']]]+Table1[[#This Row],[บท 2 '[10']]]+Table1[[#This Row],[บท 3 '[5']]]</f>
        <v>23</v>
      </c>
      <c r="M4" s="10">
        <f>IF(Table1[[#This Row],[ซ่อมแล้วกลางภาค]]="ซ่อมแล้ว",10,Table1[[#This Row],[MID '[20']2]])</f>
        <v>19</v>
      </c>
      <c r="N4" s="11"/>
      <c r="O4" s="10">
        <v>5</v>
      </c>
      <c r="P4" s="10"/>
      <c r="Q4" s="10">
        <f>Table1[[#This Row],[บท 4 '[10']]]+Table1[[#This Row],[นำเสนอ '[5']]]+Table1[[#This Row],[บท 5 '[10']]]</f>
        <v>5</v>
      </c>
      <c r="R4" s="10">
        <f>Table1[[#This Row],[ก่อนกลางภาค '[25']]]+Table1[[#This Row],[กลางภาค '[20']]]+Table1[[#This Row],[หลังกลางภาค '[25']]]</f>
        <v>47</v>
      </c>
      <c r="S4" s="10"/>
      <c r="T4" s="10">
        <f>Table1[[#This Row],[ปลายภาค '[30']]]+Table1[[#This Row],[ก่อนปลายภาค '[70']]]</f>
        <v>47</v>
      </c>
      <c r="U4" s="12">
        <f t="shared" si="0"/>
        <v>0</v>
      </c>
      <c r="V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" s="13">
        <f>_xlfn.XLOOKUP(Table1[[#This Row],[email]],[1]!ท้ายบท_1[Email],[1]!ท้ายบท_1[Total points],"ยังไม่ส่ง")</f>
        <v>22</v>
      </c>
      <c r="Z4" s="8">
        <f>_xlfn.XLOOKUP(Table1[[#This Row],[email]],[1]!Quiz_1[Email],[1]!Quiz_1[Total points],"ยังไม่ส่ง")</f>
        <v>7</v>
      </c>
      <c r="AA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" s="13">
        <f>_xlfn.XLOOKUP(Table1[[#This Row],[email]],[1]!ท้ายบท_2[Email],[1]!ท้ายบท_2[Total points],"ยังไม่ส่ง")</f>
        <v>12</v>
      </c>
      <c r="AD4" s="13">
        <f>_xlfn.XLOOKUP(Table1[[#This Row],[email]],[1]!Quiz_2[Email],[1]!Quiz_2[Total points],"ยังไม่ส่ง")</f>
        <v>10</v>
      </c>
      <c r="AE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" s="13">
        <f>_xlfn.XLOOKUP(Table1[[#This Row],[email]],[1]!ท้ายบท_3[Email],[1]!ท้ายบท_3[Total points],"ยังไม่ส่ง")</f>
        <v>9</v>
      </c>
      <c r="AG4" s="13">
        <f>_xlfn.XLOOKUP(Table1[[#This Row],[email]],[1]!Quiz_3[Email],[1]!Quiz_3[Total points],"ยังไม่ส่ง")</f>
        <v>6</v>
      </c>
      <c r="AH4" s="10">
        <v>27</v>
      </c>
      <c r="AI4" s="14">
        <v>10</v>
      </c>
      <c r="AJ4" s="10">
        <f>ROUND((Table1[[#This Row],[mid '[20']]]+Table1[[#This Row],[mid '[10']]])/2,0)</f>
        <v>19</v>
      </c>
      <c r="AK4" s="13"/>
      <c r="AL4" s="13"/>
      <c r="AM4" s="13"/>
      <c r="AN4" s="13"/>
      <c r="AO4" s="13"/>
      <c r="AP4" s="13"/>
      <c r="AQ4" s="13"/>
      <c r="AR4" s="15"/>
      <c r="AS4" s="8" t="str">
        <f>IF(M3&lt;10,"ยังไม่ซ่อม",IF(Table1[[#This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" spans="1:45" ht="19.5" x14ac:dyDescent="0.4">
      <c r="A5" s="7">
        <v>4</v>
      </c>
      <c r="B5" s="8">
        <v>1</v>
      </c>
      <c r="C5" s="8">
        <v>4</v>
      </c>
      <c r="D5" s="8" t="s">
        <v>58</v>
      </c>
      <c r="E5" s="8" t="s">
        <v>46</v>
      </c>
      <c r="F5" s="8" t="s">
        <v>59</v>
      </c>
      <c r="G5" s="8" t="s">
        <v>60</v>
      </c>
      <c r="H5" s="8" t="s">
        <v>61</v>
      </c>
      <c r="I5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5" s="9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5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5" s="10">
        <f>Table1[[#This Row],[บท 1 '[10']]]+Table1[[#This Row],[บท 2 '[10']]]+Table1[[#This Row],[บท 3 '[5']]]</f>
        <v>13</v>
      </c>
      <c r="M5" s="10">
        <f>IF(Table1[[#This Row],[ซ่อมแล้วกลางภาค]]="ซ่อมแล้ว",10,Table1[[#This Row],[MID '[20']2]])</f>
        <v>15</v>
      </c>
      <c r="N5" s="11"/>
      <c r="O5" s="10">
        <v>5</v>
      </c>
      <c r="P5" s="10"/>
      <c r="Q5" s="10">
        <f>Table1[[#This Row],[บท 4 '[10']]]+Table1[[#This Row],[นำเสนอ '[5']]]+Table1[[#This Row],[บท 5 '[10']]]</f>
        <v>5</v>
      </c>
      <c r="R5" s="10">
        <f>Table1[[#This Row],[ก่อนกลางภาค '[25']]]+Table1[[#This Row],[กลางภาค '[20']]]+Table1[[#This Row],[หลังกลางภาค '[25']]]</f>
        <v>33</v>
      </c>
      <c r="S5" s="10"/>
      <c r="T5" s="10">
        <f>Table1[[#This Row],[ปลายภาค '[30']]]+Table1[[#This Row],[ก่อนปลายภาค '[70']]]</f>
        <v>33</v>
      </c>
      <c r="U5" s="12">
        <f t="shared" si="0"/>
        <v>0</v>
      </c>
      <c r="V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" s="13" t="str">
        <f>_xlfn.XLOOKUP(Table1[[#This Row],[email]],[1]!ท้ายบท_1[Email],[1]!ท้ายบท_1[Total points],"ยังไม่ส่ง")</f>
        <v>ยังไม่ส่ง</v>
      </c>
      <c r="Z5" s="8">
        <f>_xlfn.XLOOKUP(Table1[[#This Row],[email]],[1]!Quiz_1[Email],[1]!Quiz_1[Total points],"ยังไม่ส่ง")</f>
        <v>9</v>
      </c>
      <c r="AA5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" s="13" t="str">
        <f>_xlfn.XLOOKUP(Table1[[#This Row],[email]],[1]!ท้ายบท_2[Email],[1]!ท้ายบท_2[Total points],"ยังไม่ส่ง")</f>
        <v>ยังไม่ส่ง</v>
      </c>
      <c r="AD5" s="13">
        <f>_xlfn.XLOOKUP(Table1[[#This Row],[email]],[1]!Quiz_2[Email],[1]!Quiz_2[Total points],"ยังไม่ส่ง")</f>
        <v>8</v>
      </c>
      <c r="AE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5" s="13" t="str">
        <f>_xlfn.XLOOKUP(Table1[[#This Row],[email]],[1]!ท้ายบท_3[Email],[1]!ท้ายบท_3[Total points],"ยังไม่ส่ง")</f>
        <v>ยังไม่ส่ง</v>
      </c>
      <c r="AG5" s="13">
        <f>_xlfn.XLOOKUP(Table1[[#This Row],[email]],[1]!Quiz_3[Email],[1]!Quiz_3[Total points],"ยังไม่ส่ง")</f>
        <v>6</v>
      </c>
      <c r="AH5" s="10">
        <v>21</v>
      </c>
      <c r="AI5" s="14">
        <v>8</v>
      </c>
      <c r="AJ5" s="10">
        <f>ROUND((Table1[[#This Row],[mid '[20']]]+Table1[[#This Row],[mid '[10']]])/2,0)</f>
        <v>15</v>
      </c>
      <c r="AK5" s="13"/>
      <c r="AL5" s="13"/>
      <c r="AM5" s="13"/>
      <c r="AN5" s="13"/>
      <c r="AO5" s="13"/>
      <c r="AP5" s="13"/>
      <c r="AQ5" s="13"/>
      <c r="AR5" s="15"/>
      <c r="AS5" s="8" t="str">
        <f>IF(M4&lt;10,"ยังไม่ซ่อม",IF(Table1[[#This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6" spans="1:45" ht="19.5" x14ac:dyDescent="0.4">
      <c r="A6" s="7">
        <v>5</v>
      </c>
      <c r="B6" s="8">
        <v>1</v>
      </c>
      <c r="C6" s="8">
        <v>5</v>
      </c>
      <c r="D6" s="8" t="s">
        <v>62</v>
      </c>
      <c r="E6" s="8" t="s">
        <v>46</v>
      </c>
      <c r="F6" s="8" t="s">
        <v>63</v>
      </c>
      <c r="G6" s="8" t="s">
        <v>64</v>
      </c>
      <c r="H6" s="8" t="s">
        <v>65</v>
      </c>
      <c r="I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6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6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6" s="10">
        <f>Table1[[#This Row],[บท 1 '[10']]]+Table1[[#This Row],[บท 2 '[10']]]+Table1[[#This Row],[บท 3 '[5']]]</f>
        <v>23</v>
      </c>
      <c r="M6" s="10">
        <f>IF(Table1[[#This Row],[ซ่อมแล้วกลางภาค]]="ซ่อมแล้ว",10,Table1[[#This Row],[MID '[20']2]])</f>
        <v>17</v>
      </c>
      <c r="N6" s="11"/>
      <c r="O6" s="10">
        <v>5</v>
      </c>
      <c r="P6" s="10"/>
      <c r="Q6" s="10">
        <f>Table1[[#This Row],[บท 4 '[10']]]+Table1[[#This Row],[นำเสนอ '[5']]]+Table1[[#This Row],[บท 5 '[10']]]</f>
        <v>5</v>
      </c>
      <c r="R6" s="10">
        <f>Table1[[#This Row],[ก่อนกลางภาค '[25']]]+Table1[[#This Row],[กลางภาค '[20']]]+Table1[[#This Row],[หลังกลางภาค '[25']]]</f>
        <v>45</v>
      </c>
      <c r="S6" s="10"/>
      <c r="T6" s="10">
        <f>Table1[[#This Row],[ปลายภาค '[30']]]+Table1[[#This Row],[ก่อนปลายภาค '[70']]]</f>
        <v>45</v>
      </c>
      <c r="U6" s="12">
        <f t="shared" si="0"/>
        <v>0</v>
      </c>
      <c r="V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6" s="13">
        <f>_xlfn.XLOOKUP(Table1[[#This Row],[email]],[1]!ท้ายบท_1[Email],[1]!ท้ายบท_1[Total points],"ยังไม่ส่ง")</f>
        <v>21</v>
      </c>
      <c r="Z6" s="8">
        <f>_xlfn.XLOOKUP(Table1[[#This Row],[email]],[1]!Quiz_1[Email],[1]!Quiz_1[Total points],"ยังไม่ส่ง")</f>
        <v>8</v>
      </c>
      <c r="AA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6" s="13">
        <f>_xlfn.XLOOKUP(Table1[[#This Row],[email]],[1]!ท้ายบท_2[Email],[1]!ท้ายบท_2[Total points],"ยังไม่ส่ง")</f>
        <v>8</v>
      </c>
      <c r="AD6" s="13">
        <f>_xlfn.XLOOKUP(Table1[[#This Row],[email]],[1]!Quiz_2[Email],[1]!Quiz_2[Total points],"ยังไม่ส่ง")</f>
        <v>8</v>
      </c>
      <c r="AE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6" s="13">
        <f>_xlfn.XLOOKUP(Table1[[#This Row],[email]],[1]!ท้ายบท_3[Email],[1]!ท้ายบท_3[Total points],"ยังไม่ส่ง")</f>
        <v>10</v>
      </c>
      <c r="AG6" s="13" t="str">
        <f>_xlfn.XLOOKUP(Table1[[#This Row],[email]],[1]!Quiz_3[Email],[1]!Quiz_3[Total points],"ยังไม่ส่ง")</f>
        <v>ยังไม่ส่ง</v>
      </c>
      <c r="AH6" s="10">
        <v>25</v>
      </c>
      <c r="AI6" s="14">
        <v>8</v>
      </c>
      <c r="AJ6" s="10">
        <f>ROUND((Table1[[#This Row],[mid '[20']]]+Table1[[#This Row],[mid '[10']]])/2,0)</f>
        <v>17</v>
      </c>
      <c r="AK6" s="13"/>
      <c r="AL6" s="13"/>
      <c r="AM6" s="13"/>
      <c r="AN6" s="13"/>
      <c r="AO6" s="13"/>
      <c r="AP6" s="13"/>
      <c r="AQ6" s="13"/>
      <c r="AR6" s="15"/>
      <c r="AS6" s="8" t="str">
        <f>IF(M5&lt;10,"ยังไม่ซ่อม",IF(Table1[[#This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7" spans="1:45" ht="19.5" x14ac:dyDescent="0.4">
      <c r="A7" s="7">
        <v>6</v>
      </c>
      <c r="B7" s="8">
        <v>1</v>
      </c>
      <c r="C7" s="8">
        <v>6</v>
      </c>
      <c r="D7" s="8" t="s">
        <v>66</v>
      </c>
      <c r="E7" s="8" t="s">
        <v>46</v>
      </c>
      <c r="F7" s="8" t="s">
        <v>67</v>
      </c>
      <c r="G7" s="8" t="s">
        <v>68</v>
      </c>
      <c r="H7" s="8" t="s">
        <v>69</v>
      </c>
      <c r="I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7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7" s="10">
        <f>Table1[[#This Row],[บท 1 '[10']]]+Table1[[#This Row],[บท 2 '[10']]]+Table1[[#This Row],[บท 3 '[5']]]</f>
        <v>23</v>
      </c>
      <c r="M7" s="10">
        <f>IF(Table1[[#This Row],[ซ่อมแล้วกลางภาค]]="ซ่อมแล้ว",10,Table1[[#This Row],[MID '[20']2]])</f>
        <v>13</v>
      </c>
      <c r="N7" s="11"/>
      <c r="O7" s="10">
        <v>5</v>
      </c>
      <c r="P7" s="10"/>
      <c r="Q7" s="10">
        <f>Table1[[#This Row],[บท 4 '[10']]]+Table1[[#This Row],[นำเสนอ '[5']]]+Table1[[#This Row],[บท 5 '[10']]]</f>
        <v>5</v>
      </c>
      <c r="R7" s="10">
        <f>Table1[[#This Row],[ก่อนกลางภาค '[25']]]+Table1[[#This Row],[กลางภาค '[20']]]+Table1[[#This Row],[หลังกลางภาค '[25']]]</f>
        <v>41</v>
      </c>
      <c r="S7" s="10"/>
      <c r="T7" s="10">
        <f>Table1[[#This Row],[ปลายภาค '[30']]]+Table1[[#This Row],[ก่อนปลายภาค '[70']]]</f>
        <v>41</v>
      </c>
      <c r="U7" s="12">
        <f t="shared" si="0"/>
        <v>0</v>
      </c>
      <c r="V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7" s="13">
        <f>_xlfn.XLOOKUP(Table1[[#This Row],[email]],[1]!ท้ายบท_1[Email],[1]!ท้ายบท_1[Total points],"ยังไม่ส่ง")</f>
        <v>22</v>
      </c>
      <c r="Z7" s="8">
        <f>_xlfn.XLOOKUP(Table1[[#This Row],[email]],[1]!Quiz_1[Email],[1]!Quiz_1[Total points],"ยังไม่ส่ง")</f>
        <v>8</v>
      </c>
      <c r="AA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7" s="13">
        <f>_xlfn.XLOOKUP(Table1[[#This Row],[email]],[1]!ท้ายบท_2[Email],[1]!ท้ายบท_2[Total points],"ยังไม่ส่ง")</f>
        <v>8</v>
      </c>
      <c r="AD7" s="13">
        <f>_xlfn.XLOOKUP(Table1[[#This Row],[email]],[1]!Quiz_2[Email],[1]!Quiz_2[Total points],"ยังไม่ส่ง")</f>
        <v>8</v>
      </c>
      <c r="AE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7" s="13">
        <f>_xlfn.XLOOKUP(Table1[[#This Row],[email]],[1]!ท้ายบท_3[Email],[1]!ท้ายบท_3[Total points],"ยังไม่ส่ง")</f>
        <v>10</v>
      </c>
      <c r="AG7" s="13" t="str">
        <f>_xlfn.XLOOKUP(Table1[[#This Row],[email]],[1]!Quiz_3[Email],[1]!Quiz_3[Total points],"ยังไม่ส่ง")</f>
        <v>ยังไม่ส่ง</v>
      </c>
      <c r="AH7" s="10">
        <v>19</v>
      </c>
      <c r="AI7" s="14">
        <v>7</v>
      </c>
      <c r="AJ7" s="10">
        <f>ROUND((Table1[[#This Row],[mid '[20']]]+Table1[[#This Row],[mid '[10']]])/2,0)</f>
        <v>13</v>
      </c>
      <c r="AK7" s="13"/>
      <c r="AL7" s="13"/>
      <c r="AM7" s="13"/>
      <c r="AN7" s="13"/>
      <c r="AO7" s="13"/>
      <c r="AP7" s="13"/>
      <c r="AQ7" s="13"/>
      <c r="AR7" s="15"/>
      <c r="AS7" s="8" t="str">
        <f>IF(M6&lt;10,"ยังไม่ซ่อม",IF(Table1[[#This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8" spans="1:45" ht="19.5" x14ac:dyDescent="0.4">
      <c r="A8" s="7">
        <v>7</v>
      </c>
      <c r="B8" s="8">
        <v>1</v>
      </c>
      <c r="C8" s="8">
        <v>7</v>
      </c>
      <c r="D8" s="8" t="s">
        <v>70</v>
      </c>
      <c r="E8" s="8" t="s">
        <v>46</v>
      </c>
      <c r="F8" s="8" t="s">
        <v>71</v>
      </c>
      <c r="G8" s="8" t="s">
        <v>72</v>
      </c>
      <c r="H8" s="8" t="s">
        <v>73</v>
      </c>
      <c r="I8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8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8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8" s="10">
        <f>Table1[[#This Row],[บท 1 '[10']]]+Table1[[#This Row],[บท 2 '[10']]]+Table1[[#This Row],[บท 3 '[5']]]</f>
        <v>23</v>
      </c>
      <c r="M8" s="10">
        <f>IF(Table1[[#This Row],[ซ่อมแล้วกลางภาค]]="ซ่อมแล้ว",10,Table1[[#This Row],[MID '[20']2]])</f>
        <v>13</v>
      </c>
      <c r="N8" s="11"/>
      <c r="O8" s="10">
        <v>5</v>
      </c>
      <c r="P8" s="10"/>
      <c r="Q8" s="10">
        <f>Table1[[#This Row],[บท 4 '[10']]]+Table1[[#This Row],[นำเสนอ '[5']]]+Table1[[#This Row],[บท 5 '[10']]]</f>
        <v>5</v>
      </c>
      <c r="R8" s="10">
        <f>Table1[[#This Row],[ก่อนกลางภาค '[25']]]+Table1[[#This Row],[กลางภาค '[20']]]+Table1[[#This Row],[หลังกลางภาค '[25']]]</f>
        <v>41</v>
      </c>
      <c r="S8" s="10"/>
      <c r="T8" s="10">
        <f>Table1[[#This Row],[ปลายภาค '[30']]]+Table1[[#This Row],[ก่อนปลายภาค '[70']]]</f>
        <v>41</v>
      </c>
      <c r="U8" s="12">
        <f t="shared" si="0"/>
        <v>0</v>
      </c>
      <c r="V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8" s="13">
        <f>_xlfn.XLOOKUP(Table1[[#This Row],[email]],[1]!ท้ายบท_1[Email],[1]!ท้ายบท_1[Total points],"ยังไม่ส่ง")</f>
        <v>21</v>
      </c>
      <c r="Z8" s="8">
        <f>_xlfn.XLOOKUP(Table1[[#This Row],[email]],[1]!Quiz_1[Email],[1]!Quiz_1[Total points],"ยังไม่ส่ง")</f>
        <v>10</v>
      </c>
      <c r="AA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8" s="13">
        <f>_xlfn.XLOOKUP(Table1[[#This Row],[email]],[1]!ท้ายบท_2[Email],[1]!ท้ายบท_2[Total points],"ยังไม่ส่ง")</f>
        <v>13</v>
      </c>
      <c r="AD8" s="13">
        <f>_xlfn.XLOOKUP(Table1[[#This Row],[email]],[1]!Quiz_2[Email],[1]!Quiz_2[Total points],"ยังไม่ส่ง")</f>
        <v>9</v>
      </c>
      <c r="AE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8" s="13">
        <f>_xlfn.XLOOKUP(Table1[[#This Row],[email]],[1]!ท้ายบท_3[Email],[1]!ท้ายบท_3[Total points],"ยังไม่ส่ง")</f>
        <v>11</v>
      </c>
      <c r="AG8" s="13" t="str">
        <f>_xlfn.XLOOKUP(Table1[[#This Row],[email]],[1]!Quiz_3[Email],[1]!Quiz_3[Total points],"ยังไม่ส่ง")</f>
        <v>ยังไม่ส่ง</v>
      </c>
      <c r="AH8" s="10">
        <v>19</v>
      </c>
      <c r="AI8" s="14">
        <v>6</v>
      </c>
      <c r="AJ8" s="10">
        <f>ROUND((Table1[[#This Row],[mid '[20']]]+Table1[[#This Row],[mid '[10']]])/2,0)</f>
        <v>13</v>
      </c>
      <c r="AK8" s="13"/>
      <c r="AL8" s="13"/>
      <c r="AM8" s="13"/>
      <c r="AN8" s="13"/>
      <c r="AO8" s="13"/>
      <c r="AP8" s="13"/>
      <c r="AQ8" s="13"/>
      <c r="AR8" s="15"/>
      <c r="AS8" s="8" t="str">
        <f>IF(M7&lt;10,"ยังไม่ซ่อม",IF(Table1[[#This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9" spans="1:45" ht="19.5" x14ac:dyDescent="0.4">
      <c r="A9" s="7">
        <v>8</v>
      </c>
      <c r="B9" s="8">
        <v>1</v>
      </c>
      <c r="C9" s="8">
        <v>8</v>
      </c>
      <c r="D9" s="8" t="s">
        <v>74</v>
      </c>
      <c r="E9" s="8" t="s">
        <v>46</v>
      </c>
      <c r="F9" s="8" t="s">
        <v>75</v>
      </c>
      <c r="G9" s="8" t="s">
        <v>76</v>
      </c>
      <c r="H9" s="8" t="s">
        <v>77</v>
      </c>
      <c r="I9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9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9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9" s="10">
        <f>Table1[[#This Row],[บท 1 '[10']]]+Table1[[#This Row],[บท 2 '[10']]]+Table1[[#This Row],[บท 3 '[5']]]</f>
        <v>24</v>
      </c>
      <c r="M9" s="10">
        <f>IF(Table1[[#This Row],[ซ่อมแล้วกลางภาค]]="ซ่อมแล้ว",10,Table1[[#This Row],[MID '[20']2]])</f>
        <v>14</v>
      </c>
      <c r="N9" s="11"/>
      <c r="O9" s="10">
        <v>5</v>
      </c>
      <c r="P9" s="10"/>
      <c r="Q9" s="10">
        <f>Table1[[#This Row],[บท 4 '[10']]]+Table1[[#This Row],[นำเสนอ '[5']]]+Table1[[#This Row],[บท 5 '[10']]]</f>
        <v>5</v>
      </c>
      <c r="R9" s="10">
        <f>Table1[[#This Row],[ก่อนกลางภาค '[25']]]+Table1[[#This Row],[กลางภาค '[20']]]+Table1[[#This Row],[หลังกลางภาค '[25']]]</f>
        <v>43</v>
      </c>
      <c r="S9" s="10"/>
      <c r="T9" s="10">
        <f>Table1[[#This Row],[ปลายภาค '[30']]]+Table1[[#This Row],[ก่อนปลายภาค '[70']]]</f>
        <v>43</v>
      </c>
      <c r="U9" s="12">
        <f t="shared" si="0"/>
        <v>0</v>
      </c>
      <c r="V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9" s="13">
        <f>_xlfn.XLOOKUP(Table1[[#This Row],[email]],[1]!ท้ายบท_1[Email],[1]!ท้ายบท_1[Total points],"ยังไม่ส่ง")</f>
        <v>21</v>
      </c>
      <c r="Z9" s="8">
        <f>_xlfn.XLOOKUP(Table1[[#This Row],[email]],[1]!Quiz_1[Email],[1]!Quiz_1[Total points],"ยังไม่ส่ง")</f>
        <v>9</v>
      </c>
      <c r="AA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9" s="13">
        <f>_xlfn.XLOOKUP(Table1[[#This Row],[email]],[1]!ท้ายบท_2[Email],[1]!ท้ายบท_2[Total points],"ยังไม่ส่ง")</f>
        <v>12</v>
      </c>
      <c r="AD9" s="13">
        <f>_xlfn.XLOOKUP(Table1[[#This Row],[email]],[1]!Quiz_2[Email],[1]!Quiz_2[Total points],"ยังไม่ส่ง")</f>
        <v>9</v>
      </c>
      <c r="AE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9" s="13">
        <f>_xlfn.XLOOKUP(Table1[[#This Row],[email]],[1]!ท้ายบท_3[Email],[1]!ท้ายบท_3[Total points],"ยังไม่ส่ง")</f>
        <v>9</v>
      </c>
      <c r="AG9" s="13">
        <f>_xlfn.XLOOKUP(Table1[[#This Row],[email]],[1]!Quiz_3[Email],[1]!Quiz_3[Total points],"ยังไม่ส่ง")</f>
        <v>7</v>
      </c>
      <c r="AH9" s="10">
        <v>19</v>
      </c>
      <c r="AI9" s="14">
        <v>9</v>
      </c>
      <c r="AJ9" s="10">
        <f>ROUND((Table1[[#This Row],[mid '[20']]]+Table1[[#This Row],[mid '[10']]])/2,0)</f>
        <v>14</v>
      </c>
      <c r="AK9" s="13"/>
      <c r="AL9" s="13"/>
      <c r="AM9" s="13"/>
      <c r="AN9" s="13"/>
      <c r="AO9" s="13"/>
      <c r="AP9" s="13"/>
      <c r="AQ9" s="13"/>
      <c r="AR9" s="15"/>
      <c r="AS9" s="8" t="str">
        <f>IF(M8&lt;10,"ยังไม่ซ่อม",IF(Table1[[#This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0" spans="1:45" ht="19.5" x14ac:dyDescent="0.4">
      <c r="A10" s="7">
        <v>9</v>
      </c>
      <c r="B10" s="8">
        <v>1</v>
      </c>
      <c r="C10" s="8">
        <v>9</v>
      </c>
      <c r="D10" s="8" t="s">
        <v>78</v>
      </c>
      <c r="E10" s="8" t="s">
        <v>46</v>
      </c>
      <c r="F10" s="8" t="s">
        <v>79</v>
      </c>
      <c r="G10" s="8" t="s">
        <v>80</v>
      </c>
      <c r="H10" s="8" t="s">
        <v>81</v>
      </c>
      <c r="I10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0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0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0" s="10">
        <f>Table1[[#This Row],[บท 1 '[10']]]+Table1[[#This Row],[บท 2 '[10']]]+Table1[[#This Row],[บท 3 '[5']]]</f>
        <v>23</v>
      </c>
      <c r="M10" s="10">
        <f>IF(Table1[[#This Row],[ซ่อมแล้วกลางภาค]]="ซ่อมแล้ว",10,Table1[[#This Row],[MID '[20']2]])</f>
        <v>17</v>
      </c>
      <c r="N10" s="11"/>
      <c r="O10" s="10">
        <v>5</v>
      </c>
      <c r="P10" s="10"/>
      <c r="Q10" s="10">
        <f>Table1[[#This Row],[บท 4 '[10']]]+Table1[[#This Row],[นำเสนอ '[5']]]+Table1[[#This Row],[บท 5 '[10']]]</f>
        <v>5</v>
      </c>
      <c r="R10" s="10">
        <f>Table1[[#This Row],[ก่อนกลางภาค '[25']]]+Table1[[#This Row],[กลางภาค '[20']]]+Table1[[#This Row],[หลังกลางภาค '[25']]]</f>
        <v>45</v>
      </c>
      <c r="S10" s="10"/>
      <c r="T10" s="10">
        <f>Table1[[#This Row],[ปลายภาค '[30']]]+Table1[[#This Row],[ก่อนปลายภาค '[70']]]</f>
        <v>45</v>
      </c>
      <c r="U10" s="12">
        <f t="shared" si="0"/>
        <v>0</v>
      </c>
      <c r="V1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0" s="13">
        <f>_xlfn.XLOOKUP(Table1[[#This Row],[email]],[1]!ท้ายบท_1[Email],[1]!ท้ายบท_1[Total points],"ยังไม่ส่ง")</f>
        <v>21</v>
      </c>
      <c r="Z10" s="8">
        <f>_xlfn.XLOOKUP(Table1[[#This Row],[email]],[1]!Quiz_1[Email],[1]!Quiz_1[Total points],"ยังไม่ส่ง")</f>
        <v>9</v>
      </c>
      <c r="AA1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0" s="13">
        <f>_xlfn.XLOOKUP(Table1[[#This Row],[email]],[1]!ท้ายบท_2[Email],[1]!ท้ายบท_2[Total points],"ยังไม่ส่ง")</f>
        <v>13</v>
      </c>
      <c r="AD10" s="13">
        <f>_xlfn.XLOOKUP(Table1[[#This Row],[email]],[1]!Quiz_2[Email],[1]!Quiz_2[Total points],"ยังไม่ส่ง")</f>
        <v>9</v>
      </c>
      <c r="AE1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0" s="13">
        <f>_xlfn.XLOOKUP(Table1[[#This Row],[email]],[1]!ท้ายบท_3[Email],[1]!ท้ายบท_3[Total points],"ยังไม่ส่ง")</f>
        <v>9</v>
      </c>
      <c r="AG10" s="13" t="str">
        <f>_xlfn.XLOOKUP(Table1[[#This Row],[email]],[1]!Quiz_3[Email],[1]!Quiz_3[Total points],"ยังไม่ส่ง")</f>
        <v>ยังไม่ส่ง</v>
      </c>
      <c r="AH10" s="10">
        <v>25</v>
      </c>
      <c r="AI10" s="14">
        <v>8</v>
      </c>
      <c r="AJ10" s="10">
        <f>ROUND((Table1[[#This Row],[mid '[20']]]+Table1[[#This Row],[mid '[10']]])/2,0)</f>
        <v>17</v>
      </c>
      <c r="AK10" s="13"/>
      <c r="AL10" s="13"/>
      <c r="AM10" s="13"/>
      <c r="AN10" s="13"/>
      <c r="AO10" s="13"/>
      <c r="AP10" s="13"/>
      <c r="AQ10" s="13"/>
      <c r="AR10" s="15"/>
      <c r="AS10" s="8" t="str">
        <f>IF(M9&lt;10,"ยังไม่ซ่อม",IF(Table1[[#This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1" spans="1:45" ht="19.5" x14ac:dyDescent="0.4">
      <c r="A11" s="7">
        <v>10</v>
      </c>
      <c r="B11" s="8">
        <v>1</v>
      </c>
      <c r="C11" s="8">
        <v>10</v>
      </c>
      <c r="D11" s="8" t="s">
        <v>82</v>
      </c>
      <c r="E11" s="8" t="s">
        <v>46</v>
      </c>
      <c r="F11" s="8" t="s">
        <v>83</v>
      </c>
      <c r="G11" s="8" t="s">
        <v>84</v>
      </c>
      <c r="H11" s="8" t="s">
        <v>85</v>
      </c>
      <c r="I1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1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1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1" s="10">
        <f>Table1[[#This Row],[บท 1 '[10']]]+Table1[[#This Row],[บท 2 '[10']]]+Table1[[#This Row],[บท 3 '[5']]]</f>
        <v>23</v>
      </c>
      <c r="M11" s="10">
        <f>IF(Table1[[#This Row],[ซ่อมแล้วกลางภาค]]="ซ่อมแล้ว",10,Table1[[#This Row],[MID '[20']2]])</f>
        <v>16</v>
      </c>
      <c r="N11" s="11"/>
      <c r="O11" s="10">
        <v>5</v>
      </c>
      <c r="P11" s="10"/>
      <c r="Q11" s="10">
        <f>Table1[[#This Row],[บท 4 '[10']]]+Table1[[#This Row],[นำเสนอ '[5']]]+Table1[[#This Row],[บท 5 '[10']]]</f>
        <v>5</v>
      </c>
      <c r="R11" s="10">
        <f>Table1[[#This Row],[ก่อนกลางภาค '[25']]]+Table1[[#This Row],[กลางภาค '[20']]]+Table1[[#This Row],[หลังกลางภาค '[25']]]</f>
        <v>44</v>
      </c>
      <c r="S11" s="10"/>
      <c r="T11" s="10">
        <f>Table1[[#This Row],[ปลายภาค '[30']]]+Table1[[#This Row],[ก่อนปลายภาค '[70']]]</f>
        <v>44</v>
      </c>
      <c r="U11" s="12">
        <f t="shared" si="0"/>
        <v>0</v>
      </c>
      <c r="V1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1" s="13">
        <f>_xlfn.XLOOKUP(Table1[[#This Row],[email]],[1]!ท้ายบท_1[Email],[1]!ท้ายบท_1[Total points],"ยังไม่ส่ง")</f>
        <v>21</v>
      </c>
      <c r="Z11" s="8">
        <f>_xlfn.XLOOKUP(Table1[[#This Row],[email]],[1]!Quiz_1[Email],[1]!Quiz_1[Total points],"ยังไม่ส่ง")</f>
        <v>8</v>
      </c>
      <c r="AA1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1" s="13">
        <f>_xlfn.XLOOKUP(Table1[[#This Row],[email]],[1]!ท้ายบท_2[Email],[1]!ท้ายบท_2[Total points],"ยังไม่ส่ง")</f>
        <v>13</v>
      </c>
      <c r="AD11" s="13">
        <f>_xlfn.XLOOKUP(Table1[[#This Row],[email]],[1]!Quiz_2[Email],[1]!Quiz_2[Total points],"ยังไม่ส่ง")</f>
        <v>9</v>
      </c>
      <c r="AE1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1" s="13">
        <f>_xlfn.XLOOKUP(Table1[[#This Row],[email]],[1]!ท้ายบท_3[Email],[1]!ท้ายบท_3[Total points],"ยังไม่ส่ง")</f>
        <v>10</v>
      </c>
      <c r="AG11" s="13" t="str">
        <f>_xlfn.XLOOKUP(Table1[[#This Row],[email]],[1]!Quiz_3[Email],[1]!Quiz_3[Total points],"ยังไม่ส่ง")</f>
        <v>ยังไม่ส่ง</v>
      </c>
      <c r="AH11" s="10">
        <v>22</v>
      </c>
      <c r="AI11" s="14">
        <v>9</v>
      </c>
      <c r="AJ11" s="10">
        <f>ROUND((Table1[[#This Row],[mid '[20']]]+Table1[[#This Row],[mid '[10']]])/2,0)</f>
        <v>16</v>
      </c>
      <c r="AK11" s="13"/>
      <c r="AL11" s="13"/>
      <c r="AM11" s="13"/>
      <c r="AN11" s="13"/>
      <c r="AO11" s="13"/>
      <c r="AP11" s="13"/>
      <c r="AQ11" s="13"/>
      <c r="AR11" s="15"/>
      <c r="AS11" s="8" t="str">
        <f>IF(M10&lt;10,"ยังไม่ซ่อม",IF(Table1[[#This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2" spans="1:45" ht="19.5" x14ac:dyDescent="0.4">
      <c r="A12" s="7">
        <v>11</v>
      </c>
      <c r="B12" s="8">
        <v>1</v>
      </c>
      <c r="C12" s="8">
        <v>11</v>
      </c>
      <c r="D12" s="8" t="s">
        <v>86</v>
      </c>
      <c r="E12" s="8" t="s">
        <v>46</v>
      </c>
      <c r="F12" s="8" t="s">
        <v>87</v>
      </c>
      <c r="G12" s="8" t="s">
        <v>88</v>
      </c>
      <c r="H12" s="8" t="s">
        <v>89</v>
      </c>
      <c r="I12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2" s="10">
        <f>Table1[[#This Row],[บท 1 '[10']]]+Table1[[#This Row],[บท 2 '[10']]]+Table1[[#This Row],[บท 3 '[5']]]</f>
        <v>24</v>
      </c>
      <c r="M12" s="10">
        <f>IF(Table1[[#This Row],[ซ่อมแล้วกลางภาค]]="ซ่อมแล้ว",10,Table1[[#This Row],[MID '[20']2]])</f>
        <v>17</v>
      </c>
      <c r="N12" s="11"/>
      <c r="O12" s="10">
        <v>5</v>
      </c>
      <c r="P12" s="10"/>
      <c r="Q12" s="10">
        <f>Table1[[#This Row],[บท 4 '[10']]]+Table1[[#This Row],[นำเสนอ '[5']]]+Table1[[#This Row],[บท 5 '[10']]]</f>
        <v>5</v>
      </c>
      <c r="R12" s="10">
        <f>Table1[[#This Row],[ก่อนกลางภาค '[25']]]+Table1[[#This Row],[กลางภาค '[20']]]+Table1[[#This Row],[หลังกลางภาค '[25']]]</f>
        <v>46</v>
      </c>
      <c r="S12" s="10"/>
      <c r="T12" s="10">
        <f>Table1[[#This Row],[ปลายภาค '[30']]]+Table1[[#This Row],[ก่อนปลายภาค '[70']]]</f>
        <v>46</v>
      </c>
      <c r="U12" s="12">
        <f t="shared" si="0"/>
        <v>0</v>
      </c>
      <c r="V1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2" s="13">
        <f>_xlfn.XLOOKUP(Table1[[#This Row],[email]],[1]!ท้ายบท_1[Email],[1]!ท้ายบท_1[Total points],"ยังไม่ส่ง")</f>
        <v>22</v>
      </c>
      <c r="Z12" s="8">
        <f>_xlfn.XLOOKUP(Table1[[#This Row],[email]],[1]!Quiz_1[Email],[1]!Quiz_1[Total points],"ยังไม่ส่ง")</f>
        <v>10</v>
      </c>
      <c r="AA1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2" s="13">
        <f>_xlfn.XLOOKUP(Table1[[#This Row],[email]],[1]!ท้ายบท_2[Email],[1]!ท้ายบท_2[Total points],"ยังไม่ส่ง")</f>
        <v>12</v>
      </c>
      <c r="AD12" s="13">
        <f>_xlfn.XLOOKUP(Table1[[#This Row],[email]],[1]!Quiz_2[Email],[1]!Quiz_2[Total points],"ยังไม่ส่ง")</f>
        <v>9</v>
      </c>
      <c r="AE1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2" s="13">
        <f>_xlfn.XLOOKUP(Table1[[#This Row],[email]],[1]!ท้ายบท_3[Email],[1]!ท้ายบท_3[Total points],"ยังไม่ส่ง")</f>
        <v>10</v>
      </c>
      <c r="AG12" s="13">
        <f>_xlfn.XLOOKUP(Table1[[#This Row],[email]],[1]!Quiz_3[Email],[1]!Quiz_3[Total points],"ยังไม่ส่ง")</f>
        <v>7</v>
      </c>
      <c r="AH12" s="10">
        <v>23</v>
      </c>
      <c r="AI12" s="14">
        <v>10</v>
      </c>
      <c r="AJ12" s="10">
        <f>ROUND((Table1[[#This Row],[mid '[20']]]+Table1[[#This Row],[mid '[10']]])/2,0)</f>
        <v>17</v>
      </c>
      <c r="AK12" s="13"/>
      <c r="AL12" s="13"/>
      <c r="AM12" s="13"/>
      <c r="AN12" s="13"/>
      <c r="AO12" s="13"/>
      <c r="AP12" s="13"/>
      <c r="AQ12" s="13"/>
      <c r="AR12" s="15"/>
      <c r="AS12" s="8" t="str">
        <f>IF(M11&lt;10,"ยังไม่ซ่อม",IF(Table1[[#This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3" spans="1:45" ht="19.5" x14ac:dyDescent="0.4">
      <c r="A13" s="7">
        <v>12</v>
      </c>
      <c r="B13" s="8">
        <v>1</v>
      </c>
      <c r="C13" s="8">
        <v>12</v>
      </c>
      <c r="D13" s="8" t="s">
        <v>90</v>
      </c>
      <c r="E13" s="8" t="s">
        <v>46</v>
      </c>
      <c r="F13" s="8" t="s">
        <v>91</v>
      </c>
      <c r="G13" s="8" t="s">
        <v>92</v>
      </c>
      <c r="H13" s="8" t="s">
        <v>93</v>
      </c>
      <c r="I13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3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13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3" s="10">
        <f>Table1[[#This Row],[บท 1 '[10']]]+Table1[[#This Row],[บท 2 '[10']]]+Table1[[#This Row],[บท 3 '[5']]]</f>
        <v>20</v>
      </c>
      <c r="M13" s="10">
        <f>IF(Table1[[#This Row],[ซ่อมแล้วกลางภาค]]="ซ่อมแล้ว",10,Table1[[#This Row],[MID '[20']2]])</f>
        <v>13</v>
      </c>
      <c r="N13" s="11"/>
      <c r="O13" s="10">
        <v>5</v>
      </c>
      <c r="P13" s="10"/>
      <c r="Q13" s="10">
        <f>Table1[[#This Row],[บท 4 '[10']]]+Table1[[#This Row],[นำเสนอ '[5']]]+Table1[[#This Row],[บท 5 '[10']]]</f>
        <v>5</v>
      </c>
      <c r="R13" s="10">
        <f>Table1[[#This Row],[ก่อนกลางภาค '[25']]]+Table1[[#This Row],[กลางภาค '[20']]]+Table1[[#This Row],[หลังกลางภาค '[25']]]</f>
        <v>38</v>
      </c>
      <c r="S13" s="10"/>
      <c r="T13" s="10">
        <f>Table1[[#This Row],[ปลายภาค '[30']]]+Table1[[#This Row],[ก่อนปลายภาค '[70']]]</f>
        <v>38</v>
      </c>
      <c r="U13" s="12">
        <f t="shared" si="0"/>
        <v>0</v>
      </c>
      <c r="V1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3" s="13">
        <f>_xlfn.XLOOKUP(Table1[[#This Row],[email]],[1]!ท้ายบท_1[Email],[1]!ท้ายบท_1[Total points],"ยังไม่ส่ง")</f>
        <v>19</v>
      </c>
      <c r="Z13" s="8">
        <f>_xlfn.XLOOKUP(Table1[[#This Row],[email]],[1]!Quiz_1[Email],[1]!Quiz_1[Total points],"ยังไม่ส่ง")</f>
        <v>9</v>
      </c>
      <c r="AA1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3" s="13" t="str">
        <f>_xlfn.XLOOKUP(Table1[[#This Row],[email]],[1]!ท้ายบท_2[Email],[1]!ท้ายบท_2[Total points],"ยังไม่ส่ง")</f>
        <v>ยังไม่ส่ง</v>
      </c>
      <c r="AD13" s="13">
        <f>_xlfn.XLOOKUP(Table1[[#This Row],[email]],[1]!Quiz_2[Email],[1]!Quiz_2[Total points],"ยังไม่ส่ง")</f>
        <v>9</v>
      </c>
      <c r="AE1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3" s="13">
        <f>_xlfn.XLOOKUP(Table1[[#This Row],[email]],[1]!ท้ายบท_3[Email],[1]!ท้ายบท_3[Total points],"ยังไม่ส่ง")</f>
        <v>7</v>
      </c>
      <c r="AG13" s="13" t="str">
        <f>_xlfn.XLOOKUP(Table1[[#This Row],[email]],[1]!Quiz_3[Email],[1]!Quiz_3[Total points],"ยังไม่ส่ง")</f>
        <v>ยังไม่ส่ง</v>
      </c>
      <c r="AH13" s="10">
        <v>17</v>
      </c>
      <c r="AI13" s="14">
        <v>8</v>
      </c>
      <c r="AJ13" s="10">
        <f>ROUND((Table1[[#This Row],[mid '[20']]]+Table1[[#This Row],[mid '[10']]])/2,0)</f>
        <v>13</v>
      </c>
      <c r="AK13" s="13"/>
      <c r="AL13" s="13"/>
      <c r="AM13" s="13"/>
      <c r="AN13" s="13"/>
      <c r="AO13" s="13"/>
      <c r="AP13" s="13"/>
      <c r="AQ13" s="13"/>
      <c r="AR13" s="15"/>
      <c r="AS13" s="8" t="str">
        <f>IF(M12&lt;10,"ยังไม่ซ่อม",IF(Table1[[#This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4" spans="1:45" ht="19.5" x14ac:dyDescent="0.4">
      <c r="A14" s="7">
        <v>13</v>
      </c>
      <c r="B14" s="8">
        <v>1</v>
      </c>
      <c r="C14" s="8">
        <v>13</v>
      </c>
      <c r="D14" s="8" t="s">
        <v>94</v>
      </c>
      <c r="E14" s="8" t="s">
        <v>46</v>
      </c>
      <c r="F14" s="8" t="s">
        <v>95</v>
      </c>
      <c r="G14" s="8" t="s">
        <v>96</v>
      </c>
      <c r="H14" s="8" t="s">
        <v>97</v>
      </c>
      <c r="I14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4" s="9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14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14" s="10">
        <f>Table1[[#This Row],[บท 1 '[10']]]+Table1[[#This Row],[บท 2 '[10']]]+Table1[[#This Row],[บท 3 '[5']]]</f>
        <v>12</v>
      </c>
      <c r="M14" s="10">
        <f>IF(Table1[[#This Row],[ซ่อมแล้วกลางภาค]]="ซ่อมแล้ว",10,Table1[[#This Row],[MID '[20']2]])</f>
        <v>14</v>
      </c>
      <c r="N14" s="11"/>
      <c r="O14" s="10">
        <v>5</v>
      </c>
      <c r="P14" s="10"/>
      <c r="Q14" s="10">
        <f>Table1[[#This Row],[บท 4 '[10']]]+Table1[[#This Row],[นำเสนอ '[5']]]+Table1[[#This Row],[บท 5 '[10']]]</f>
        <v>5</v>
      </c>
      <c r="R14" s="10">
        <f>Table1[[#This Row],[ก่อนกลางภาค '[25']]]+Table1[[#This Row],[กลางภาค '[20']]]+Table1[[#This Row],[หลังกลางภาค '[25']]]</f>
        <v>31</v>
      </c>
      <c r="S14" s="10"/>
      <c r="T14" s="10">
        <f>Table1[[#This Row],[ปลายภาค '[30']]]+Table1[[#This Row],[ก่อนปลายภาค '[70']]]</f>
        <v>31</v>
      </c>
      <c r="U14" s="12">
        <f t="shared" si="0"/>
        <v>0</v>
      </c>
      <c r="V1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4" s="13">
        <f>_xlfn.XLOOKUP(Table1[[#This Row],[email]],[1]!ท้ายบท_1[Email],[1]!ท้ายบท_1[Total points],"ยังไม่ส่ง")</f>
        <v>22</v>
      </c>
      <c r="Z14" s="8">
        <f>_xlfn.XLOOKUP(Table1[[#This Row],[email]],[1]!Quiz_1[Email],[1]!Quiz_1[Total points],"ยังไม่ส่ง")</f>
        <v>9</v>
      </c>
      <c r="AA14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4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4" s="13" t="str">
        <f>_xlfn.XLOOKUP(Table1[[#This Row],[email]],[1]!ท้ายบท_2[Email],[1]!ท้ายบท_2[Total points],"ยังไม่ส่ง")</f>
        <v>ยังไม่ส่ง</v>
      </c>
      <c r="AD14" s="13">
        <f>_xlfn.XLOOKUP(Table1[[#This Row],[email]],[1]!Quiz_2[Email],[1]!Quiz_2[Total points],"ยังไม่ส่ง")</f>
        <v>9</v>
      </c>
      <c r="AE14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4" s="13" t="str">
        <f>_xlfn.XLOOKUP(Table1[[#This Row],[email]],[1]!ท้ายบท_3[Email],[1]!ท้ายบท_3[Total points],"ยังไม่ส่ง")</f>
        <v>ยังไม่ส่ง</v>
      </c>
      <c r="AG14" s="13" t="str">
        <f>_xlfn.XLOOKUP(Table1[[#This Row],[email]],[1]!Quiz_3[Email],[1]!Quiz_3[Total points],"ยังไม่ส่ง")</f>
        <v>ยังไม่ส่ง</v>
      </c>
      <c r="AH14" s="10">
        <v>19</v>
      </c>
      <c r="AI14" s="14">
        <v>8</v>
      </c>
      <c r="AJ14" s="10">
        <f>ROUND((Table1[[#This Row],[mid '[20']]]+Table1[[#This Row],[mid '[10']]])/2,0)</f>
        <v>14</v>
      </c>
      <c r="AK14" s="13"/>
      <c r="AL14" s="13"/>
      <c r="AM14" s="13"/>
      <c r="AN14" s="13"/>
      <c r="AO14" s="13"/>
      <c r="AP14" s="13"/>
      <c r="AQ14" s="13"/>
      <c r="AR14" s="15"/>
      <c r="AS14" s="8" t="str">
        <f>IF(M13&lt;10,"ยังไม่ซ่อม",IF(Table1[[#This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5" spans="1:45" ht="19.5" x14ac:dyDescent="0.4">
      <c r="A15" s="7">
        <v>14</v>
      </c>
      <c r="B15" s="8">
        <v>1</v>
      </c>
      <c r="C15" s="8">
        <v>14</v>
      </c>
      <c r="D15" s="8" t="s">
        <v>98</v>
      </c>
      <c r="E15" s="8" t="s">
        <v>46</v>
      </c>
      <c r="F15" s="8" t="s">
        <v>99</v>
      </c>
      <c r="G15" s="8" t="s">
        <v>100</v>
      </c>
      <c r="H15" s="8" t="s">
        <v>101</v>
      </c>
      <c r="I15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5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5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5" s="10">
        <f>Table1[[#This Row],[บท 1 '[10']]]+Table1[[#This Row],[บท 2 '[10']]]+Table1[[#This Row],[บท 3 '[5']]]</f>
        <v>23</v>
      </c>
      <c r="M15" s="10">
        <f>IF(Table1[[#This Row],[ซ่อมแล้วกลางภาค]]="ซ่อมแล้ว",10,Table1[[#This Row],[MID '[20']2]])</f>
        <v>19</v>
      </c>
      <c r="N15" s="11"/>
      <c r="O15" s="10">
        <v>5</v>
      </c>
      <c r="P15" s="10"/>
      <c r="Q15" s="10">
        <f>Table1[[#This Row],[บท 4 '[10']]]+Table1[[#This Row],[นำเสนอ '[5']]]+Table1[[#This Row],[บท 5 '[10']]]</f>
        <v>5</v>
      </c>
      <c r="R15" s="10">
        <f>Table1[[#This Row],[ก่อนกลางภาค '[25']]]+Table1[[#This Row],[กลางภาค '[20']]]+Table1[[#This Row],[หลังกลางภาค '[25']]]</f>
        <v>47</v>
      </c>
      <c r="S15" s="10"/>
      <c r="T15" s="10">
        <f>Table1[[#This Row],[ปลายภาค '[30']]]+Table1[[#This Row],[ก่อนปลายภาค '[70']]]</f>
        <v>47</v>
      </c>
      <c r="U15" s="12">
        <f t="shared" si="0"/>
        <v>0</v>
      </c>
      <c r="V1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5" s="13">
        <f>_xlfn.XLOOKUP(Table1[[#This Row],[email]],[1]!ท้ายบท_1[Email],[1]!ท้ายบท_1[Total points],"ยังไม่ส่ง")</f>
        <v>22</v>
      </c>
      <c r="Z15" s="8">
        <f>_xlfn.XLOOKUP(Table1[[#This Row],[email]],[1]!Quiz_1[Email],[1]!Quiz_1[Total points],"ยังไม่ส่ง")</f>
        <v>7</v>
      </c>
      <c r="AA1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5" s="13">
        <f>_xlfn.XLOOKUP(Table1[[#This Row],[email]],[1]!ท้ายบท_2[Email],[1]!ท้ายบท_2[Total points],"ยังไม่ส่ง")</f>
        <v>13</v>
      </c>
      <c r="AD15" s="13">
        <f>_xlfn.XLOOKUP(Table1[[#This Row],[email]],[1]!Quiz_2[Email],[1]!Quiz_2[Total points],"ยังไม่ส่ง")</f>
        <v>10</v>
      </c>
      <c r="AE1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5" s="13">
        <f>_xlfn.XLOOKUP(Table1[[#This Row],[email]],[1]!ท้ายบท_3[Email],[1]!ท้ายบท_3[Total points],"ยังไม่ส่ง")</f>
        <v>9</v>
      </c>
      <c r="AG15" s="13">
        <f>_xlfn.XLOOKUP(Table1[[#This Row],[email]],[1]!Quiz_3[Email],[1]!Quiz_3[Total points],"ยังไม่ส่ง")</f>
        <v>5</v>
      </c>
      <c r="AH15" s="10">
        <v>27</v>
      </c>
      <c r="AI15" s="14">
        <v>10</v>
      </c>
      <c r="AJ15" s="10">
        <f>ROUND((Table1[[#This Row],[mid '[20']]]+Table1[[#This Row],[mid '[10']]])/2,0)</f>
        <v>19</v>
      </c>
      <c r="AK15" s="13"/>
      <c r="AL15" s="13"/>
      <c r="AM15" s="13"/>
      <c r="AN15" s="13"/>
      <c r="AO15" s="13"/>
      <c r="AP15" s="13"/>
      <c r="AQ15" s="13"/>
      <c r="AR15" s="15"/>
      <c r="AS15" s="8" t="str">
        <f>IF(M14&lt;10,"ยังไม่ซ่อม",IF(Table1[[#This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6" spans="1:45" ht="19.5" x14ac:dyDescent="0.4">
      <c r="A16" s="7">
        <v>15</v>
      </c>
      <c r="B16" s="8">
        <v>1</v>
      </c>
      <c r="C16" s="8">
        <v>15</v>
      </c>
      <c r="D16" s="8" t="s">
        <v>102</v>
      </c>
      <c r="E16" s="8" t="s">
        <v>46</v>
      </c>
      <c r="F16" s="8" t="s">
        <v>103</v>
      </c>
      <c r="G16" s="8" t="s">
        <v>104</v>
      </c>
      <c r="H16" s="8" t="s">
        <v>105</v>
      </c>
      <c r="I16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6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6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16" s="10">
        <f>Table1[[#This Row],[บท 1 '[10']]]+Table1[[#This Row],[บท 2 '[10']]]+Table1[[#This Row],[บท 3 '[5']]]</f>
        <v>21</v>
      </c>
      <c r="M16" s="10">
        <f>IF(Table1[[#This Row],[ซ่อมแล้วกลางภาค]]="ซ่อมแล้ว",10,Table1[[#This Row],[MID '[20']2]])</f>
        <v>18</v>
      </c>
      <c r="N16" s="11"/>
      <c r="O16" s="10">
        <v>5</v>
      </c>
      <c r="P16" s="10"/>
      <c r="Q16" s="10">
        <f>Table1[[#This Row],[บท 4 '[10']]]+Table1[[#This Row],[นำเสนอ '[5']]]+Table1[[#This Row],[บท 5 '[10']]]</f>
        <v>5</v>
      </c>
      <c r="R16" s="10">
        <f>Table1[[#This Row],[ก่อนกลางภาค '[25']]]+Table1[[#This Row],[กลางภาค '[20']]]+Table1[[#This Row],[หลังกลางภาค '[25']]]</f>
        <v>44</v>
      </c>
      <c r="S16" s="10"/>
      <c r="T16" s="10">
        <f>Table1[[#This Row],[ปลายภาค '[30']]]+Table1[[#This Row],[ก่อนปลายภาค '[70']]]</f>
        <v>44</v>
      </c>
      <c r="U16" s="12">
        <f t="shared" si="0"/>
        <v>0</v>
      </c>
      <c r="V1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6" s="13">
        <f>_xlfn.XLOOKUP(Table1[[#This Row],[email]],[1]!ท้ายบท_1[Email],[1]!ท้ายบท_1[Total points],"ยังไม่ส่ง")</f>
        <v>21</v>
      </c>
      <c r="Z16" s="8">
        <f>_xlfn.XLOOKUP(Table1[[#This Row],[email]],[1]!Quiz_1[Email],[1]!Quiz_1[Total points],"ยังไม่ส่ง")</f>
        <v>7</v>
      </c>
      <c r="AA1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6" s="13">
        <f>_xlfn.XLOOKUP(Table1[[#This Row],[email]],[1]!ท้ายบท_2[Email],[1]!ท้ายบท_2[Total points],"ยังไม่ส่ง")</f>
        <v>11</v>
      </c>
      <c r="AD16" s="13">
        <f>_xlfn.XLOOKUP(Table1[[#This Row],[email]],[1]!Quiz_2[Email],[1]!Quiz_2[Total points],"ยังไม่ส่ง")</f>
        <v>8</v>
      </c>
      <c r="AE1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6" s="13" t="str">
        <f>_xlfn.XLOOKUP(Table1[[#This Row],[email]],[1]!ท้ายบท_3[Email],[1]!ท้ายบท_3[Total points],"ยังไม่ส่ง")</f>
        <v>ยังไม่ส่ง</v>
      </c>
      <c r="AG16" s="13" t="str">
        <f>_xlfn.XLOOKUP(Table1[[#This Row],[email]],[1]!Quiz_3[Email],[1]!Quiz_3[Total points],"ยังไม่ส่ง")</f>
        <v>ยังไม่ส่ง</v>
      </c>
      <c r="AH16" s="10">
        <v>25</v>
      </c>
      <c r="AI16" s="14">
        <v>10</v>
      </c>
      <c r="AJ16" s="10">
        <f>ROUND((Table1[[#This Row],[mid '[20']]]+Table1[[#This Row],[mid '[10']]])/2,0)</f>
        <v>18</v>
      </c>
      <c r="AK16" s="13"/>
      <c r="AL16" s="13"/>
      <c r="AM16" s="13"/>
      <c r="AN16" s="13"/>
      <c r="AO16" s="13"/>
      <c r="AP16" s="13"/>
      <c r="AQ16" s="13"/>
      <c r="AR16" s="15"/>
      <c r="AS16" s="8" t="str">
        <f>IF(M15&lt;10,"ยังไม่ซ่อม",IF(Table1[[#This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7" spans="1:45" ht="19.5" x14ac:dyDescent="0.4">
      <c r="A17" s="7">
        <v>16</v>
      </c>
      <c r="B17" s="8">
        <v>1</v>
      </c>
      <c r="C17" s="8">
        <v>16</v>
      </c>
      <c r="D17" s="8" t="s">
        <v>106</v>
      </c>
      <c r="E17" s="8" t="s">
        <v>46</v>
      </c>
      <c r="F17" s="8" t="s">
        <v>107</v>
      </c>
      <c r="G17" s="8" t="s">
        <v>108</v>
      </c>
      <c r="H17" s="8" t="s">
        <v>109</v>
      </c>
      <c r="I1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7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17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17" s="10">
        <f>Table1[[#This Row],[บท 1 '[10']]]+Table1[[#This Row],[บท 2 '[10']]]+Table1[[#This Row],[บท 3 '[5']]]</f>
        <v>24</v>
      </c>
      <c r="M17" s="10">
        <f>IF(Table1[[#This Row],[ซ่อมแล้วกลางภาค]]="ซ่อมแล้ว",10,Table1[[#This Row],[MID '[20']2]])</f>
        <v>17</v>
      </c>
      <c r="N17" s="11"/>
      <c r="O17" s="10">
        <v>5</v>
      </c>
      <c r="P17" s="10"/>
      <c r="Q17" s="10">
        <f>Table1[[#This Row],[บท 4 '[10']]]+Table1[[#This Row],[นำเสนอ '[5']]]+Table1[[#This Row],[บท 5 '[10']]]</f>
        <v>5</v>
      </c>
      <c r="R17" s="10">
        <f>Table1[[#This Row],[ก่อนกลางภาค '[25']]]+Table1[[#This Row],[กลางภาค '[20']]]+Table1[[#This Row],[หลังกลางภาค '[25']]]</f>
        <v>46</v>
      </c>
      <c r="S17" s="10"/>
      <c r="T17" s="10">
        <f>Table1[[#This Row],[ปลายภาค '[30']]]+Table1[[#This Row],[ก่อนปลายภาค '[70']]]</f>
        <v>46</v>
      </c>
      <c r="U17" s="12">
        <f t="shared" si="0"/>
        <v>0</v>
      </c>
      <c r="V1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7" s="13">
        <f>_xlfn.XLOOKUP(Table1[[#This Row],[email]],[1]!ท้ายบท_1[Email],[1]!ท้ายบท_1[Total points],"ยังไม่ส่ง")</f>
        <v>19</v>
      </c>
      <c r="Z17" s="8">
        <f>_xlfn.XLOOKUP(Table1[[#This Row],[email]],[1]!Quiz_1[Email],[1]!Quiz_1[Total points],"ยังไม่ส่ง")</f>
        <v>8</v>
      </c>
      <c r="AA1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7" s="13">
        <f>_xlfn.XLOOKUP(Table1[[#This Row],[email]],[1]!ท้ายบท_2[Email],[1]!ท้ายบท_2[Total points],"ยังไม่ส่ง")</f>
        <v>14</v>
      </c>
      <c r="AD17" s="13">
        <f>_xlfn.XLOOKUP(Table1[[#This Row],[email]],[1]!Quiz_2[Email],[1]!Quiz_2[Total points],"ยังไม่ส่ง")</f>
        <v>7</v>
      </c>
      <c r="AE1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7" s="13">
        <f>_xlfn.XLOOKUP(Table1[[#This Row],[email]],[1]!ท้ายบท_3[Email],[1]!ท้ายบท_3[Total points],"ยังไม่ส่ง")</f>
        <v>10</v>
      </c>
      <c r="AG17" s="13">
        <f>_xlfn.XLOOKUP(Table1[[#This Row],[email]],[1]!Quiz_3[Email],[1]!Quiz_3[Total points],"ยังไม่ส่ง")</f>
        <v>8</v>
      </c>
      <c r="AH17" s="10">
        <v>24</v>
      </c>
      <c r="AI17" s="14">
        <v>10</v>
      </c>
      <c r="AJ17" s="10">
        <f>ROUND((Table1[[#This Row],[mid '[20']]]+Table1[[#This Row],[mid '[10']]])/2,0)</f>
        <v>17</v>
      </c>
      <c r="AK17" s="13"/>
      <c r="AL17" s="13"/>
      <c r="AM17" s="13"/>
      <c r="AN17" s="13"/>
      <c r="AO17" s="13"/>
      <c r="AP17" s="13"/>
      <c r="AQ17" s="13"/>
      <c r="AR17" s="15"/>
      <c r="AS17" s="8" t="str">
        <f>IF(M16&lt;10,"ยังไม่ซ่อม",IF(Table1[[#This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8" spans="1:45" ht="19.5" x14ac:dyDescent="0.4">
      <c r="A18" s="7">
        <v>17</v>
      </c>
      <c r="B18" s="8">
        <v>1</v>
      </c>
      <c r="C18" s="8">
        <v>17</v>
      </c>
      <c r="D18" s="8" t="s">
        <v>110</v>
      </c>
      <c r="E18" s="8" t="s">
        <v>111</v>
      </c>
      <c r="F18" s="8" t="s">
        <v>112</v>
      </c>
      <c r="G18" s="8" t="s">
        <v>113</v>
      </c>
      <c r="H18" s="8" t="s">
        <v>114</v>
      </c>
      <c r="I18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8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8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8" s="10">
        <f>Table1[[#This Row],[บท 1 '[10']]]+Table1[[#This Row],[บท 2 '[10']]]+Table1[[#This Row],[บท 3 '[5']]]</f>
        <v>23</v>
      </c>
      <c r="M18" s="10">
        <f>IF(Table1[[#This Row],[ซ่อมแล้วกลางภาค]]="ซ่อมแล้ว",10,Table1[[#This Row],[MID '[20']2]])</f>
        <v>17</v>
      </c>
      <c r="N18" s="11"/>
      <c r="O18" s="10">
        <v>5</v>
      </c>
      <c r="P18" s="10"/>
      <c r="Q18" s="10">
        <f>Table1[[#This Row],[บท 4 '[10']]]+Table1[[#This Row],[นำเสนอ '[5']]]+Table1[[#This Row],[บท 5 '[10']]]</f>
        <v>5</v>
      </c>
      <c r="R18" s="10">
        <f>Table1[[#This Row],[ก่อนกลางภาค '[25']]]+Table1[[#This Row],[กลางภาค '[20']]]+Table1[[#This Row],[หลังกลางภาค '[25']]]</f>
        <v>45</v>
      </c>
      <c r="S18" s="10"/>
      <c r="T18" s="10">
        <f>Table1[[#This Row],[ปลายภาค '[30']]]+Table1[[#This Row],[ก่อนปลายภาค '[70']]]</f>
        <v>45</v>
      </c>
      <c r="U18" s="12">
        <f t="shared" si="0"/>
        <v>0</v>
      </c>
      <c r="V1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8" s="13">
        <f>_xlfn.XLOOKUP(Table1[[#This Row],[email]],[1]!ท้ายบท_1[Email],[1]!ท้ายบท_1[Total points],"ยังไม่ส่ง")</f>
        <v>21</v>
      </c>
      <c r="Z18" s="8">
        <f>_xlfn.XLOOKUP(Table1[[#This Row],[email]],[1]!Quiz_1[Email],[1]!Quiz_1[Total points],"ยังไม่ส่ง")</f>
        <v>8</v>
      </c>
      <c r="AA1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8" s="13">
        <f>_xlfn.XLOOKUP(Table1[[#This Row],[email]],[1]!ท้ายบท_2[Email],[1]!ท้ายบท_2[Total points],"ยังไม่ส่ง")</f>
        <v>13</v>
      </c>
      <c r="AD18" s="13">
        <f>_xlfn.XLOOKUP(Table1[[#This Row],[email]],[1]!Quiz_2[Email],[1]!Quiz_2[Total points],"ยังไม่ส่ง")</f>
        <v>9</v>
      </c>
      <c r="AE1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8" s="13">
        <f>_xlfn.XLOOKUP(Table1[[#This Row],[email]],[1]!ท้ายบท_3[Email],[1]!ท้ายบท_3[Total points],"ยังไม่ส่ง")</f>
        <v>5</v>
      </c>
      <c r="AG18" s="13" t="str">
        <f>_xlfn.XLOOKUP(Table1[[#This Row],[email]],[1]!Quiz_3[Email],[1]!Quiz_3[Total points],"ยังไม่ส่ง")</f>
        <v>ยังไม่ส่ง</v>
      </c>
      <c r="AH18" s="10">
        <v>24</v>
      </c>
      <c r="AI18" s="14">
        <v>9</v>
      </c>
      <c r="AJ18" s="10">
        <f>ROUND((Table1[[#This Row],[mid '[20']]]+Table1[[#This Row],[mid '[10']]])/2,0)</f>
        <v>17</v>
      </c>
      <c r="AK18" s="13"/>
      <c r="AL18" s="13"/>
      <c r="AM18" s="13"/>
      <c r="AN18" s="13"/>
      <c r="AO18" s="13"/>
      <c r="AP18" s="13"/>
      <c r="AQ18" s="13"/>
      <c r="AR18" s="15"/>
      <c r="AS18" s="8" t="str">
        <f>IF(M17&lt;10,"ยังไม่ซ่อม",IF(Table1[[#This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9" spans="1:45" ht="19.5" x14ac:dyDescent="0.4">
      <c r="A19" s="7">
        <v>18</v>
      </c>
      <c r="B19" s="8">
        <v>1</v>
      </c>
      <c r="C19" s="8">
        <v>18</v>
      </c>
      <c r="D19" s="8" t="s">
        <v>115</v>
      </c>
      <c r="E19" s="8" t="s">
        <v>111</v>
      </c>
      <c r="F19" s="8" t="s">
        <v>116</v>
      </c>
      <c r="G19" s="8" t="s">
        <v>117</v>
      </c>
      <c r="H19" s="8" t="s">
        <v>118</v>
      </c>
      <c r="I19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9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9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9" s="10">
        <f>Table1[[#This Row],[บท 1 '[10']]]+Table1[[#This Row],[บท 2 '[10']]]+Table1[[#This Row],[บท 3 '[5']]]</f>
        <v>24</v>
      </c>
      <c r="M19" s="10">
        <f>IF(Table1[[#This Row],[ซ่อมแล้วกลางภาค]]="ซ่อมแล้ว",10,Table1[[#This Row],[MID '[20']2]])</f>
        <v>16</v>
      </c>
      <c r="N19" s="11"/>
      <c r="O19" s="10">
        <v>5</v>
      </c>
      <c r="P19" s="10"/>
      <c r="Q19" s="10">
        <f>Table1[[#This Row],[บท 4 '[10']]]+Table1[[#This Row],[นำเสนอ '[5']]]+Table1[[#This Row],[บท 5 '[10']]]</f>
        <v>5</v>
      </c>
      <c r="R19" s="10">
        <f>Table1[[#This Row],[ก่อนกลางภาค '[25']]]+Table1[[#This Row],[กลางภาค '[20']]]+Table1[[#This Row],[หลังกลางภาค '[25']]]</f>
        <v>45</v>
      </c>
      <c r="S19" s="10"/>
      <c r="T19" s="10">
        <f>Table1[[#This Row],[ปลายภาค '[30']]]+Table1[[#This Row],[ก่อนปลายภาค '[70']]]</f>
        <v>45</v>
      </c>
      <c r="U19" s="12">
        <f t="shared" si="0"/>
        <v>0</v>
      </c>
      <c r="V1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9" s="13">
        <f>_xlfn.XLOOKUP(Table1[[#This Row],[email]],[1]!ท้ายบท_1[Email],[1]!ท้ายบท_1[Total points],"ยังไม่ส่ง")</f>
        <v>18</v>
      </c>
      <c r="Z19" s="8">
        <f>_xlfn.XLOOKUP(Table1[[#This Row],[email]],[1]!Quiz_1[Email],[1]!Quiz_1[Total points],"ยังไม่ส่ง")</f>
        <v>10</v>
      </c>
      <c r="AA1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9" s="13">
        <f>_xlfn.XLOOKUP(Table1[[#This Row],[email]],[1]!ท้ายบท_2[Email],[1]!ท้ายบท_2[Total points],"ยังไม่ส่ง")</f>
        <v>13</v>
      </c>
      <c r="AD19" s="13">
        <f>_xlfn.XLOOKUP(Table1[[#This Row],[email]],[1]!Quiz_2[Email],[1]!Quiz_2[Total points],"ยังไม่ส่ง")</f>
        <v>9</v>
      </c>
      <c r="AE1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9" s="13">
        <f>_xlfn.XLOOKUP(Table1[[#This Row],[email]],[1]!ท้ายบท_3[Email],[1]!ท้ายบท_3[Total points],"ยังไม่ส่ง")</f>
        <v>11</v>
      </c>
      <c r="AG19" s="13">
        <f>_xlfn.XLOOKUP(Table1[[#This Row],[email]],[1]!Quiz_3[Email],[1]!Quiz_3[Total points],"ยังไม่ส่ง")</f>
        <v>6</v>
      </c>
      <c r="AH19" s="10">
        <v>25</v>
      </c>
      <c r="AI19" s="14">
        <v>6</v>
      </c>
      <c r="AJ19" s="10">
        <f>ROUND((Table1[[#This Row],[mid '[20']]]+Table1[[#This Row],[mid '[10']]])/2,0)</f>
        <v>16</v>
      </c>
      <c r="AK19" s="13"/>
      <c r="AL19" s="13"/>
      <c r="AM19" s="13"/>
      <c r="AN19" s="13"/>
      <c r="AO19" s="13"/>
      <c r="AP19" s="13"/>
      <c r="AQ19" s="13"/>
      <c r="AR19" s="15"/>
      <c r="AS19" s="8" t="str">
        <f>IF(M18&lt;10,"ยังไม่ซ่อม",IF(Table1[[#This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0" spans="1:45" ht="19.5" x14ac:dyDescent="0.4">
      <c r="A20" s="7">
        <v>19</v>
      </c>
      <c r="B20" s="8">
        <v>1</v>
      </c>
      <c r="C20" s="8">
        <v>19</v>
      </c>
      <c r="D20" s="8" t="s">
        <v>119</v>
      </c>
      <c r="E20" s="8" t="s">
        <v>111</v>
      </c>
      <c r="F20" s="8" t="s">
        <v>120</v>
      </c>
      <c r="G20" s="8" t="s">
        <v>121</v>
      </c>
      <c r="H20" s="8" t="s">
        <v>122</v>
      </c>
      <c r="I20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0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0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20" s="10">
        <f>Table1[[#This Row],[บท 1 '[10']]]+Table1[[#This Row],[บท 2 '[10']]]+Table1[[#This Row],[บท 3 '[5']]]</f>
        <v>23</v>
      </c>
      <c r="M20" s="10">
        <f>IF(Table1[[#This Row],[ซ่อมแล้วกลางภาค]]="ซ่อมแล้ว",10,Table1[[#This Row],[MID '[20']2]])</f>
        <v>19</v>
      </c>
      <c r="N20" s="11"/>
      <c r="O20" s="10">
        <v>5</v>
      </c>
      <c r="P20" s="10"/>
      <c r="Q20" s="10">
        <f>Table1[[#This Row],[บท 4 '[10']]]+Table1[[#This Row],[นำเสนอ '[5']]]+Table1[[#This Row],[บท 5 '[10']]]</f>
        <v>5</v>
      </c>
      <c r="R20" s="10">
        <f>Table1[[#This Row],[ก่อนกลางภาค '[25']]]+Table1[[#This Row],[กลางภาค '[20']]]+Table1[[#This Row],[หลังกลางภาค '[25']]]</f>
        <v>47</v>
      </c>
      <c r="S20" s="10"/>
      <c r="T20" s="10">
        <f>Table1[[#This Row],[ปลายภาค '[30']]]+Table1[[#This Row],[ก่อนปลายภาค '[70']]]</f>
        <v>47</v>
      </c>
      <c r="U20" s="12">
        <f t="shared" si="0"/>
        <v>0</v>
      </c>
      <c r="V2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0" s="13">
        <f>_xlfn.XLOOKUP(Table1[[#This Row],[email]],[1]!ท้ายบท_1[Email],[1]!ท้ายบท_1[Total points],"ยังไม่ส่ง")</f>
        <v>21</v>
      </c>
      <c r="Z20" s="8">
        <f>_xlfn.XLOOKUP(Table1[[#This Row],[email]],[1]!Quiz_1[Email],[1]!Quiz_1[Total points],"ยังไม่ส่ง")</f>
        <v>8</v>
      </c>
      <c r="AA2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0" s="13">
        <f>_xlfn.XLOOKUP(Table1[[#This Row],[email]],[1]!ท้ายบท_2[Email],[1]!ท้ายบท_2[Total points],"ยังไม่ส่ง")</f>
        <v>14</v>
      </c>
      <c r="AD20" s="13">
        <f>_xlfn.XLOOKUP(Table1[[#This Row],[email]],[1]!Quiz_2[Email],[1]!Quiz_2[Total points],"ยังไม่ส่ง")</f>
        <v>8</v>
      </c>
      <c r="AE2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0" s="13">
        <f>_xlfn.XLOOKUP(Table1[[#This Row],[email]],[1]!ท้ายบท_3[Email],[1]!ท้ายบท_3[Total points],"ยังไม่ส่ง")</f>
        <v>11</v>
      </c>
      <c r="AG20" s="13" t="str">
        <f>_xlfn.XLOOKUP(Table1[[#This Row],[email]],[1]!Quiz_3[Email],[1]!Quiz_3[Total points],"ยังไม่ส่ง")</f>
        <v>ยังไม่ส่ง</v>
      </c>
      <c r="AH20" s="10">
        <v>27</v>
      </c>
      <c r="AI20" s="14">
        <v>10</v>
      </c>
      <c r="AJ20" s="10">
        <f>ROUND((Table1[[#This Row],[mid '[20']]]+Table1[[#This Row],[mid '[10']]])/2,0)</f>
        <v>19</v>
      </c>
      <c r="AK20" s="13"/>
      <c r="AL20" s="13"/>
      <c r="AM20" s="13"/>
      <c r="AN20" s="13"/>
      <c r="AO20" s="13"/>
      <c r="AP20" s="13"/>
      <c r="AQ20" s="13"/>
      <c r="AR20" s="15"/>
      <c r="AS20" s="8" t="str">
        <f>IF(M19&lt;10,"ยังไม่ซ่อม",IF(Table1[[#This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1" spans="1:45" ht="19.5" x14ac:dyDescent="0.4">
      <c r="A21" s="7">
        <v>20</v>
      </c>
      <c r="B21" s="8">
        <v>1</v>
      </c>
      <c r="C21" s="8">
        <v>20</v>
      </c>
      <c r="D21" s="8" t="s">
        <v>123</v>
      </c>
      <c r="E21" s="8" t="s">
        <v>111</v>
      </c>
      <c r="F21" s="8" t="s">
        <v>124</v>
      </c>
      <c r="G21" s="8" t="s">
        <v>125</v>
      </c>
      <c r="H21" s="8" t="s">
        <v>126</v>
      </c>
      <c r="I2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1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1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1" s="10">
        <f>Table1[[#This Row],[บท 1 '[10']]]+Table1[[#This Row],[บท 2 '[10']]]+Table1[[#This Row],[บท 3 '[5']]]</f>
        <v>24</v>
      </c>
      <c r="M21" s="10">
        <f>IF(Table1[[#This Row],[ซ่อมแล้วกลางภาค]]="ซ่อมแล้ว",10,Table1[[#This Row],[MID '[20']2]])</f>
        <v>12</v>
      </c>
      <c r="N21" s="11"/>
      <c r="O21" s="10">
        <v>5</v>
      </c>
      <c r="P21" s="10"/>
      <c r="Q21" s="10">
        <f>Table1[[#This Row],[บท 4 '[10']]]+Table1[[#This Row],[นำเสนอ '[5']]]+Table1[[#This Row],[บท 5 '[10']]]</f>
        <v>5</v>
      </c>
      <c r="R21" s="10">
        <f>Table1[[#This Row],[ก่อนกลางภาค '[25']]]+Table1[[#This Row],[กลางภาค '[20']]]+Table1[[#This Row],[หลังกลางภาค '[25']]]</f>
        <v>41</v>
      </c>
      <c r="S21" s="10"/>
      <c r="T21" s="10">
        <f>Table1[[#This Row],[ปลายภาค '[30']]]+Table1[[#This Row],[ก่อนปลายภาค '[70']]]</f>
        <v>41</v>
      </c>
      <c r="U21" s="12">
        <f t="shared" si="0"/>
        <v>0</v>
      </c>
      <c r="V2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1" s="13">
        <f>_xlfn.XLOOKUP(Table1[[#This Row],[email]],[1]!ท้ายบท_1[Email],[1]!ท้ายบท_1[Total points],"ยังไม่ส่ง")</f>
        <v>17</v>
      </c>
      <c r="Z21" s="8">
        <f>_xlfn.XLOOKUP(Table1[[#This Row],[email]],[1]!Quiz_1[Email],[1]!Quiz_1[Total points],"ยังไม่ส่ง")</f>
        <v>10</v>
      </c>
      <c r="AA2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1" s="13">
        <f>_xlfn.XLOOKUP(Table1[[#This Row],[email]],[1]!ท้ายบท_2[Email],[1]!ท้ายบท_2[Total points],"ยังไม่ส่ง")</f>
        <v>12</v>
      </c>
      <c r="AD21" s="13">
        <f>_xlfn.XLOOKUP(Table1[[#This Row],[email]],[1]!Quiz_2[Email],[1]!Quiz_2[Total points],"ยังไม่ส่ง")</f>
        <v>9</v>
      </c>
      <c r="AE2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1" s="13">
        <f>_xlfn.XLOOKUP(Table1[[#This Row],[email]],[1]!ท้ายบท_3[Email],[1]!ท้ายบท_3[Total points],"ยังไม่ส่ง")</f>
        <v>10</v>
      </c>
      <c r="AG21" s="13">
        <f>_xlfn.XLOOKUP(Table1[[#This Row],[email]],[1]!Quiz_3[Email],[1]!Quiz_3[Total points],"ยังไม่ส่ง")</f>
        <v>7</v>
      </c>
      <c r="AH21" s="10">
        <v>17</v>
      </c>
      <c r="AI21" s="14">
        <v>6</v>
      </c>
      <c r="AJ21" s="10">
        <f>ROUND((Table1[[#This Row],[mid '[20']]]+Table1[[#This Row],[mid '[10']]])/2,0)</f>
        <v>12</v>
      </c>
      <c r="AK21" s="13"/>
      <c r="AL21" s="13"/>
      <c r="AM21" s="13"/>
      <c r="AN21" s="13"/>
      <c r="AO21" s="13"/>
      <c r="AP21" s="13"/>
      <c r="AQ21" s="13"/>
      <c r="AR21" s="15"/>
      <c r="AS21" s="8" t="str">
        <f>IF(M20&lt;10,"ยังไม่ซ่อม",IF(Table1[[#This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2" spans="1:45" ht="19.5" x14ac:dyDescent="0.4">
      <c r="A22" s="7">
        <v>21</v>
      </c>
      <c r="B22" s="8">
        <v>1</v>
      </c>
      <c r="C22" s="8">
        <v>21</v>
      </c>
      <c r="D22" s="8" t="s">
        <v>127</v>
      </c>
      <c r="E22" s="8" t="s">
        <v>111</v>
      </c>
      <c r="F22" s="8" t="s">
        <v>128</v>
      </c>
      <c r="G22" s="8" t="s">
        <v>129</v>
      </c>
      <c r="H22" s="8" t="s">
        <v>130</v>
      </c>
      <c r="I22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2" s="10">
        <f>Table1[[#This Row],[บท 1 '[10']]]+Table1[[#This Row],[บท 2 '[10']]]+Table1[[#This Row],[บท 3 '[5']]]</f>
        <v>24</v>
      </c>
      <c r="M22" s="10">
        <f>IF(Table1[[#This Row],[ซ่อมแล้วกลางภาค]]="ซ่อมแล้ว",10,Table1[[#This Row],[MID '[20']2]])</f>
        <v>13</v>
      </c>
      <c r="N22" s="11"/>
      <c r="O22" s="10">
        <v>5</v>
      </c>
      <c r="P22" s="10"/>
      <c r="Q22" s="10">
        <f>Table1[[#This Row],[บท 4 '[10']]]+Table1[[#This Row],[นำเสนอ '[5']]]+Table1[[#This Row],[บท 5 '[10']]]</f>
        <v>5</v>
      </c>
      <c r="R22" s="10">
        <f>Table1[[#This Row],[ก่อนกลางภาค '[25']]]+Table1[[#This Row],[กลางภาค '[20']]]+Table1[[#This Row],[หลังกลางภาค '[25']]]</f>
        <v>42</v>
      </c>
      <c r="S22" s="10"/>
      <c r="T22" s="10">
        <f>Table1[[#This Row],[ปลายภาค '[30']]]+Table1[[#This Row],[ก่อนปลายภาค '[70']]]</f>
        <v>42</v>
      </c>
      <c r="U22" s="12">
        <f t="shared" si="0"/>
        <v>0</v>
      </c>
      <c r="V2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2" s="13">
        <f>_xlfn.XLOOKUP(Table1[[#This Row],[email]],[1]!ท้ายบท_1[Email],[1]!ท้ายบท_1[Total points],"ยังไม่ส่ง")</f>
        <v>19</v>
      </c>
      <c r="Z22" s="8">
        <f>_xlfn.XLOOKUP(Table1[[#This Row],[email]],[1]!Quiz_1[Email],[1]!Quiz_1[Total points],"ยังไม่ส่ง")</f>
        <v>10</v>
      </c>
      <c r="AA2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2" s="13">
        <f>_xlfn.XLOOKUP(Table1[[#This Row],[email]],[1]!ท้ายบท_2[Email],[1]!ท้ายบท_2[Total points],"ยังไม่ส่ง")</f>
        <v>15</v>
      </c>
      <c r="AD22" s="13">
        <f>_xlfn.XLOOKUP(Table1[[#This Row],[email]],[1]!Quiz_2[Email],[1]!Quiz_2[Total points],"ยังไม่ส่ง")</f>
        <v>9</v>
      </c>
      <c r="AE2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2" s="13">
        <f>_xlfn.XLOOKUP(Table1[[#This Row],[email]],[1]!ท้ายบท_3[Email],[1]!ท้ายบท_3[Total points],"ยังไม่ส่ง")</f>
        <v>9</v>
      </c>
      <c r="AG22" s="13">
        <f>_xlfn.XLOOKUP(Table1[[#This Row],[email]],[1]!Quiz_3[Email],[1]!Quiz_3[Total points],"ยังไม่ส่ง")</f>
        <v>7</v>
      </c>
      <c r="AH22" s="10">
        <v>17</v>
      </c>
      <c r="AI22" s="14">
        <v>8</v>
      </c>
      <c r="AJ22" s="10">
        <f>ROUND((Table1[[#This Row],[mid '[20']]]+Table1[[#This Row],[mid '[10']]])/2,0)</f>
        <v>13</v>
      </c>
      <c r="AK22" s="13"/>
      <c r="AL22" s="13"/>
      <c r="AM22" s="13"/>
      <c r="AN22" s="13"/>
      <c r="AO22" s="13"/>
      <c r="AP22" s="13"/>
      <c r="AQ22" s="13"/>
      <c r="AR22" s="15"/>
      <c r="AS22" s="8" t="str">
        <f>IF(M21&lt;10,"ยังไม่ซ่อม",IF(Table1[[#This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3" spans="1:45" ht="19.5" x14ac:dyDescent="0.4">
      <c r="A23" s="7">
        <v>22</v>
      </c>
      <c r="B23" s="8">
        <v>1</v>
      </c>
      <c r="C23" s="8">
        <v>22</v>
      </c>
      <c r="D23" s="8" t="s">
        <v>131</v>
      </c>
      <c r="E23" s="8" t="s">
        <v>111</v>
      </c>
      <c r="F23" s="8" t="s">
        <v>132</v>
      </c>
      <c r="G23" s="8" t="s">
        <v>133</v>
      </c>
      <c r="H23" s="8" t="s">
        <v>134</v>
      </c>
      <c r="I23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3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3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23" s="10">
        <f>Table1[[#This Row],[บท 1 '[10']]]+Table1[[#This Row],[บท 2 '[10']]]+Table1[[#This Row],[บท 3 '[5']]]</f>
        <v>23</v>
      </c>
      <c r="M23" s="10">
        <f>IF(Table1[[#This Row],[ซ่อมแล้วกลางภาค]]="ซ่อมแล้ว",10,Table1[[#This Row],[MID '[20']2]])</f>
        <v>16</v>
      </c>
      <c r="N23" s="11"/>
      <c r="O23" s="10">
        <v>5</v>
      </c>
      <c r="P23" s="10"/>
      <c r="Q23" s="10">
        <f>Table1[[#This Row],[บท 4 '[10']]]+Table1[[#This Row],[นำเสนอ '[5']]]+Table1[[#This Row],[บท 5 '[10']]]</f>
        <v>5</v>
      </c>
      <c r="R23" s="10">
        <f>Table1[[#This Row],[ก่อนกลางภาค '[25']]]+Table1[[#This Row],[กลางภาค '[20']]]+Table1[[#This Row],[หลังกลางภาค '[25']]]</f>
        <v>44</v>
      </c>
      <c r="S23" s="10"/>
      <c r="T23" s="10">
        <f>Table1[[#This Row],[ปลายภาค '[30']]]+Table1[[#This Row],[ก่อนปลายภาค '[70']]]</f>
        <v>44</v>
      </c>
      <c r="U23" s="12">
        <f t="shared" si="0"/>
        <v>0</v>
      </c>
      <c r="V2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3" s="13">
        <f>_xlfn.XLOOKUP(Table1[[#This Row],[email]],[1]!ท้ายบท_1[Email],[1]!ท้ายบท_1[Total points],"ยังไม่ส่ง")</f>
        <v>19</v>
      </c>
      <c r="Z23" s="8">
        <f>_xlfn.XLOOKUP(Table1[[#This Row],[email]],[1]!Quiz_1[Email],[1]!Quiz_1[Total points],"ยังไม่ส่ง")</f>
        <v>9</v>
      </c>
      <c r="AA2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3" s="13">
        <f>_xlfn.XLOOKUP(Table1[[#This Row],[email]],[1]!ท้ายบท_2[Email],[1]!ท้ายบท_2[Total points],"ยังไม่ส่ง")</f>
        <v>11</v>
      </c>
      <c r="AD23" s="13">
        <f>_xlfn.XLOOKUP(Table1[[#This Row],[email]],[1]!Quiz_2[Email],[1]!Quiz_2[Total points],"ยังไม่ส่ง")</f>
        <v>9</v>
      </c>
      <c r="AE2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3" s="13">
        <f>_xlfn.XLOOKUP(Table1[[#This Row],[email]],[1]!ท้ายบท_3[Email],[1]!ท้ายบท_3[Total points],"ยังไม่ส่ง")</f>
        <v>8</v>
      </c>
      <c r="AG23" s="13" t="str">
        <f>_xlfn.XLOOKUP(Table1[[#This Row],[email]],[1]!Quiz_3[Email],[1]!Quiz_3[Total points],"ยังไม่ส่ง")</f>
        <v>ยังไม่ส่ง</v>
      </c>
      <c r="AH23" s="10">
        <v>23</v>
      </c>
      <c r="AI23" s="14">
        <v>8</v>
      </c>
      <c r="AJ23" s="10">
        <f>ROUND((Table1[[#This Row],[mid '[20']]]+Table1[[#This Row],[mid '[10']]])/2,0)</f>
        <v>16</v>
      </c>
      <c r="AK23" s="13"/>
      <c r="AL23" s="13"/>
      <c r="AM23" s="13"/>
      <c r="AN23" s="13"/>
      <c r="AO23" s="13"/>
      <c r="AP23" s="13"/>
      <c r="AQ23" s="13"/>
      <c r="AR23" s="15"/>
      <c r="AS23" s="8" t="str">
        <f>IF(M22&lt;10,"ยังไม่ซ่อม",IF(Table1[[#This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4" spans="1:45" ht="19.5" x14ac:dyDescent="0.4">
      <c r="A24" s="7">
        <v>23</v>
      </c>
      <c r="B24" s="8">
        <v>1</v>
      </c>
      <c r="C24" s="8">
        <v>23</v>
      </c>
      <c r="D24" s="8" t="s">
        <v>135</v>
      </c>
      <c r="E24" s="8" t="s">
        <v>111</v>
      </c>
      <c r="F24" s="8" t="s">
        <v>136</v>
      </c>
      <c r="G24" s="8" t="s">
        <v>137</v>
      </c>
      <c r="H24" s="8" t="s">
        <v>138</v>
      </c>
      <c r="I24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4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4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24" s="10">
        <f>Table1[[#This Row],[บท 1 '[10']]]+Table1[[#This Row],[บท 2 '[10']]]+Table1[[#This Row],[บท 3 '[5']]]</f>
        <v>23</v>
      </c>
      <c r="M24" s="10">
        <f>IF(Table1[[#This Row],[ซ่อมแล้วกลางภาค]]="ซ่อมแล้ว",10,Table1[[#This Row],[MID '[20']2]])</f>
        <v>16</v>
      </c>
      <c r="N24" s="11"/>
      <c r="O24" s="10">
        <v>5</v>
      </c>
      <c r="P24" s="10"/>
      <c r="Q24" s="10">
        <f>Table1[[#This Row],[บท 4 '[10']]]+Table1[[#This Row],[นำเสนอ '[5']]]+Table1[[#This Row],[บท 5 '[10']]]</f>
        <v>5</v>
      </c>
      <c r="R24" s="10">
        <f>Table1[[#This Row],[ก่อนกลางภาค '[25']]]+Table1[[#This Row],[กลางภาค '[20']]]+Table1[[#This Row],[หลังกลางภาค '[25']]]</f>
        <v>44</v>
      </c>
      <c r="S24" s="10"/>
      <c r="T24" s="10">
        <f>Table1[[#This Row],[ปลายภาค '[30']]]+Table1[[#This Row],[ก่อนปลายภาค '[70']]]</f>
        <v>44</v>
      </c>
      <c r="U24" s="12">
        <f t="shared" si="0"/>
        <v>0</v>
      </c>
      <c r="V2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4" s="13">
        <f>_xlfn.XLOOKUP(Table1[[#This Row],[email]],[1]!ท้ายบท_1[Email],[1]!ท้ายบท_1[Total points],"ยังไม่ส่ง")</f>
        <v>20</v>
      </c>
      <c r="Z24" s="8">
        <f>_xlfn.XLOOKUP(Table1[[#This Row],[email]],[1]!Quiz_1[Email],[1]!Quiz_1[Total points],"ยังไม่ส่ง")</f>
        <v>8</v>
      </c>
      <c r="AA2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4" s="13">
        <f>_xlfn.XLOOKUP(Table1[[#This Row],[email]],[1]!ท้ายบท_2[Email],[1]!ท้ายบท_2[Total points],"ยังไม่ส่ง")</f>
        <v>12</v>
      </c>
      <c r="AD24" s="13">
        <f>_xlfn.XLOOKUP(Table1[[#This Row],[email]],[1]!Quiz_2[Email],[1]!Quiz_2[Total points],"ยังไม่ส่ง")</f>
        <v>8</v>
      </c>
      <c r="AE2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4" s="13">
        <f>_xlfn.XLOOKUP(Table1[[#This Row],[email]],[1]!ท้ายบท_3[Email],[1]!ท้ายบท_3[Total points],"ยังไม่ส่ง")</f>
        <v>11</v>
      </c>
      <c r="AG24" s="13" t="str">
        <f>_xlfn.XLOOKUP(Table1[[#This Row],[email]],[1]!Quiz_3[Email],[1]!Quiz_3[Total points],"ยังไม่ส่ง")</f>
        <v>ยังไม่ส่ง</v>
      </c>
      <c r="AH24" s="10">
        <v>22</v>
      </c>
      <c r="AI24" s="14">
        <v>10</v>
      </c>
      <c r="AJ24" s="10">
        <f>ROUND((Table1[[#This Row],[mid '[20']]]+Table1[[#This Row],[mid '[10']]])/2,0)</f>
        <v>16</v>
      </c>
      <c r="AK24" s="13"/>
      <c r="AL24" s="13"/>
      <c r="AM24" s="13"/>
      <c r="AN24" s="13"/>
      <c r="AO24" s="13"/>
      <c r="AP24" s="13"/>
      <c r="AQ24" s="13"/>
      <c r="AR24" s="15"/>
      <c r="AS24" s="8" t="str">
        <f>IF(M23&lt;10,"ยังไม่ซ่อม",IF(Table1[[#This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5" spans="1:45" ht="19.5" x14ac:dyDescent="0.4">
      <c r="A25" s="7">
        <v>24</v>
      </c>
      <c r="B25" s="8">
        <v>1</v>
      </c>
      <c r="C25" s="8">
        <v>24</v>
      </c>
      <c r="D25" s="8" t="s">
        <v>139</v>
      </c>
      <c r="E25" s="8" t="s">
        <v>111</v>
      </c>
      <c r="F25" s="8" t="s">
        <v>140</v>
      </c>
      <c r="G25" s="8" t="s">
        <v>141</v>
      </c>
      <c r="H25" s="8" t="s">
        <v>142</v>
      </c>
      <c r="I2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5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25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25" s="10">
        <f>Table1[[#This Row],[บท 1 '[10']]]+Table1[[#This Row],[บท 2 '[10']]]+Table1[[#This Row],[บท 3 '[5']]]</f>
        <v>17</v>
      </c>
      <c r="M25" s="10">
        <f>IF(Table1[[#This Row],[ซ่อมแล้วกลางภาค]]="ซ่อมแล้ว",10,Table1[[#This Row],[MID '[20']2]])</f>
        <v>15</v>
      </c>
      <c r="N25" s="11"/>
      <c r="O25" s="10">
        <v>5</v>
      </c>
      <c r="P25" s="10"/>
      <c r="Q25" s="10">
        <f>Table1[[#This Row],[บท 4 '[10']]]+Table1[[#This Row],[นำเสนอ '[5']]]+Table1[[#This Row],[บท 5 '[10']]]</f>
        <v>5</v>
      </c>
      <c r="R25" s="10">
        <f>Table1[[#This Row],[ก่อนกลางภาค '[25']]]+Table1[[#This Row],[กลางภาค '[20']]]+Table1[[#This Row],[หลังกลางภาค '[25']]]</f>
        <v>37</v>
      </c>
      <c r="S25" s="10"/>
      <c r="T25" s="10">
        <f>Table1[[#This Row],[ปลายภาค '[30']]]+Table1[[#This Row],[ก่อนปลายภาค '[70']]]</f>
        <v>37</v>
      </c>
      <c r="U25" s="12">
        <f t="shared" si="0"/>
        <v>0</v>
      </c>
      <c r="V2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5" s="13">
        <f>_xlfn.XLOOKUP(Table1[[#This Row],[email]],[1]!ท้ายบท_1[Email],[1]!ท้ายบท_1[Total points],"ยังไม่ส่ง")</f>
        <v>19</v>
      </c>
      <c r="Z25" s="8">
        <f>_xlfn.XLOOKUP(Table1[[#This Row],[email]],[1]!Quiz_1[Email],[1]!Quiz_1[Total points],"ยังไม่ส่ง")</f>
        <v>8</v>
      </c>
      <c r="AA2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5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5" s="13" t="str">
        <f>_xlfn.XLOOKUP(Table1[[#This Row],[email]],[1]!ท้ายบท_2[Email],[1]!ท้ายบท_2[Total points],"ยังไม่ส่ง")</f>
        <v>ยังไม่ส่ง</v>
      </c>
      <c r="AD25" s="13">
        <f>_xlfn.XLOOKUP(Table1[[#This Row],[email]],[1]!Quiz_2[Email],[1]!Quiz_2[Total points],"ยังไม่ส่ง")</f>
        <v>8</v>
      </c>
      <c r="AE2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5" s="13">
        <f>_xlfn.XLOOKUP(Table1[[#This Row],[email]],[1]!ท้ายบท_3[Email],[1]!ท้ายบท_3[Total points],"ยังไม่ส่ง")</f>
        <v>10</v>
      </c>
      <c r="AG25" s="13" t="str">
        <f>_xlfn.XLOOKUP(Table1[[#This Row],[email]],[1]!Quiz_3[Email],[1]!Quiz_3[Total points],"ยังไม่ส่ง")</f>
        <v>ยังไม่ส่ง</v>
      </c>
      <c r="AH25" s="10">
        <v>22</v>
      </c>
      <c r="AI25" s="14">
        <v>7</v>
      </c>
      <c r="AJ25" s="10">
        <f>ROUND((Table1[[#This Row],[mid '[20']]]+Table1[[#This Row],[mid '[10']]])/2,0)</f>
        <v>15</v>
      </c>
      <c r="AK25" s="13"/>
      <c r="AL25" s="13"/>
      <c r="AM25" s="13"/>
      <c r="AN25" s="13"/>
      <c r="AO25" s="13"/>
      <c r="AP25" s="13"/>
      <c r="AQ25" s="13"/>
      <c r="AR25" s="15"/>
      <c r="AS25" s="8" t="str">
        <f>IF(M24&lt;10,"ยังไม่ซ่อม",IF(Table1[[#This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6" spans="1:45" ht="19.5" x14ac:dyDescent="0.4">
      <c r="A26" s="7">
        <v>25</v>
      </c>
      <c r="B26" s="8">
        <v>1</v>
      </c>
      <c r="C26" s="8">
        <v>25</v>
      </c>
      <c r="D26" s="8" t="s">
        <v>143</v>
      </c>
      <c r="E26" s="8" t="s">
        <v>111</v>
      </c>
      <c r="F26" s="8" t="s">
        <v>144</v>
      </c>
      <c r="G26" s="8" t="s">
        <v>145</v>
      </c>
      <c r="H26" s="8" t="s">
        <v>146</v>
      </c>
      <c r="I2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6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6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6" s="10">
        <f>Table1[[#This Row],[บท 1 '[10']]]+Table1[[#This Row],[บท 2 '[10']]]+Table1[[#This Row],[บท 3 '[5']]]</f>
        <v>24</v>
      </c>
      <c r="M26" s="10">
        <f>IF(Table1[[#This Row],[ซ่อมแล้วกลางภาค]]="ซ่อมแล้ว",10,Table1[[#This Row],[MID '[20']2]])</f>
        <v>14</v>
      </c>
      <c r="N26" s="11"/>
      <c r="O26" s="10">
        <v>5</v>
      </c>
      <c r="P26" s="10"/>
      <c r="Q26" s="10">
        <f>Table1[[#This Row],[บท 4 '[10']]]+Table1[[#This Row],[นำเสนอ '[5']]]+Table1[[#This Row],[บท 5 '[10']]]</f>
        <v>5</v>
      </c>
      <c r="R26" s="10">
        <f>Table1[[#This Row],[ก่อนกลางภาค '[25']]]+Table1[[#This Row],[กลางภาค '[20']]]+Table1[[#This Row],[หลังกลางภาค '[25']]]</f>
        <v>43</v>
      </c>
      <c r="S26" s="10"/>
      <c r="T26" s="10">
        <f>Table1[[#This Row],[ปลายภาค '[30']]]+Table1[[#This Row],[ก่อนปลายภาค '[70']]]</f>
        <v>43</v>
      </c>
      <c r="U26" s="12">
        <f t="shared" si="0"/>
        <v>0</v>
      </c>
      <c r="V2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6" s="13">
        <f>_xlfn.XLOOKUP(Table1[[#This Row],[email]],[1]!ท้ายบท_1[Email],[1]!ท้ายบท_1[Total points],"ยังไม่ส่ง")</f>
        <v>19</v>
      </c>
      <c r="Z26" s="8">
        <f>_xlfn.XLOOKUP(Table1[[#This Row],[email]],[1]!Quiz_1[Email],[1]!Quiz_1[Total points],"ยังไม่ส่ง")</f>
        <v>8</v>
      </c>
      <c r="AA2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6" s="13">
        <f>_xlfn.XLOOKUP(Table1[[#This Row],[email]],[1]!ท้ายบท_2[Email],[1]!ท้ายบท_2[Total points],"ยังไม่ส่ง")</f>
        <v>13</v>
      </c>
      <c r="AD26" s="13">
        <f>_xlfn.XLOOKUP(Table1[[#This Row],[email]],[1]!Quiz_2[Email],[1]!Quiz_2[Total points],"ยังไม่ส่ง")</f>
        <v>10</v>
      </c>
      <c r="AE2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6" s="13">
        <f>_xlfn.XLOOKUP(Table1[[#This Row],[email]],[1]!ท้ายบท_3[Email],[1]!ท้ายบท_3[Total points],"ยังไม่ส่ง")</f>
        <v>7</v>
      </c>
      <c r="AG26" s="13">
        <f>_xlfn.XLOOKUP(Table1[[#This Row],[email]],[1]!Quiz_3[Email],[1]!Quiz_3[Total points],"ยังไม่ส่ง")</f>
        <v>6</v>
      </c>
      <c r="AH26" s="10">
        <v>18</v>
      </c>
      <c r="AI26" s="14">
        <v>10</v>
      </c>
      <c r="AJ26" s="10">
        <f>ROUND((Table1[[#This Row],[mid '[20']]]+Table1[[#This Row],[mid '[10']]])/2,0)</f>
        <v>14</v>
      </c>
      <c r="AK26" s="13"/>
      <c r="AL26" s="13"/>
      <c r="AM26" s="13"/>
      <c r="AN26" s="13"/>
      <c r="AO26" s="13"/>
      <c r="AP26" s="13"/>
      <c r="AQ26" s="13"/>
      <c r="AR26" s="15"/>
      <c r="AS26" s="8" t="str">
        <f>IF(M25&lt;10,"ยังไม่ซ่อม",IF(Table1[[#This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7" spans="1:45" ht="19.5" x14ac:dyDescent="0.4">
      <c r="A27" s="7">
        <v>26</v>
      </c>
      <c r="B27" s="8">
        <v>1</v>
      </c>
      <c r="C27" s="8">
        <v>26</v>
      </c>
      <c r="D27" s="8" t="s">
        <v>147</v>
      </c>
      <c r="E27" s="8" t="s">
        <v>111</v>
      </c>
      <c r="F27" s="8" t="s">
        <v>148</v>
      </c>
      <c r="G27" s="8" t="s">
        <v>149</v>
      </c>
      <c r="H27" s="8" t="s">
        <v>150</v>
      </c>
      <c r="I2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7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7" s="10">
        <f>Table1[[#This Row],[บท 1 '[10']]]+Table1[[#This Row],[บท 2 '[10']]]+Table1[[#This Row],[บท 3 '[5']]]</f>
        <v>24</v>
      </c>
      <c r="M27" s="10">
        <f>IF(Table1[[#This Row],[ซ่อมแล้วกลางภาค]]="ซ่อมแล้ว",10,Table1[[#This Row],[MID '[20']2]])</f>
        <v>17</v>
      </c>
      <c r="N27" s="11"/>
      <c r="O27" s="10">
        <v>5</v>
      </c>
      <c r="P27" s="10"/>
      <c r="Q27" s="10">
        <f>Table1[[#This Row],[บท 4 '[10']]]+Table1[[#This Row],[นำเสนอ '[5']]]+Table1[[#This Row],[บท 5 '[10']]]</f>
        <v>5</v>
      </c>
      <c r="R27" s="10">
        <f>Table1[[#This Row],[ก่อนกลางภาค '[25']]]+Table1[[#This Row],[กลางภาค '[20']]]+Table1[[#This Row],[หลังกลางภาค '[25']]]</f>
        <v>46</v>
      </c>
      <c r="S27" s="10"/>
      <c r="T27" s="10">
        <f>Table1[[#This Row],[ปลายภาค '[30']]]+Table1[[#This Row],[ก่อนปลายภาค '[70']]]</f>
        <v>46</v>
      </c>
      <c r="U27" s="12">
        <f t="shared" si="0"/>
        <v>0</v>
      </c>
      <c r="V2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7" s="13">
        <f>_xlfn.XLOOKUP(Table1[[#This Row],[email]],[1]!ท้ายบท_1[Email],[1]!ท้ายบท_1[Total points],"ยังไม่ส่ง")</f>
        <v>17</v>
      </c>
      <c r="Z27" s="8">
        <f>_xlfn.XLOOKUP(Table1[[#This Row],[email]],[1]!Quiz_1[Email],[1]!Quiz_1[Total points],"ยังไม่ส่ง")</f>
        <v>8</v>
      </c>
      <c r="AA2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7" s="13">
        <f>_xlfn.XLOOKUP(Table1[[#This Row],[email]],[1]!ท้ายบท_2[Email],[1]!ท้ายบท_2[Total points],"ยังไม่ส่ง")</f>
        <v>13</v>
      </c>
      <c r="AD27" s="13">
        <f>_xlfn.XLOOKUP(Table1[[#This Row],[email]],[1]!Quiz_2[Email],[1]!Quiz_2[Total points],"ยังไม่ส่ง")</f>
        <v>10</v>
      </c>
      <c r="AE2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7" s="13">
        <f>_xlfn.XLOOKUP(Table1[[#This Row],[email]],[1]!ท้ายบท_3[Email],[1]!ท้ายบท_3[Total points],"ยังไม่ส่ง")</f>
        <v>11</v>
      </c>
      <c r="AG27" s="13">
        <f>_xlfn.XLOOKUP(Table1[[#This Row],[email]],[1]!Quiz_3[Email],[1]!Quiz_3[Total points],"ยังไม่ส่ง")</f>
        <v>5</v>
      </c>
      <c r="AH27" s="10">
        <v>23</v>
      </c>
      <c r="AI27" s="14">
        <v>10</v>
      </c>
      <c r="AJ27" s="10">
        <f>ROUND((Table1[[#This Row],[mid '[20']]]+Table1[[#This Row],[mid '[10']]])/2,0)</f>
        <v>17</v>
      </c>
      <c r="AK27" s="13"/>
      <c r="AL27" s="13"/>
      <c r="AM27" s="13"/>
      <c r="AN27" s="13"/>
      <c r="AO27" s="13"/>
      <c r="AP27" s="13"/>
      <c r="AQ27" s="13"/>
      <c r="AR27" s="15"/>
      <c r="AS27" s="8" t="str">
        <f>IF(M26&lt;10,"ยังไม่ซ่อม",IF(Table1[[#This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8" spans="1:45" ht="19.5" x14ac:dyDescent="0.4">
      <c r="A28" s="7">
        <v>27</v>
      </c>
      <c r="B28" s="8">
        <v>1</v>
      </c>
      <c r="C28" s="8">
        <v>27</v>
      </c>
      <c r="D28" s="8" t="s">
        <v>151</v>
      </c>
      <c r="E28" s="8" t="s">
        <v>111</v>
      </c>
      <c r="F28" s="8" t="s">
        <v>152</v>
      </c>
      <c r="G28" s="8" t="s">
        <v>153</v>
      </c>
      <c r="H28" s="8" t="s">
        <v>154</v>
      </c>
      <c r="I28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8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8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28" s="10">
        <f>Table1[[#This Row],[บท 1 '[10']]]+Table1[[#This Row],[บท 2 '[10']]]+Table1[[#This Row],[บท 3 '[5']]]</f>
        <v>23</v>
      </c>
      <c r="M28" s="10">
        <f>IF(Table1[[#This Row],[ซ่อมแล้วกลางภาค]]="ซ่อมแล้ว",10,Table1[[#This Row],[MID '[20']2]])</f>
        <v>17</v>
      </c>
      <c r="N28" s="11"/>
      <c r="O28" s="10">
        <v>5</v>
      </c>
      <c r="P28" s="10"/>
      <c r="Q28" s="10">
        <f>Table1[[#This Row],[บท 4 '[10']]]+Table1[[#This Row],[นำเสนอ '[5']]]+Table1[[#This Row],[บท 5 '[10']]]</f>
        <v>5</v>
      </c>
      <c r="R28" s="10">
        <f>Table1[[#This Row],[ก่อนกลางภาค '[25']]]+Table1[[#This Row],[กลางภาค '[20']]]+Table1[[#This Row],[หลังกลางภาค '[25']]]</f>
        <v>45</v>
      </c>
      <c r="S28" s="10"/>
      <c r="T28" s="10">
        <f>Table1[[#This Row],[ปลายภาค '[30']]]+Table1[[#This Row],[ก่อนปลายภาค '[70']]]</f>
        <v>45</v>
      </c>
      <c r="U28" s="12">
        <f t="shared" si="0"/>
        <v>0</v>
      </c>
      <c r="V2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8" s="13">
        <f>_xlfn.XLOOKUP(Table1[[#This Row],[email]],[1]!ท้ายบท_1[Email],[1]!ท้ายบท_1[Total points],"ยังไม่ส่ง")</f>
        <v>19</v>
      </c>
      <c r="Z28" s="8">
        <f>_xlfn.XLOOKUP(Table1[[#This Row],[email]],[1]!Quiz_1[Email],[1]!Quiz_1[Total points],"ยังไม่ส่ง")</f>
        <v>8</v>
      </c>
      <c r="AA2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8" s="13">
        <f>_xlfn.XLOOKUP(Table1[[#This Row],[email]],[1]!ท้ายบท_2[Email],[1]!ท้ายบท_2[Total points],"ยังไม่ส่ง")</f>
        <v>8</v>
      </c>
      <c r="AD28" s="13">
        <f>_xlfn.XLOOKUP(Table1[[#This Row],[email]],[1]!Quiz_2[Email],[1]!Quiz_2[Total points],"ยังไม่ส่ง")</f>
        <v>8</v>
      </c>
      <c r="AE2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8" s="13">
        <f>_xlfn.XLOOKUP(Table1[[#This Row],[email]],[1]!ท้ายบท_3[Email],[1]!ท้ายบท_3[Total points],"ยังไม่ส่ง")</f>
        <v>10</v>
      </c>
      <c r="AG28" s="13" t="str">
        <f>_xlfn.XLOOKUP(Table1[[#This Row],[email]],[1]!Quiz_3[Email],[1]!Quiz_3[Total points],"ยังไม่ส่ง")</f>
        <v>ยังไม่ส่ง</v>
      </c>
      <c r="AH28" s="10">
        <v>24</v>
      </c>
      <c r="AI28" s="14">
        <v>9</v>
      </c>
      <c r="AJ28" s="10">
        <f>ROUND((Table1[[#This Row],[mid '[20']]]+Table1[[#This Row],[mid '[10']]])/2,0)</f>
        <v>17</v>
      </c>
      <c r="AK28" s="13"/>
      <c r="AL28" s="13"/>
      <c r="AM28" s="13"/>
      <c r="AN28" s="13"/>
      <c r="AO28" s="13"/>
      <c r="AP28" s="13"/>
      <c r="AQ28" s="13"/>
      <c r="AR28" s="15"/>
      <c r="AS28" s="8" t="str">
        <f>IF(M27&lt;10,"ยังไม่ซ่อม",IF(Table1[[#This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9" spans="1:45" ht="19.5" x14ac:dyDescent="0.4">
      <c r="A29" s="7">
        <v>28</v>
      </c>
      <c r="B29" s="8">
        <v>1</v>
      </c>
      <c r="C29" s="8">
        <v>28</v>
      </c>
      <c r="D29" s="8" t="s">
        <v>155</v>
      </c>
      <c r="E29" s="8" t="s">
        <v>111</v>
      </c>
      <c r="F29" s="8" t="s">
        <v>156</v>
      </c>
      <c r="G29" s="8" t="s">
        <v>157</v>
      </c>
      <c r="H29" s="8" t="s">
        <v>158</v>
      </c>
      <c r="I29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9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29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9" s="10">
        <f>Table1[[#This Row],[บท 1 '[10']]]+Table1[[#This Row],[บท 2 '[10']]]+Table1[[#This Row],[บท 3 '[5']]]</f>
        <v>21</v>
      </c>
      <c r="M29" s="10">
        <f>IF(Table1[[#This Row],[ซ่อมแล้วกลางภาค]]="ซ่อมแล้ว",10,Table1[[#This Row],[MID '[20']2]])</f>
        <v>15</v>
      </c>
      <c r="N29" s="11"/>
      <c r="O29" s="10">
        <v>5</v>
      </c>
      <c r="P29" s="10"/>
      <c r="Q29" s="10">
        <f>Table1[[#This Row],[บท 4 '[10']]]+Table1[[#This Row],[นำเสนอ '[5']]]+Table1[[#This Row],[บท 5 '[10']]]</f>
        <v>5</v>
      </c>
      <c r="R29" s="10">
        <f>Table1[[#This Row],[ก่อนกลางภาค '[25']]]+Table1[[#This Row],[กลางภาค '[20']]]+Table1[[#This Row],[หลังกลางภาค '[25']]]</f>
        <v>41</v>
      </c>
      <c r="S29" s="10"/>
      <c r="T29" s="10">
        <f>Table1[[#This Row],[ปลายภาค '[30']]]+Table1[[#This Row],[ก่อนปลายภาค '[70']]]</f>
        <v>41</v>
      </c>
      <c r="U29" s="12">
        <f t="shared" si="0"/>
        <v>0</v>
      </c>
      <c r="V2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9" s="13">
        <f>_xlfn.XLOOKUP(Table1[[#This Row],[email]],[1]!ท้ายบท_1[Email],[1]!ท้ายบท_1[Total points],"ยังไม่ส่ง")</f>
        <v>18</v>
      </c>
      <c r="Z29" s="8">
        <f>_xlfn.XLOOKUP(Table1[[#This Row],[email]],[1]!Quiz_1[Email],[1]!Quiz_1[Total points],"ยังไม่ส่ง")</f>
        <v>9</v>
      </c>
      <c r="AA2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9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9" s="13">
        <f>_xlfn.XLOOKUP(Table1[[#This Row],[email]],[1]!ท้ายบท_2[Email],[1]!ท้ายบท_2[Total points],"ยังไม่ส่ง")</f>
        <v>13</v>
      </c>
      <c r="AD29" s="13">
        <f>_xlfn.XLOOKUP(Table1[[#This Row],[email]],[1]!Quiz_2[Email],[1]!Quiz_2[Total points],"ยังไม่ส่ง")</f>
        <v>10</v>
      </c>
      <c r="AE2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9" s="13">
        <f>_xlfn.XLOOKUP(Table1[[#This Row],[email]],[1]!ท้ายบท_3[Email],[1]!ท้ายบท_3[Total points],"ยังไม่ส่ง")</f>
        <v>11</v>
      </c>
      <c r="AG29" s="13">
        <f>_xlfn.XLOOKUP(Table1[[#This Row],[email]],[1]!Quiz_3[Email],[1]!Quiz_3[Total points],"ยังไม่ส่ง")</f>
        <v>6</v>
      </c>
      <c r="AH29" s="10">
        <v>19</v>
      </c>
      <c r="AI29" s="14">
        <v>10</v>
      </c>
      <c r="AJ29" s="10">
        <f>ROUND((Table1[[#This Row],[mid '[20']]]+Table1[[#This Row],[mid '[10']]])/2,0)</f>
        <v>15</v>
      </c>
      <c r="AK29" s="13"/>
      <c r="AL29" s="13"/>
      <c r="AM29" s="13"/>
      <c r="AN29" s="13"/>
      <c r="AO29" s="13"/>
      <c r="AP29" s="13"/>
      <c r="AQ29" s="13"/>
      <c r="AR29" s="15"/>
      <c r="AS29" s="8" t="str">
        <f>IF(M28&lt;10,"ยังไม่ซ่อม",IF(Table1[[#This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0" spans="1:45" ht="19.5" x14ac:dyDescent="0.4">
      <c r="A30" s="7">
        <v>29</v>
      </c>
      <c r="B30" s="8">
        <v>1</v>
      </c>
      <c r="C30" s="8">
        <v>29</v>
      </c>
      <c r="D30" s="8" t="s">
        <v>159</v>
      </c>
      <c r="E30" s="8" t="s">
        <v>111</v>
      </c>
      <c r="F30" s="8" t="s">
        <v>160</v>
      </c>
      <c r="G30" s="8" t="s">
        <v>161</v>
      </c>
      <c r="H30" s="8" t="s">
        <v>162</v>
      </c>
      <c r="I30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0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0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0" s="10">
        <f>Table1[[#This Row],[บท 1 '[10']]]+Table1[[#This Row],[บท 2 '[10']]]+Table1[[#This Row],[บท 3 '[5']]]</f>
        <v>24</v>
      </c>
      <c r="M30" s="10">
        <f>IF(Table1[[#This Row],[ซ่อมแล้วกลางภาค]]="ซ่อมแล้ว",10,Table1[[#This Row],[MID '[20']2]])</f>
        <v>13</v>
      </c>
      <c r="N30" s="11"/>
      <c r="O30" s="10">
        <v>5</v>
      </c>
      <c r="P30" s="10"/>
      <c r="Q30" s="10">
        <f>Table1[[#This Row],[บท 4 '[10']]]+Table1[[#This Row],[นำเสนอ '[5']]]+Table1[[#This Row],[บท 5 '[10']]]</f>
        <v>5</v>
      </c>
      <c r="R30" s="10">
        <f>Table1[[#This Row],[ก่อนกลางภาค '[25']]]+Table1[[#This Row],[กลางภาค '[20']]]+Table1[[#This Row],[หลังกลางภาค '[25']]]</f>
        <v>42</v>
      </c>
      <c r="S30" s="10"/>
      <c r="T30" s="10">
        <f>Table1[[#This Row],[ปลายภาค '[30']]]+Table1[[#This Row],[ก่อนปลายภาค '[70']]]</f>
        <v>42</v>
      </c>
      <c r="U30" s="12">
        <f t="shared" si="0"/>
        <v>0</v>
      </c>
      <c r="V3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0" s="13">
        <f>_xlfn.XLOOKUP(Table1[[#This Row],[email]],[1]!ท้ายบท_1[Email],[1]!ท้ายบท_1[Total points],"ยังไม่ส่ง")</f>
        <v>20</v>
      </c>
      <c r="Z30" s="8">
        <f>_xlfn.XLOOKUP(Table1[[#This Row],[email]],[1]!Quiz_1[Email],[1]!Quiz_1[Total points],"ยังไม่ส่ง")</f>
        <v>8</v>
      </c>
      <c r="AA3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0" s="13">
        <f>_xlfn.XLOOKUP(Table1[[#This Row],[email]],[1]!ท้ายบท_2[Email],[1]!ท้ายบท_2[Total points],"ยังไม่ส่ง")</f>
        <v>14</v>
      </c>
      <c r="AD30" s="13">
        <f>_xlfn.XLOOKUP(Table1[[#This Row],[email]],[1]!Quiz_2[Email],[1]!Quiz_2[Total points],"ยังไม่ส่ง")</f>
        <v>9</v>
      </c>
      <c r="AE3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0" s="13">
        <f>_xlfn.XLOOKUP(Table1[[#This Row],[email]],[1]!ท้ายบท_3[Email],[1]!ท้ายบท_3[Total points],"ยังไม่ส่ง")</f>
        <v>9</v>
      </c>
      <c r="AG30" s="13">
        <f>_xlfn.XLOOKUP(Table1[[#This Row],[email]],[1]!Quiz_3[Email],[1]!Quiz_3[Total points],"ยังไม่ส่ง")</f>
        <v>7</v>
      </c>
      <c r="AH30" s="10">
        <v>21</v>
      </c>
      <c r="AI30" s="14">
        <v>5</v>
      </c>
      <c r="AJ30" s="10">
        <f>ROUND((Table1[[#This Row],[mid '[20']]]+Table1[[#This Row],[mid '[10']]])/2,0)</f>
        <v>13</v>
      </c>
      <c r="AK30" s="13"/>
      <c r="AL30" s="13"/>
      <c r="AM30" s="13"/>
      <c r="AN30" s="13"/>
      <c r="AO30" s="13"/>
      <c r="AP30" s="13"/>
      <c r="AQ30" s="13"/>
      <c r="AR30" s="15"/>
      <c r="AS30" s="8" t="str">
        <f>IF(M29&lt;10,"ยังไม่ซ่อม",IF(Table1[[#This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1" spans="1:45" ht="20.25" thickBot="1" x14ac:dyDescent="0.45">
      <c r="A31" s="16">
        <v>30</v>
      </c>
      <c r="B31" s="17">
        <v>1</v>
      </c>
      <c r="C31" s="17">
        <v>30</v>
      </c>
      <c r="D31" s="17" t="s">
        <v>163</v>
      </c>
      <c r="E31" s="17" t="s">
        <v>111</v>
      </c>
      <c r="F31" s="17" t="s">
        <v>164</v>
      </c>
      <c r="G31" s="17" t="s">
        <v>165</v>
      </c>
      <c r="H31" s="17" t="s">
        <v>166</v>
      </c>
      <c r="I31" s="18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1" s="18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1" s="18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1" s="19">
        <f>Table1[[#This Row],[บท 1 '[10']]]+Table1[[#This Row],[บท 2 '[10']]]+Table1[[#This Row],[บท 3 '[5']]]</f>
        <v>25</v>
      </c>
      <c r="M31" s="19">
        <f>IF(Table1[[#This Row],[ซ่อมแล้วกลางภาค]]="ซ่อมแล้ว",10,Table1[[#This Row],[MID '[20']2]])</f>
        <v>16</v>
      </c>
      <c r="N31" s="11"/>
      <c r="O31" s="10">
        <v>5</v>
      </c>
      <c r="P31" s="10"/>
      <c r="Q31" s="19">
        <f>Table1[[#This Row],[บท 4 '[10']]]+Table1[[#This Row],[นำเสนอ '[5']]]+Table1[[#This Row],[บท 5 '[10']]]</f>
        <v>5</v>
      </c>
      <c r="R31" s="19">
        <f>Table1[[#This Row],[ก่อนกลางภาค '[25']]]+Table1[[#This Row],[กลางภาค '[20']]]+Table1[[#This Row],[หลังกลางภาค '[25']]]</f>
        <v>46</v>
      </c>
      <c r="S31" s="19"/>
      <c r="T31" s="19">
        <f>Table1[[#This Row],[ปลายภาค '[30']]]+Table1[[#This Row],[ก่อนปลายภาค '[70']]]</f>
        <v>46</v>
      </c>
      <c r="U31" s="20">
        <f t="shared" si="0"/>
        <v>0</v>
      </c>
      <c r="V31" s="21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1" s="21" t="str">
        <f>IF(_xlfn.XLOOKUP(Table1[[#This Row],[email]],[1]!แบบฝึก_11[Email],[1]!แบบฝึก_11[Completion time],0)&lt;&gt;0,"ส่งแล้ว","ยังไม่ส่ง")</f>
        <v>ส่งแล้ว</v>
      </c>
      <c r="X31" s="21" t="str">
        <f>IF(_xlfn.XLOOKUP(Table1[[#This Row],[email]],[1]!แบบฝึก_12[Email],[1]!แบบฝึก_12[Completion time],0)&lt;&gt;0,"ส่งแล้ว","ยังไม่ส่ง")</f>
        <v>ส่งแล้ว</v>
      </c>
      <c r="Y31" s="21">
        <f>_xlfn.XLOOKUP(Table1[[#This Row],[email]],[1]!ท้ายบท_1[Email],[1]!ท้ายบท_1[Total points],"ยังไม่ส่ง")</f>
        <v>18</v>
      </c>
      <c r="Z31" s="17">
        <f>_xlfn.XLOOKUP(Table1[[#This Row],[email]],[1]!Quiz_1[Email],[1]!Quiz_1[Total points],"ยังไม่ส่ง")</f>
        <v>10</v>
      </c>
      <c r="AA31" s="21" t="str">
        <f>IF(_xlfn.XLOOKUP(Table1[[#This Row],[email]],[1]!แบบฝึก_21[Email],[1]!แบบฝึก_21[Completion time],0)&lt;&gt;0,"ส่งแล้ว","ยังไม่ส่ง")</f>
        <v>ส่งแล้ว</v>
      </c>
      <c r="AB31" s="21" t="str">
        <f>IF(_xlfn.XLOOKUP(Table1[[#This Row],[email]],[1]!แบบฝึก_22[Email],[1]!แบบฝึก_22[Completion time],0)&lt;&gt;0,"ส่งแล้ว","ยังไม่ส่ง")</f>
        <v>ส่งแล้ว</v>
      </c>
      <c r="AC31" s="21">
        <f>_xlfn.XLOOKUP(Table1[[#This Row],[email]],[1]!ท้ายบท_2[Email],[1]!ท้ายบท_2[Total points],"ยังไม่ส่ง")</f>
        <v>12</v>
      </c>
      <c r="AD31" s="21">
        <f>_xlfn.XLOOKUP(Table1[[#This Row],[email]],[1]!Quiz_2[Email],[1]!Quiz_2[Total points],"ยังไม่ส่ง")</f>
        <v>9</v>
      </c>
      <c r="AE31" s="21" t="str">
        <f>IF(_xlfn.XLOOKUP(Table1[[#This Row],[email]],[1]!แบบฝึก_31[Email],[1]!แบบฝึก_31[Completion time],0)&lt;&gt;0,"ส่งแล้ว","ยังไม่ส่ง")</f>
        <v>ส่งแล้ว</v>
      </c>
      <c r="AF31" s="21">
        <f>_xlfn.XLOOKUP(Table1[[#This Row],[email]],[1]!ท้ายบท_3[Email],[1]!ท้ายบท_3[Total points],"ยังไม่ส่ง")</f>
        <v>10</v>
      </c>
      <c r="AG31" s="21">
        <f>_xlfn.XLOOKUP(Table1[[#This Row],[email]],[1]!Quiz_3[Email],[1]!Quiz_3[Total points],"ยังไม่ส่ง")</f>
        <v>8</v>
      </c>
      <c r="AH31" s="19">
        <v>21</v>
      </c>
      <c r="AI31" s="22">
        <v>10</v>
      </c>
      <c r="AJ31" s="19">
        <f>ROUND((Table1[[#This Row],[mid '[20']]]+Table1[[#This Row],[mid '[10']]])/2,0)</f>
        <v>16</v>
      </c>
      <c r="AK31" s="21"/>
      <c r="AL31" s="21"/>
      <c r="AM31" s="21"/>
      <c r="AN31" s="21"/>
      <c r="AO31" s="21"/>
      <c r="AP31" s="21"/>
      <c r="AQ31" s="21"/>
      <c r="AR31" s="23"/>
      <c r="AS31" s="17" t="str">
        <f>IF(M30&lt;10,"ยังไม่ซ่อม",IF(Table1[[#This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2" spans="1:45" ht="20.25" thickTop="1" x14ac:dyDescent="0.4">
      <c r="A32" s="7">
        <v>31</v>
      </c>
      <c r="B32" s="8">
        <v>2</v>
      </c>
      <c r="C32" s="8">
        <v>1</v>
      </c>
      <c r="D32" s="8" t="s">
        <v>167</v>
      </c>
      <c r="E32" s="8" t="s">
        <v>46</v>
      </c>
      <c r="F32" s="8" t="s">
        <v>168</v>
      </c>
      <c r="G32" s="8" t="s">
        <v>169</v>
      </c>
      <c r="H32" s="8" t="s">
        <v>170</v>
      </c>
      <c r="I32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2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32" s="10">
        <f>Table1[[#This Row],[บท 1 '[10']]]+Table1[[#This Row],[บท 2 '[10']]]+Table1[[#This Row],[บท 3 '[5']]]</f>
        <v>22</v>
      </c>
      <c r="M32" s="10">
        <f>IF(Table1[[#This Row],[ซ่อมแล้วกลางภาค]]="ซ่อมแล้ว",10,Table1[[#This Row],[MID '[20']2]])</f>
        <v>17</v>
      </c>
      <c r="N32" s="11"/>
      <c r="O32" s="10">
        <v>5</v>
      </c>
      <c r="P32" s="10"/>
      <c r="Q32" s="10">
        <f>Table1[[#This Row],[บท 4 '[10']]]+Table1[[#This Row],[นำเสนอ '[5']]]+Table1[[#This Row],[บท 5 '[10']]]</f>
        <v>5</v>
      </c>
      <c r="R32" s="10">
        <f>Table1[[#This Row],[ก่อนกลางภาค '[25']]]+Table1[[#This Row],[กลางภาค '[20']]]+Table1[[#This Row],[หลังกลางภาค '[25']]]</f>
        <v>44</v>
      </c>
      <c r="S32" s="10"/>
      <c r="T32" s="10">
        <f>Table1[[#This Row],[ปลายภาค '[30']]]+Table1[[#This Row],[ก่อนปลายภาค '[70']]]</f>
        <v>44</v>
      </c>
      <c r="U32" s="12">
        <f t="shared" si="0"/>
        <v>0</v>
      </c>
      <c r="V3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2" s="13">
        <f>_xlfn.XLOOKUP(Table1[[#This Row],[email]],[1]!ท้ายบท_1[Email],[1]!ท้ายบท_1[Total points],"ยังไม่ส่ง")</f>
        <v>19</v>
      </c>
      <c r="Z32" s="8">
        <f>_xlfn.XLOOKUP(Table1[[#This Row],[email]],[1]!Quiz_1[Email],[1]!Quiz_1[Total points],"ยังไม่ส่ง")</f>
        <v>10</v>
      </c>
      <c r="AA3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2" s="13">
        <f>_xlfn.XLOOKUP(Table1[[#This Row],[email]],[1]!ท้ายบท_2[Email],[1]!ท้ายบท_2[Total points],"ยังไม่ส่ง")</f>
        <v>15</v>
      </c>
      <c r="AD32" s="13">
        <f>_xlfn.XLOOKUP(Table1[[#This Row],[email]],[1]!Quiz_2[Email],[1]!Quiz_2[Total points],"ยังไม่ส่ง")</f>
        <v>8</v>
      </c>
      <c r="AE32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2" s="13" t="str">
        <f>_xlfn.XLOOKUP(Table1[[#This Row],[email]],[1]!ท้ายบท_3[Email],[1]!ท้ายบท_3[Total points],"ยังไม่ส่ง")</f>
        <v>ยังไม่ส่ง</v>
      </c>
      <c r="AG32" s="13">
        <f>_xlfn.XLOOKUP(Table1[[#This Row],[email]],[1]!Quiz_3[Email],[1]!Quiz_3[Total points],"ยังไม่ส่ง")</f>
        <v>8</v>
      </c>
      <c r="AH32" s="10">
        <v>25</v>
      </c>
      <c r="AI32" s="14">
        <v>8</v>
      </c>
      <c r="AJ32" s="10">
        <f>ROUND((Table1[[#This Row],[mid '[20']]]+Table1[[#This Row],[mid '[10']]])/2,0)</f>
        <v>17</v>
      </c>
      <c r="AK32" s="13"/>
      <c r="AL32" s="13"/>
      <c r="AM32" s="13"/>
      <c r="AN32" s="13"/>
      <c r="AO32" s="13"/>
      <c r="AP32" s="13"/>
      <c r="AQ32" s="13"/>
      <c r="AR32" s="15"/>
      <c r="AS32" s="8" t="str">
        <f>IF(M31&lt;10,"ยังไม่ซ่อม",IF(Table1[[#This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3" spans="1:45" ht="19.5" x14ac:dyDescent="0.4">
      <c r="A33" s="7">
        <v>32</v>
      </c>
      <c r="B33" s="8">
        <v>2</v>
      </c>
      <c r="C33" s="8">
        <v>2</v>
      </c>
      <c r="D33" s="8" t="s">
        <v>171</v>
      </c>
      <c r="E33" s="8" t="s">
        <v>46</v>
      </c>
      <c r="F33" s="8" t="s">
        <v>172</v>
      </c>
      <c r="G33" s="8" t="s">
        <v>173</v>
      </c>
      <c r="H33" s="8" t="s">
        <v>174</v>
      </c>
      <c r="I33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3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33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33" s="10">
        <f>Table1[[#This Row],[บท 1 '[10']]]+Table1[[#This Row],[บท 2 '[10']]]+Table1[[#This Row],[บท 3 '[5']]]</f>
        <v>21</v>
      </c>
      <c r="M33" s="10">
        <f>IF(Table1[[#This Row],[ซ่อมแล้วกลางภาค]]="ซ่อมแล้ว",10,Table1[[#This Row],[MID '[20']2]])</f>
        <v>17</v>
      </c>
      <c r="N33" s="11"/>
      <c r="O33" s="10">
        <v>5</v>
      </c>
      <c r="P33" s="10"/>
      <c r="Q33" s="10">
        <f>Table1[[#This Row],[บท 4 '[10']]]+Table1[[#This Row],[นำเสนอ '[5']]]+Table1[[#This Row],[บท 5 '[10']]]</f>
        <v>5</v>
      </c>
      <c r="R33" s="10">
        <f>Table1[[#This Row],[ก่อนกลางภาค '[25']]]+Table1[[#This Row],[กลางภาค '[20']]]+Table1[[#This Row],[หลังกลางภาค '[25']]]</f>
        <v>43</v>
      </c>
      <c r="S33" s="10"/>
      <c r="T33" s="10">
        <f>Table1[[#This Row],[ปลายภาค '[30']]]+Table1[[#This Row],[ก่อนปลายภาค '[70']]]</f>
        <v>43</v>
      </c>
      <c r="U33" s="12">
        <f t="shared" si="0"/>
        <v>0</v>
      </c>
      <c r="V3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3" s="13">
        <f>_xlfn.XLOOKUP(Table1[[#This Row],[email]],[1]!ท้ายบท_1[Email],[1]!ท้ายบท_1[Total points],"ยังไม่ส่ง")</f>
        <v>22</v>
      </c>
      <c r="Z33" s="8">
        <f>_xlfn.XLOOKUP(Table1[[#This Row],[email]],[1]!Quiz_1[Email],[1]!Quiz_1[Total points],"ยังไม่ส่ง")</f>
        <v>9</v>
      </c>
      <c r="AA3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3" s="13">
        <f>_xlfn.XLOOKUP(Table1[[#This Row],[email]],[1]!ท้ายบท_2[Email],[1]!ท้ายบท_2[Total points],"ยังไม่ส่ง")</f>
        <v>13</v>
      </c>
      <c r="AD33" s="13" t="str">
        <f>_xlfn.XLOOKUP(Table1[[#This Row],[email]],[1]!Quiz_2[Email],[1]!Quiz_2[Total points],"ยังไม่ส่ง")</f>
        <v>ยังไม่ส่ง</v>
      </c>
      <c r="AE3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3" s="13">
        <f>_xlfn.XLOOKUP(Table1[[#This Row],[email]],[1]!ท้ายบท_3[Email],[1]!ท้ายบท_3[Total points],"ยังไม่ส่ง")</f>
        <v>11</v>
      </c>
      <c r="AG33" s="13" t="str">
        <f>_xlfn.XLOOKUP(Table1[[#This Row],[email]],[1]!Quiz_3[Email],[1]!Quiz_3[Total points],"ยังไม่ส่ง")</f>
        <v>ยังไม่ส่ง</v>
      </c>
      <c r="AH33" s="10">
        <v>26</v>
      </c>
      <c r="AI33" s="14">
        <v>8</v>
      </c>
      <c r="AJ33" s="10">
        <f>ROUND((Table1[[#This Row],[mid '[20']]]+Table1[[#This Row],[mid '[10']]])/2,0)</f>
        <v>17</v>
      </c>
      <c r="AK33" s="13"/>
      <c r="AL33" s="13"/>
      <c r="AM33" s="13"/>
      <c r="AN33" s="13"/>
      <c r="AO33" s="13"/>
      <c r="AP33" s="13"/>
      <c r="AQ33" s="13"/>
      <c r="AR33" s="15"/>
      <c r="AS33" s="8" t="str">
        <f>IF(M32&lt;10,"ยังไม่ซ่อม",IF(Table1[[#This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4" spans="1:45" ht="19.5" x14ac:dyDescent="0.4">
      <c r="A34" s="7">
        <v>33</v>
      </c>
      <c r="B34" s="8">
        <v>2</v>
      </c>
      <c r="C34" s="8">
        <v>3</v>
      </c>
      <c r="D34" s="8" t="s">
        <v>175</v>
      </c>
      <c r="E34" s="8" t="s">
        <v>46</v>
      </c>
      <c r="F34" s="8" t="s">
        <v>176</v>
      </c>
      <c r="G34" s="8" t="s">
        <v>177</v>
      </c>
      <c r="H34" s="8" t="s">
        <v>178</v>
      </c>
      <c r="I34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4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4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4" s="10">
        <f>Table1[[#This Row],[บท 1 '[10']]]+Table1[[#This Row],[บท 2 '[10']]]+Table1[[#This Row],[บท 3 '[5']]]</f>
        <v>24</v>
      </c>
      <c r="M34" s="10">
        <f>IF(Table1[[#This Row],[ซ่อมแล้วกลางภาค]]="ซ่อมแล้ว",10,Table1[[#This Row],[MID '[20']2]])</f>
        <v>17</v>
      </c>
      <c r="N34" s="11"/>
      <c r="O34" s="10">
        <v>5</v>
      </c>
      <c r="P34" s="10"/>
      <c r="Q34" s="10">
        <f>Table1[[#This Row],[บท 4 '[10']]]+Table1[[#This Row],[นำเสนอ '[5']]]+Table1[[#This Row],[บท 5 '[10']]]</f>
        <v>5</v>
      </c>
      <c r="R34" s="10">
        <f>Table1[[#This Row],[ก่อนกลางภาค '[25']]]+Table1[[#This Row],[กลางภาค '[20']]]+Table1[[#This Row],[หลังกลางภาค '[25']]]</f>
        <v>46</v>
      </c>
      <c r="S34" s="10"/>
      <c r="T34" s="10">
        <f>Table1[[#This Row],[ปลายภาค '[30']]]+Table1[[#This Row],[ก่อนปลายภาค '[70']]]</f>
        <v>46</v>
      </c>
      <c r="U34" s="12">
        <f t="shared" si="0"/>
        <v>0</v>
      </c>
      <c r="V3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4" s="13">
        <f>_xlfn.XLOOKUP(Table1[[#This Row],[email]],[1]!ท้ายบท_1[Email],[1]!ท้ายบท_1[Total points],"ยังไม่ส่ง")</f>
        <v>22</v>
      </c>
      <c r="Z34" s="8">
        <f>_xlfn.XLOOKUP(Table1[[#This Row],[email]],[1]!Quiz_1[Email],[1]!Quiz_1[Total points],"ยังไม่ส่ง")</f>
        <v>9</v>
      </c>
      <c r="AA3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4" s="13">
        <f>_xlfn.XLOOKUP(Table1[[#This Row],[email]],[1]!ท้ายบท_2[Email],[1]!ท้ายบท_2[Total points],"ยังไม่ส่ง")</f>
        <v>11</v>
      </c>
      <c r="AD34" s="13">
        <f>_xlfn.XLOOKUP(Table1[[#This Row],[email]],[1]!Quiz_2[Email],[1]!Quiz_2[Total points],"ยังไม่ส่ง")</f>
        <v>9</v>
      </c>
      <c r="AE3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4" s="13">
        <f>_xlfn.XLOOKUP(Table1[[#This Row],[email]],[1]!ท้ายบท_3[Email],[1]!ท้ายบท_3[Total points],"ยังไม่ส่ง")</f>
        <v>9</v>
      </c>
      <c r="AG34" s="13">
        <f>_xlfn.XLOOKUP(Table1[[#This Row],[email]],[1]!Quiz_3[Email],[1]!Quiz_3[Total points],"ยังไม่ส่ง")</f>
        <v>5</v>
      </c>
      <c r="AH34" s="10">
        <v>26</v>
      </c>
      <c r="AI34" s="14">
        <v>7</v>
      </c>
      <c r="AJ34" s="10">
        <f>ROUND((Table1[[#This Row],[mid '[20']]]+Table1[[#This Row],[mid '[10']]])/2,0)</f>
        <v>17</v>
      </c>
      <c r="AK34" s="13"/>
      <c r="AL34" s="13"/>
      <c r="AM34" s="13"/>
      <c r="AN34" s="13"/>
      <c r="AO34" s="13"/>
      <c r="AP34" s="13"/>
      <c r="AQ34" s="13"/>
      <c r="AR34" s="15"/>
      <c r="AS34" s="8" t="str">
        <f>IF(M33&lt;10,"ยังไม่ซ่อม",IF(Table1[[#This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5" spans="1:45" ht="19.5" x14ac:dyDescent="0.4">
      <c r="A35" s="7">
        <v>34</v>
      </c>
      <c r="B35" s="8">
        <v>2</v>
      </c>
      <c r="C35" s="8">
        <v>4</v>
      </c>
      <c r="D35" s="8" t="s">
        <v>179</v>
      </c>
      <c r="E35" s="8" t="s">
        <v>46</v>
      </c>
      <c r="F35" s="8" t="s">
        <v>180</v>
      </c>
      <c r="G35" s="8" t="s">
        <v>181</v>
      </c>
      <c r="H35" s="8" t="s">
        <v>182</v>
      </c>
      <c r="I35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35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35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35" s="10">
        <f>Table1[[#This Row],[บท 1 '[10']]]+Table1[[#This Row],[บท 2 '[10']]]+Table1[[#This Row],[บท 3 '[5']]]</f>
        <v>6</v>
      </c>
      <c r="M35" s="10">
        <f>IF(Table1[[#This Row],[ซ่อมแล้วกลางภาค]]="ซ่อมแล้ว",10,Table1[[#This Row],[MID '[20']2]])</f>
        <v>13</v>
      </c>
      <c r="N35" s="11"/>
      <c r="O35" s="10">
        <v>5</v>
      </c>
      <c r="P35" s="10"/>
      <c r="Q35" s="10">
        <f>Table1[[#This Row],[บท 4 '[10']]]+Table1[[#This Row],[นำเสนอ '[5']]]+Table1[[#This Row],[บท 5 '[10']]]</f>
        <v>5</v>
      </c>
      <c r="R35" s="10">
        <f>Table1[[#This Row],[ก่อนกลางภาค '[25']]]+Table1[[#This Row],[กลางภาค '[20']]]+Table1[[#This Row],[หลังกลางภาค '[25']]]</f>
        <v>24</v>
      </c>
      <c r="S35" s="10"/>
      <c r="T35" s="10">
        <f>Table1[[#This Row],[ปลายภาค '[30']]]+Table1[[#This Row],[ก่อนปลายภาค '[70']]]</f>
        <v>24</v>
      </c>
      <c r="U35" s="12">
        <f t="shared" si="0"/>
        <v>0</v>
      </c>
      <c r="V3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5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35" s="13" t="str">
        <f>_xlfn.XLOOKUP(Table1[[#This Row],[email]],[1]!ท้ายบท_1[Email],[1]!ท้ายบท_1[Total points],"ยังไม่ส่ง")</f>
        <v>ยังไม่ส่ง</v>
      </c>
      <c r="Z35" s="8">
        <f>_xlfn.XLOOKUP(Table1[[#This Row],[email]],[1]!Quiz_1[Email],[1]!Quiz_1[Total points],"ยังไม่ส่ง")</f>
        <v>8</v>
      </c>
      <c r="AA35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35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35" s="13" t="str">
        <f>_xlfn.XLOOKUP(Table1[[#This Row],[email]],[1]!ท้ายบท_2[Email],[1]!ท้ายบท_2[Total points],"ยังไม่ส่ง")</f>
        <v>ยังไม่ส่ง</v>
      </c>
      <c r="AD35" s="13" t="str">
        <f>_xlfn.XLOOKUP(Table1[[#This Row],[email]],[1]!Quiz_2[Email],[1]!Quiz_2[Total points],"ยังไม่ส่ง")</f>
        <v>ยังไม่ส่ง</v>
      </c>
      <c r="AE35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5" s="13" t="str">
        <f>_xlfn.XLOOKUP(Table1[[#This Row],[email]],[1]!ท้ายบท_3[Email],[1]!ท้ายบท_3[Total points],"ยังไม่ส่ง")</f>
        <v>ยังไม่ส่ง</v>
      </c>
      <c r="AG35" s="13" t="str">
        <f>_xlfn.XLOOKUP(Table1[[#This Row],[email]],[1]!Quiz_3[Email],[1]!Quiz_3[Total points],"ยังไม่ส่ง")</f>
        <v>ยังไม่ส่ง</v>
      </c>
      <c r="AH35" s="10">
        <v>19</v>
      </c>
      <c r="AI35" s="14">
        <v>6</v>
      </c>
      <c r="AJ35" s="10">
        <f>ROUND((Table1[[#This Row],[mid '[20']]]+Table1[[#This Row],[mid '[10']]])/2,0)</f>
        <v>13</v>
      </c>
      <c r="AK35" s="13"/>
      <c r="AL35" s="13"/>
      <c r="AM35" s="13"/>
      <c r="AN35" s="13"/>
      <c r="AO35" s="13"/>
      <c r="AP35" s="13"/>
      <c r="AQ35" s="13"/>
      <c r="AR35" s="15"/>
      <c r="AS35" s="8" t="str">
        <f>IF(M34&lt;10,"ยังไม่ซ่อม",IF(Table1[[#This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6" spans="1:45" ht="19.5" x14ac:dyDescent="0.4">
      <c r="A36" s="7">
        <v>35</v>
      </c>
      <c r="B36" s="8">
        <v>2</v>
      </c>
      <c r="C36" s="8">
        <v>5</v>
      </c>
      <c r="D36" s="8" t="s">
        <v>183</v>
      </c>
      <c r="E36" s="8" t="s">
        <v>46</v>
      </c>
      <c r="F36" s="8" t="s">
        <v>184</v>
      </c>
      <c r="G36" s="8" t="s">
        <v>185</v>
      </c>
      <c r="H36" s="8" t="s">
        <v>186</v>
      </c>
      <c r="I3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6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36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36" s="10">
        <f>Table1[[#This Row],[บท 1 '[10']]]+Table1[[#This Row],[บท 2 '[10']]]+Table1[[#This Row],[บท 3 '[5']]]</f>
        <v>21</v>
      </c>
      <c r="M36" s="10">
        <f>IF(Table1[[#This Row],[ซ่อมแล้วกลางภาค]]="ซ่อมแล้ว",10,Table1[[#This Row],[MID '[20']2]])</f>
        <v>15</v>
      </c>
      <c r="N36" s="11"/>
      <c r="O36" s="10">
        <v>5</v>
      </c>
      <c r="P36" s="10"/>
      <c r="Q36" s="10">
        <f>Table1[[#This Row],[บท 4 '[10']]]+Table1[[#This Row],[นำเสนอ '[5']]]+Table1[[#This Row],[บท 5 '[10']]]</f>
        <v>5</v>
      </c>
      <c r="R36" s="10">
        <f>Table1[[#This Row],[ก่อนกลางภาค '[25']]]+Table1[[#This Row],[กลางภาค '[20']]]+Table1[[#This Row],[หลังกลางภาค '[25']]]</f>
        <v>41</v>
      </c>
      <c r="S36" s="10"/>
      <c r="T36" s="10">
        <f>Table1[[#This Row],[ปลายภาค '[30']]]+Table1[[#This Row],[ก่อนปลายภาค '[70']]]</f>
        <v>41</v>
      </c>
      <c r="U36" s="12">
        <f t="shared" si="0"/>
        <v>0</v>
      </c>
      <c r="V3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6" s="13">
        <f>_xlfn.XLOOKUP(Table1[[#This Row],[email]],[1]!ท้ายบท_1[Email],[1]!ท้ายบท_1[Total points],"ยังไม่ส่ง")</f>
        <v>18</v>
      </c>
      <c r="Z36" s="8">
        <f>_xlfn.XLOOKUP(Table1[[#This Row],[email]],[1]!Quiz_1[Email],[1]!Quiz_1[Total points],"ยังไม่ส่ง")</f>
        <v>8</v>
      </c>
      <c r="AA3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6" s="13">
        <f>_xlfn.XLOOKUP(Table1[[#This Row],[email]],[1]!ท้ายบท_2[Email],[1]!ท้ายบท_2[Total points],"ยังไม่ส่ง")</f>
        <v>13</v>
      </c>
      <c r="AD36" s="13" t="str">
        <f>_xlfn.XLOOKUP(Table1[[#This Row],[email]],[1]!Quiz_2[Email],[1]!Quiz_2[Total points],"ยังไม่ส่ง")</f>
        <v>ยังไม่ส่ง</v>
      </c>
      <c r="AE3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6" s="13">
        <f>_xlfn.XLOOKUP(Table1[[#This Row],[email]],[1]!ท้ายบท_3[Email],[1]!ท้ายบท_3[Total points],"ยังไม่ส่ง")</f>
        <v>10</v>
      </c>
      <c r="AG36" s="13" t="str">
        <f>_xlfn.XLOOKUP(Table1[[#This Row],[email]],[1]!Quiz_3[Email],[1]!Quiz_3[Total points],"ยังไม่ส่ง")</f>
        <v>ยังไม่ส่ง</v>
      </c>
      <c r="AH36" s="10">
        <v>21</v>
      </c>
      <c r="AI36" s="14">
        <v>8</v>
      </c>
      <c r="AJ36" s="10">
        <f>ROUND((Table1[[#This Row],[mid '[20']]]+Table1[[#This Row],[mid '[10']]])/2,0)</f>
        <v>15</v>
      </c>
      <c r="AK36" s="13"/>
      <c r="AL36" s="13"/>
      <c r="AM36" s="13"/>
      <c r="AN36" s="13"/>
      <c r="AO36" s="13"/>
      <c r="AP36" s="13"/>
      <c r="AQ36" s="13"/>
      <c r="AR36" s="15"/>
      <c r="AS36" s="8" t="str">
        <f>IF(M35&lt;10,"ยังไม่ซ่อม",IF(Table1[[#This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7" spans="1:45" ht="19.5" x14ac:dyDescent="0.4">
      <c r="A37" s="7">
        <v>36</v>
      </c>
      <c r="B37" s="8">
        <v>2</v>
      </c>
      <c r="C37" s="8">
        <v>6</v>
      </c>
      <c r="D37" s="8" t="s">
        <v>187</v>
      </c>
      <c r="E37" s="8" t="s">
        <v>46</v>
      </c>
      <c r="F37" s="8" t="s">
        <v>188</v>
      </c>
      <c r="G37" s="8" t="s">
        <v>189</v>
      </c>
      <c r="H37" s="8" t="s">
        <v>190</v>
      </c>
      <c r="I3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7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7" s="10">
        <f>Table1[[#This Row],[บท 1 '[10']]]+Table1[[#This Row],[บท 2 '[10']]]+Table1[[#This Row],[บท 3 '[5']]]</f>
        <v>25</v>
      </c>
      <c r="M37" s="10">
        <f>IF(Table1[[#This Row],[ซ่อมแล้วกลางภาค]]="ซ่อมแล้ว",10,Table1[[#This Row],[MID '[20']2]])</f>
        <v>17</v>
      </c>
      <c r="N37" s="11"/>
      <c r="O37" s="10">
        <v>5</v>
      </c>
      <c r="P37" s="10"/>
      <c r="Q37" s="10">
        <f>Table1[[#This Row],[บท 4 '[10']]]+Table1[[#This Row],[นำเสนอ '[5']]]+Table1[[#This Row],[บท 5 '[10']]]</f>
        <v>5</v>
      </c>
      <c r="R37" s="10">
        <f>Table1[[#This Row],[ก่อนกลางภาค '[25']]]+Table1[[#This Row],[กลางภาค '[20']]]+Table1[[#This Row],[หลังกลางภาค '[25']]]</f>
        <v>47</v>
      </c>
      <c r="S37" s="10"/>
      <c r="T37" s="10">
        <f>Table1[[#This Row],[ปลายภาค '[30']]]+Table1[[#This Row],[ก่อนปลายภาค '[70']]]</f>
        <v>47</v>
      </c>
      <c r="U37" s="12">
        <f t="shared" si="0"/>
        <v>0</v>
      </c>
      <c r="V3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7" s="13">
        <f>_xlfn.XLOOKUP(Table1[[#This Row],[email]],[1]!ท้ายบท_1[Email],[1]!ท้ายบท_1[Total points],"ยังไม่ส่ง")</f>
        <v>22</v>
      </c>
      <c r="Z37" s="8">
        <f>_xlfn.XLOOKUP(Table1[[#This Row],[email]],[1]!Quiz_1[Email],[1]!Quiz_1[Total points],"ยังไม่ส่ง")</f>
        <v>8</v>
      </c>
      <c r="AA3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7" s="13">
        <f>_xlfn.XLOOKUP(Table1[[#This Row],[email]],[1]!ท้ายบท_2[Email],[1]!ท้ายบท_2[Total points],"ยังไม่ส่ง")</f>
        <v>13</v>
      </c>
      <c r="AD37" s="13">
        <f>_xlfn.XLOOKUP(Table1[[#This Row],[email]],[1]!Quiz_2[Email],[1]!Quiz_2[Total points],"ยังไม่ส่ง")</f>
        <v>10</v>
      </c>
      <c r="AE3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7" s="13">
        <f>_xlfn.XLOOKUP(Table1[[#This Row],[email]],[1]!ท้ายบท_3[Email],[1]!ท้ายบท_3[Total points],"ยังไม่ส่ง")</f>
        <v>8</v>
      </c>
      <c r="AG37" s="13">
        <f>_xlfn.XLOOKUP(Table1[[#This Row],[email]],[1]!Quiz_3[Email],[1]!Quiz_3[Total points],"ยังไม่ส่ง")</f>
        <v>8</v>
      </c>
      <c r="AH37" s="10">
        <v>25</v>
      </c>
      <c r="AI37" s="14">
        <v>8</v>
      </c>
      <c r="AJ37" s="10">
        <f>ROUND((Table1[[#This Row],[mid '[20']]]+Table1[[#This Row],[mid '[10']]])/2,0)</f>
        <v>17</v>
      </c>
      <c r="AK37" s="13"/>
      <c r="AL37" s="13"/>
      <c r="AM37" s="13"/>
      <c r="AN37" s="13"/>
      <c r="AO37" s="13"/>
      <c r="AP37" s="13"/>
      <c r="AQ37" s="13"/>
      <c r="AR37" s="15"/>
      <c r="AS37" s="8" t="str">
        <f>IF(M36&lt;10,"ยังไม่ซ่อม",IF(Table1[[#This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8" spans="1:45" ht="19.5" x14ac:dyDescent="0.4">
      <c r="A38" s="7">
        <v>37</v>
      </c>
      <c r="B38" s="8">
        <v>2</v>
      </c>
      <c r="C38" s="8">
        <v>7</v>
      </c>
      <c r="D38" s="8" t="s">
        <v>191</v>
      </c>
      <c r="E38" s="8" t="s">
        <v>46</v>
      </c>
      <c r="F38" s="8" t="s">
        <v>192</v>
      </c>
      <c r="G38" s="8" t="s">
        <v>193</v>
      </c>
      <c r="H38" s="8" t="s">
        <v>194</v>
      </c>
      <c r="I38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8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8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8" s="10">
        <f>Table1[[#This Row],[บท 1 '[10']]]+Table1[[#This Row],[บท 2 '[10']]]+Table1[[#This Row],[บท 3 '[5']]]</f>
        <v>25</v>
      </c>
      <c r="M38" s="10">
        <f>IF(Table1[[#This Row],[ซ่อมแล้วกลางภาค]]="ซ่อมแล้ว",10,Table1[[#This Row],[MID '[20']2]])</f>
        <v>16</v>
      </c>
      <c r="N38" s="11"/>
      <c r="O38" s="10">
        <v>5</v>
      </c>
      <c r="P38" s="10"/>
      <c r="Q38" s="10">
        <f>Table1[[#This Row],[บท 4 '[10']]]+Table1[[#This Row],[นำเสนอ '[5']]]+Table1[[#This Row],[บท 5 '[10']]]</f>
        <v>5</v>
      </c>
      <c r="R38" s="10">
        <f>Table1[[#This Row],[ก่อนกลางภาค '[25']]]+Table1[[#This Row],[กลางภาค '[20']]]+Table1[[#This Row],[หลังกลางภาค '[25']]]</f>
        <v>46</v>
      </c>
      <c r="S38" s="10"/>
      <c r="T38" s="10">
        <f>Table1[[#This Row],[ปลายภาค '[30']]]+Table1[[#This Row],[ก่อนปลายภาค '[70']]]</f>
        <v>46</v>
      </c>
      <c r="U38" s="12">
        <f t="shared" si="0"/>
        <v>0</v>
      </c>
      <c r="V3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8" s="13">
        <f>_xlfn.XLOOKUP(Table1[[#This Row],[email]],[1]!ท้ายบท_1[Email],[1]!ท้ายบท_1[Total points],"ยังไม่ส่ง")</f>
        <v>22</v>
      </c>
      <c r="Z38" s="8">
        <f>_xlfn.XLOOKUP(Table1[[#This Row],[email]],[1]!Quiz_1[Email],[1]!Quiz_1[Total points],"ยังไม่ส่ง")</f>
        <v>8</v>
      </c>
      <c r="AA3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8" s="13">
        <f>_xlfn.XLOOKUP(Table1[[#This Row],[email]],[1]!ท้ายบท_2[Email],[1]!ท้ายบท_2[Total points],"ยังไม่ส่ง")</f>
        <v>14</v>
      </c>
      <c r="AD38" s="13">
        <f>_xlfn.XLOOKUP(Table1[[#This Row],[email]],[1]!Quiz_2[Email],[1]!Quiz_2[Total points],"ยังไม่ส่ง")</f>
        <v>9</v>
      </c>
      <c r="AE3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8" s="13">
        <f>_xlfn.XLOOKUP(Table1[[#This Row],[email]],[1]!ท้ายบท_3[Email],[1]!ท้ายบท_3[Total points],"ยังไม่ส่ง")</f>
        <v>9</v>
      </c>
      <c r="AG38" s="13">
        <f>_xlfn.XLOOKUP(Table1[[#This Row],[email]],[1]!Quiz_3[Email],[1]!Quiz_3[Total points],"ยังไม่ส่ง")</f>
        <v>8</v>
      </c>
      <c r="AH38" s="10">
        <v>23</v>
      </c>
      <c r="AI38" s="14">
        <v>8</v>
      </c>
      <c r="AJ38" s="10">
        <f>ROUND((Table1[[#This Row],[mid '[20']]]+Table1[[#This Row],[mid '[10']]])/2,0)</f>
        <v>16</v>
      </c>
      <c r="AK38" s="13"/>
      <c r="AL38" s="13"/>
      <c r="AM38" s="13"/>
      <c r="AN38" s="13"/>
      <c r="AO38" s="13"/>
      <c r="AP38" s="13"/>
      <c r="AQ38" s="13"/>
      <c r="AR38" s="15"/>
      <c r="AS38" s="8" t="str">
        <f>IF(M37&lt;10,"ยังไม่ซ่อม",IF(Table1[[#This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9" spans="1:45" ht="19.5" x14ac:dyDescent="0.4">
      <c r="A39" s="7">
        <v>38</v>
      </c>
      <c r="B39" s="8">
        <v>2</v>
      </c>
      <c r="C39" s="8">
        <v>8</v>
      </c>
      <c r="D39" s="8" t="s">
        <v>195</v>
      </c>
      <c r="E39" s="8" t="s">
        <v>46</v>
      </c>
      <c r="F39" s="8" t="s">
        <v>196</v>
      </c>
      <c r="G39" s="8" t="s">
        <v>197</v>
      </c>
      <c r="H39" s="8" t="s">
        <v>198</v>
      </c>
      <c r="I39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9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9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9" s="10">
        <f>Table1[[#This Row],[บท 1 '[10']]]+Table1[[#This Row],[บท 2 '[10']]]+Table1[[#This Row],[บท 3 '[5']]]</f>
        <v>25</v>
      </c>
      <c r="M39" s="10">
        <f>IF(Table1[[#This Row],[ซ่อมแล้วกลางภาค]]="ซ่อมแล้ว",10,Table1[[#This Row],[MID '[20']2]])</f>
        <v>16</v>
      </c>
      <c r="N39" s="11"/>
      <c r="O39" s="10">
        <v>5</v>
      </c>
      <c r="P39" s="10"/>
      <c r="Q39" s="10">
        <f>Table1[[#This Row],[บท 4 '[10']]]+Table1[[#This Row],[นำเสนอ '[5']]]+Table1[[#This Row],[บท 5 '[10']]]</f>
        <v>5</v>
      </c>
      <c r="R39" s="10">
        <f>Table1[[#This Row],[ก่อนกลางภาค '[25']]]+Table1[[#This Row],[กลางภาค '[20']]]+Table1[[#This Row],[หลังกลางภาค '[25']]]</f>
        <v>46</v>
      </c>
      <c r="S39" s="10"/>
      <c r="T39" s="10">
        <f>Table1[[#This Row],[ปลายภาค '[30']]]+Table1[[#This Row],[ก่อนปลายภาค '[70']]]</f>
        <v>46</v>
      </c>
      <c r="U39" s="12">
        <f t="shared" si="0"/>
        <v>0</v>
      </c>
      <c r="V3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9" s="13">
        <f>_xlfn.XLOOKUP(Table1[[#This Row],[email]],[1]!ท้ายบท_1[Email],[1]!ท้ายบท_1[Total points],"ยังไม่ส่ง")</f>
        <v>22</v>
      </c>
      <c r="Z39" s="8">
        <f>_xlfn.XLOOKUP(Table1[[#This Row],[email]],[1]!Quiz_1[Email],[1]!Quiz_1[Total points],"ยังไม่ส่ง")</f>
        <v>8</v>
      </c>
      <c r="AA3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9" s="13">
        <f>_xlfn.XLOOKUP(Table1[[#This Row],[email]],[1]!ท้ายบท_2[Email],[1]!ท้ายบท_2[Total points],"ยังไม่ส่ง")</f>
        <v>13</v>
      </c>
      <c r="AD39" s="13">
        <f>_xlfn.XLOOKUP(Table1[[#This Row],[email]],[1]!Quiz_2[Email],[1]!Quiz_2[Total points],"ยังไม่ส่ง")</f>
        <v>9</v>
      </c>
      <c r="AE3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9" s="13">
        <f>_xlfn.XLOOKUP(Table1[[#This Row],[email]],[1]!ท้ายบท_3[Email],[1]!ท้ายบท_3[Total points],"ยังไม่ส่ง")</f>
        <v>10</v>
      </c>
      <c r="AG39" s="13">
        <f>_xlfn.XLOOKUP(Table1[[#This Row],[email]],[1]!Quiz_3[Email],[1]!Quiz_3[Total points],"ยังไม่ส่ง")</f>
        <v>9</v>
      </c>
      <c r="AH39" s="10">
        <v>24</v>
      </c>
      <c r="AI39" s="14">
        <v>8</v>
      </c>
      <c r="AJ39" s="10">
        <f>ROUND((Table1[[#This Row],[mid '[20']]]+Table1[[#This Row],[mid '[10']]])/2,0)</f>
        <v>16</v>
      </c>
      <c r="AK39" s="13"/>
      <c r="AL39" s="13"/>
      <c r="AM39" s="13"/>
      <c r="AN39" s="13"/>
      <c r="AO39" s="13"/>
      <c r="AP39" s="13"/>
      <c r="AQ39" s="13"/>
      <c r="AR39" s="15"/>
      <c r="AS39" s="8" t="str">
        <f>IF(M38&lt;10,"ยังไม่ซ่อม",IF(Table1[[#This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0" spans="1:45" ht="19.5" x14ac:dyDescent="0.4">
      <c r="A40" s="7">
        <v>39</v>
      </c>
      <c r="B40" s="8">
        <v>2</v>
      </c>
      <c r="C40" s="8">
        <v>9</v>
      </c>
      <c r="D40" s="8" t="s">
        <v>199</v>
      </c>
      <c r="E40" s="8" t="s">
        <v>46</v>
      </c>
      <c r="F40" s="8" t="s">
        <v>200</v>
      </c>
      <c r="G40" s="8" t="s">
        <v>201</v>
      </c>
      <c r="H40" s="8" t="s">
        <v>202</v>
      </c>
      <c r="I40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0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40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40" s="10">
        <f>Table1[[#This Row],[บท 1 '[10']]]+Table1[[#This Row],[บท 2 '[10']]]+Table1[[#This Row],[บท 3 '[5']]]</f>
        <v>12</v>
      </c>
      <c r="M40" s="10">
        <f>IF(Table1[[#This Row],[ซ่อมแล้วกลางภาค]]="ซ่อมแล้ว",10,Table1[[#This Row],[MID '[20']2]])</f>
        <v>17</v>
      </c>
      <c r="N40" s="11"/>
      <c r="O40" s="10">
        <v>5</v>
      </c>
      <c r="P40" s="10"/>
      <c r="Q40" s="10">
        <f>Table1[[#This Row],[บท 4 '[10']]]+Table1[[#This Row],[นำเสนอ '[5']]]+Table1[[#This Row],[บท 5 '[10']]]</f>
        <v>5</v>
      </c>
      <c r="R40" s="10">
        <f>Table1[[#This Row],[ก่อนกลางภาค '[25']]]+Table1[[#This Row],[กลางภาค '[20']]]+Table1[[#This Row],[หลังกลางภาค '[25']]]</f>
        <v>34</v>
      </c>
      <c r="S40" s="10"/>
      <c r="T40" s="10">
        <f>Table1[[#This Row],[ปลายภาค '[30']]]+Table1[[#This Row],[ก่อนปลายภาค '[70']]]</f>
        <v>34</v>
      </c>
      <c r="U40" s="12">
        <f t="shared" si="0"/>
        <v>0</v>
      </c>
      <c r="V4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0" s="13">
        <f>_xlfn.XLOOKUP(Table1[[#This Row],[email]],[1]!ท้ายบท_1[Email],[1]!ท้ายบท_1[Total points],"ยังไม่ส่ง")</f>
        <v>20</v>
      </c>
      <c r="Z40" s="8">
        <f>_xlfn.XLOOKUP(Table1[[#This Row],[email]],[1]!Quiz_1[Email],[1]!Quiz_1[Total points],"ยังไม่ส่ง")</f>
        <v>7</v>
      </c>
      <c r="AA40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0" s="13" t="str">
        <f>_xlfn.XLOOKUP(Table1[[#This Row],[email]],[1]!ท้ายบท_2[Email],[1]!ท้ายบท_2[Total points],"ยังไม่ส่ง")</f>
        <v>ยังไม่ส่ง</v>
      </c>
      <c r="AD40" s="13" t="str">
        <f>_xlfn.XLOOKUP(Table1[[#This Row],[email]],[1]!Quiz_2[Email],[1]!Quiz_2[Total points],"ยังไม่ส่ง")</f>
        <v>ยังไม่ส่ง</v>
      </c>
      <c r="AE40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0" s="13" t="str">
        <f>_xlfn.XLOOKUP(Table1[[#This Row],[email]],[1]!ท้ายบท_3[Email],[1]!ท้ายบท_3[Total points],"ยังไม่ส่ง")</f>
        <v>ยังไม่ส่ง</v>
      </c>
      <c r="AG40" s="13" t="str">
        <f>_xlfn.XLOOKUP(Table1[[#This Row],[email]],[1]!Quiz_3[Email],[1]!Quiz_3[Total points],"ยังไม่ส่ง")</f>
        <v>ยังไม่ส่ง</v>
      </c>
      <c r="AH40" s="10">
        <v>23</v>
      </c>
      <c r="AI40" s="14">
        <v>10</v>
      </c>
      <c r="AJ40" s="10">
        <f>ROUND((Table1[[#This Row],[mid '[20']]]+Table1[[#This Row],[mid '[10']]])/2,0)</f>
        <v>17</v>
      </c>
      <c r="AK40" s="13"/>
      <c r="AL40" s="13"/>
      <c r="AM40" s="13"/>
      <c r="AN40" s="13"/>
      <c r="AO40" s="13"/>
      <c r="AP40" s="13"/>
      <c r="AQ40" s="13"/>
      <c r="AR40" s="15"/>
      <c r="AS40" s="8" t="str">
        <f>IF(M39&lt;10,"ยังไม่ซ่อม",IF(Table1[[#This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1" spans="1:45" ht="19.5" x14ac:dyDescent="0.4">
      <c r="A41" s="7">
        <v>40</v>
      </c>
      <c r="B41" s="8">
        <v>2</v>
      </c>
      <c r="C41" s="8">
        <v>10</v>
      </c>
      <c r="D41" s="8" t="s">
        <v>203</v>
      </c>
      <c r="E41" s="8" t="s">
        <v>46</v>
      </c>
      <c r="F41" s="8" t="s">
        <v>204</v>
      </c>
      <c r="G41" s="8" t="s">
        <v>205</v>
      </c>
      <c r="H41" s="8" t="s">
        <v>206</v>
      </c>
      <c r="I4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1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1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41" s="10">
        <f>Table1[[#This Row],[บท 1 '[10']]]+Table1[[#This Row],[บท 2 '[10']]]+Table1[[#This Row],[บท 3 '[5']]]</f>
        <v>25</v>
      </c>
      <c r="M41" s="10">
        <f>IF(Table1[[#This Row],[ซ่อมแล้วกลางภาค]]="ซ่อมแล้ว",10,Table1[[#This Row],[MID '[20']2]])</f>
        <v>11</v>
      </c>
      <c r="N41" s="11"/>
      <c r="O41" s="10">
        <v>5</v>
      </c>
      <c r="P41" s="10"/>
      <c r="Q41" s="10">
        <f>Table1[[#This Row],[บท 4 '[10']]]+Table1[[#This Row],[นำเสนอ '[5']]]+Table1[[#This Row],[บท 5 '[10']]]</f>
        <v>5</v>
      </c>
      <c r="R41" s="10">
        <f>Table1[[#This Row],[ก่อนกลางภาค '[25']]]+Table1[[#This Row],[กลางภาค '[20']]]+Table1[[#This Row],[หลังกลางภาค '[25']]]</f>
        <v>41</v>
      </c>
      <c r="S41" s="10"/>
      <c r="T41" s="10">
        <f>Table1[[#This Row],[ปลายภาค '[30']]]+Table1[[#This Row],[ก่อนปลายภาค '[70']]]</f>
        <v>41</v>
      </c>
      <c r="U41" s="12">
        <f t="shared" si="0"/>
        <v>0</v>
      </c>
      <c r="V4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1" s="13">
        <f>_xlfn.XLOOKUP(Table1[[#This Row],[email]],[1]!ท้ายบท_1[Email],[1]!ท้ายบท_1[Total points],"ยังไม่ส่ง")</f>
        <v>18</v>
      </c>
      <c r="Z41" s="8">
        <f>_xlfn.XLOOKUP(Table1[[#This Row],[email]],[1]!Quiz_1[Email],[1]!Quiz_1[Total points],"ยังไม่ส่ง")</f>
        <v>10</v>
      </c>
      <c r="AA4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1" s="13">
        <f>_xlfn.XLOOKUP(Table1[[#This Row],[email]],[1]!ท้ายบท_2[Email],[1]!ท้ายบท_2[Total points],"ยังไม่ส่ง")</f>
        <v>8</v>
      </c>
      <c r="AD41" s="13">
        <f>_xlfn.XLOOKUP(Table1[[#This Row],[email]],[1]!Quiz_2[Email],[1]!Quiz_2[Total points],"ยังไม่ส่ง")</f>
        <v>8</v>
      </c>
      <c r="AE4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1" s="13">
        <f>_xlfn.XLOOKUP(Table1[[#This Row],[email]],[1]!ท้ายบท_3[Email],[1]!ท้ายบท_3[Total points],"ยังไม่ส่ง")</f>
        <v>9</v>
      </c>
      <c r="AG41" s="13">
        <f>_xlfn.XLOOKUP(Table1[[#This Row],[email]],[1]!Quiz_3[Email],[1]!Quiz_3[Total points],"ยังไม่ส่ง")</f>
        <v>8</v>
      </c>
      <c r="AH41" s="10">
        <v>14</v>
      </c>
      <c r="AI41" s="14">
        <v>7</v>
      </c>
      <c r="AJ41" s="10">
        <f>ROUND((Table1[[#This Row],[mid '[20']]]+Table1[[#This Row],[mid '[10']]])/2,0)</f>
        <v>11</v>
      </c>
      <c r="AK41" s="13"/>
      <c r="AL41" s="13"/>
      <c r="AM41" s="13"/>
      <c r="AN41" s="13"/>
      <c r="AO41" s="13"/>
      <c r="AP41" s="13"/>
      <c r="AQ41" s="13"/>
      <c r="AR41" s="15"/>
      <c r="AS41" s="8" t="str">
        <f>IF(M40&lt;10,"ยังไม่ซ่อม",IF(Table1[[#This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2" spans="1:45" ht="19.5" x14ac:dyDescent="0.4">
      <c r="A42" s="7">
        <v>41</v>
      </c>
      <c r="B42" s="8">
        <v>2</v>
      </c>
      <c r="C42" s="8">
        <v>11</v>
      </c>
      <c r="D42" s="8" t="s">
        <v>207</v>
      </c>
      <c r="E42" s="8" t="s">
        <v>46</v>
      </c>
      <c r="F42" s="8" t="s">
        <v>208</v>
      </c>
      <c r="G42" s="8" t="s">
        <v>209</v>
      </c>
      <c r="H42" s="8" t="s">
        <v>210</v>
      </c>
      <c r="I42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2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42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2" s="10">
        <f>Table1[[#This Row],[บท 1 '[10']]]+Table1[[#This Row],[บท 2 '[10']]]+Table1[[#This Row],[บท 3 '[5']]]</f>
        <v>21</v>
      </c>
      <c r="M42" s="10">
        <f>IF(Table1[[#This Row],[ซ่อมแล้วกลางภาค]]="ซ่อมแล้ว",10,Table1[[#This Row],[MID '[20']2]])</f>
        <v>16</v>
      </c>
      <c r="N42" s="11"/>
      <c r="O42" s="10">
        <v>5</v>
      </c>
      <c r="P42" s="10"/>
      <c r="Q42" s="10">
        <f>Table1[[#This Row],[บท 4 '[10']]]+Table1[[#This Row],[นำเสนอ '[5']]]+Table1[[#This Row],[บท 5 '[10']]]</f>
        <v>5</v>
      </c>
      <c r="R42" s="10">
        <f>Table1[[#This Row],[ก่อนกลางภาค '[25']]]+Table1[[#This Row],[กลางภาค '[20']]]+Table1[[#This Row],[หลังกลางภาค '[25']]]</f>
        <v>42</v>
      </c>
      <c r="S42" s="10"/>
      <c r="T42" s="10">
        <f>Table1[[#This Row],[ปลายภาค '[30']]]+Table1[[#This Row],[ก่อนปลายภาค '[70']]]</f>
        <v>42</v>
      </c>
      <c r="U42" s="12">
        <f t="shared" si="0"/>
        <v>0</v>
      </c>
      <c r="V4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2" s="13">
        <f>_xlfn.XLOOKUP(Table1[[#This Row],[email]],[1]!ท้ายบท_1[Email],[1]!ท้ายบท_1[Total points],"ยังไม่ส่ง")</f>
        <v>21</v>
      </c>
      <c r="Z42" s="8">
        <f>_xlfn.XLOOKUP(Table1[[#This Row],[email]],[1]!Quiz_1[Email],[1]!Quiz_1[Total points],"ยังไม่ส่ง")</f>
        <v>8</v>
      </c>
      <c r="AA4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2" s="13">
        <f>_xlfn.XLOOKUP(Table1[[#This Row],[email]],[1]!ท้ายบท_2[Email],[1]!ท้ายบท_2[Total points],"ยังไม่ส่ง")</f>
        <v>13</v>
      </c>
      <c r="AD42" s="13" t="str">
        <f>_xlfn.XLOOKUP(Table1[[#This Row],[email]],[1]!Quiz_2[Email],[1]!Quiz_2[Total points],"ยังไม่ส่ง")</f>
        <v>ยังไม่ส่ง</v>
      </c>
      <c r="AE4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2" s="13">
        <f>_xlfn.XLOOKUP(Table1[[#This Row],[email]],[1]!ท้ายบท_3[Email],[1]!ท้ายบท_3[Total points],"ยังไม่ส่ง")</f>
        <v>11</v>
      </c>
      <c r="AG42" s="13" t="str">
        <f>_xlfn.XLOOKUP(Table1[[#This Row],[email]],[1]!Quiz_3[Email],[1]!Quiz_3[Total points],"ยังไม่ส่ง")</f>
        <v>ยังไม่ส่ง</v>
      </c>
      <c r="AH42" s="10">
        <v>21</v>
      </c>
      <c r="AI42" s="14">
        <v>10</v>
      </c>
      <c r="AJ42" s="10">
        <f>ROUND((Table1[[#This Row],[mid '[20']]]+Table1[[#This Row],[mid '[10']]])/2,0)</f>
        <v>16</v>
      </c>
      <c r="AK42" s="13"/>
      <c r="AL42" s="13"/>
      <c r="AM42" s="13"/>
      <c r="AN42" s="13"/>
      <c r="AO42" s="13"/>
      <c r="AP42" s="13"/>
      <c r="AQ42" s="13"/>
      <c r="AR42" s="15"/>
      <c r="AS42" s="8" t="str">
        <f>IF(M41&lt;10,"ยังไม่ซ่อม",IF(Table1[[#This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3" spans="1:45" ht="19.5" x14ac:dyDescent="0.4">
      <c r="A43" s="7">
        <v>42</v>
      </c>
      <c r="B43" s="8">
        <v>2</v>
      </c>
      <c r="C43" s="8">
        <v>12</v>
      </c>
      <c r="D43" s="8" t="s">
        <v>211</v>
      </c>
      <c r="E43" s="8" t="s">
        <v>46</v>
      </c>
      <c r="F43" s="8" t="s">
        <v>212</v>
      </c>
      <c r="G43" s="8" t="s">
        <v>213</v>
      </c>
      <c r="H43" s="8" t="s">
        <v>214</v>
      </c>
      <c r="I43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3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3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43" s="10">
        <f>Table1[[#This Row],[บท 1 '[10']]]+Table1[[#This Row],[บท 2 '[10']]]+Table1[[#This Row],[บท 3 '[5']]]</f>
        <v>24</v>
      </c>
      <c r="M43" s="10">
        <f>IF(Table1[[#This Row],[ซ่อมแล้วกลางภาค]]="ซ่อมแล้ว",10,Table1[[#This Row],[MID '[20']2]])</f>
        <v>15</v>
      </c>
      <c r="N43" s="11"/>
      <c r="O43" s="10">
        <v>5</v>
      </c>
      <c r="P43" s="10"/>
      <c r="Q43" s="10">
        <f>Table1[[#This Row],[บท 4 '[10']]]+Table1[[#This Row],[นำเสนอ '[5']]]+Table1[[#This Row],[บท 5 '[10']]]</f>
        <v>5</v>
      </c>
      <c r="R43" s="10">
        <f>Table1[[#This Row],[ก่อนกลางภาค '[25']]]+Table1[[#This Row],[กลางภาค '[20']]]+Table1[[#This Row],[หลังกลางภาค '[25']]]</f>
        <v>44</v>
      </c>
      <c r="S43" s="10"/>
      <c r="T43" s="10">
        <f>Table1[[#This Row],[ปลายภาค '[30']]]+Table1[[#This Row],[ก่อนปลายภาค '[70']]]</f>
        <v>44</v>
      </c>
      <c r="U43" s="12">
        <f t="shared" si="0"/>
        <v>0</v>
      </c>
      <c r="V4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3" s="13">
        <f>_xlfn.XLOOKUP(Table1[[#This Row],[email]],[1]!ท้ายบท_1[Email],[1]!ท้ายบท_1[Total points],"ยังไม่ส่ง")</f>
        <v>22</v>
      </c>
      <c r="Z43" s="8">
        <f>_xlfn.XLOOKUP(Table1[[#This Row],[email]],[1]!Quiz_1[Email],[1]!Quiz_1[Total points],"ยังไม่ส่ง")</f>
        <v>7</v>
      </c>
      <c r="AA4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3" s="13">
        <f>_xlfn.XLOOKUP(Table1[[#This Row],[email]],[1]!ท้ายบท_2[Email],[1]!ท้ายบท_2[Total points],"ยังไม่ส่ง")</f>
        <v>12</v>
      </c>
      <c r="AD43" s="13">
        <f>_xlfn.XLOOKUP(Table1[[#This Row],[email]],[1]!Quiz_2[Email],[1]!Quiz_2[Total points],"ยังไม่ส่ง")</f>
        <v>9</v>
      </c>
      <c r="AE4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3" s="13">
        <f>_xlfn.XLOOKUP(Table1[[#This Row],[email]],[1]!ท้ายบท_3[Email],[1]!ท้ายบท_3[Total points],"ยังไม่ส่ง")</f>
        <v>10</v>
      </c>
      <c r="AG43" s="13">
        <f>_xlfn.XLOOKUP(Table1[[#This Row],[email]],[1]!Quiz_3[Email],[1]!Quiz_3[Total points],"ยังไม่ส่ง")</f>
        <v>8</v>
      </c>
      <c r="AH43" s="10">
        <v>22</v>
      </c>
      <c r="AI43" s="14">
        <v>8</v>
      </c>
      <c r="AJ43" s="10">
        <f>ROUND((Table1[[#This Row],[mid '[20']]]+Table1[[#This Row],[mid '[10']]])/2,0)</f>
        <v>15</v>
      </c>
      <c r="AK43" s="13"/>
      <c r="AL43" s="13"/>
      <c r="AM43" s="13"/>
      <c r="AN43" s="13"/>
      <c r="AO43" s="13"/>
      <c r="AP43" s="13"/>
      <c r="AQ43" s="13"/>
      <c r="AR43" s="15"/>
      <c r="AS43" s="8" t="str">
        <f>IF(M42&lt;10,"ยังไม่ซ่อม",IF(Table1[[#This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4" spans="1:45" ht="19.5" x14ac:dyDescent="0.4">
      <c r="A44" s="7">
        <v>43</v>
      </c>
      <c r="B44" s="8">
        <v>2</v>
      </c>
      <c r="C44" s="8">
        <v>13</v>
      </c>
      <c r="D44" s="8" t="s">
        <v>215</v>
      </c>
      <c r="E44" s="8" t="s">
        <v>46</v>
      </c>
      <c r="F44" s="8" t="s">
        <v>216</v>
      </c>
      <c r="G44" s="8" t="s">
        <v>217</v>
      </c>
      <c r="H44" s="8" t="s">
        <v>218</v>
      </c>
      <c r="I44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4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44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44" s="10">
        <f>Table1[[#This Row],[บท 1 '[10']]]+Table1[[#This Row],[บท 2 '[10']]]+Table1[[#This Row],[บท 3 '[5']]]</f>
        <v>18</v>
      </c>
      <c r="M44" s="10">
        <f>IF(Table1[[#This Row],[ซ่อมแล้วกลางภาค]]="ซ่อมแล้ว",10,Table1[[#This Row],[MID '[20']2]])</f>
        <v>18</v>
      </c>
      <c r="N44" s="11"/>
      <c r="O44" s="10">
        <v>5</v>
      </c>
      <c r="P44" s="10"/>
      <c r="Q44" s="10">
        <f>Table1[[#This Row],[บท 4 '[10']]]+Table1[[#This Row],[นำเสนอ '[5']]]+Table1[[#This Row],[บท 5 '[10']]]</f>
        <v>5</v>
      </c>
      <c r="R44" s="10">
        <f>Table1[[#This Row],[ก่อนกลางภาค '[25']]]+Table1[[#This Row],[กลางภาค '[20']]]+Table1[[#This Row],[หลังกลางภาค '[25']]]</f>
        <v>41</v>
      </c>
      <c r="S44" s="10"/>
      <c r="T44" s="10">
        <f>Table1[[#This Row],[ปลายภาค '[30']]]+Table1[[#This Row],[ก่อนปลายภาค '[70']]]</f>
        <v>41</v>
      </c>
      <c r="U44" s="12">
        <f t="shared" si="0"/>
        <v>0</v>
      </c>
      <c r="V4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4" s="13">
        <f>_xlfn.XLOOKUP(Table1[[#This Row],[email]],[1]!ท้ายบท_1[Email],[1]!ท้ายบท_1[Total points],"ยังไม่ส่ง")</f>
        <v>21</v>
      </c>
      <c r="Z44" s="8">
        <f>_xlfn.XLOOKUP(Table1[[#This Row],[email]],[1]!Quiz_1[Email],[1]!Quiz_1[Total points],"ยังไม่ส่ง")</f>
        <v>8</v>
      </c>
      <c r="AA4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4" s="13">
        <f>_xlfn.XLOOKUP(Table1[[#This Row],[email]],[1]!ท้ายบท_2[Email],[1]!ท้ายบท_2[Total points],"ยังไม่ส่ง")</f>
        <v>13</v>
      </c>
      <c r="AD44" s="13" t="str">
        <f>_xlfn.XLOOKUP(Table1[[#This Row],[email]],[1]!Quiz_2[Email],[1]!Quiz_2[Total points],"ยังไม่ส่ง")</f>
        <v>ยังไม่ส่ง</v>
      </c>
      <c r="AE44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4" s="13" t="str">
        <f>_xlfn.XLOOKUP(Table1[[#This Row],[email]],[1]!ท้ายบท_3[Email],[1]!ท้ายบท_3[Total points],"ยังไม่ส่ง")</f>
        <v>ยังไม่ส่ง</v>
      </c>
      <c r="AG44" s="13" t="str">
        <f>_xlfn.XLOOKUP(Table1[[#This Row],[email]],[1]!Quiz_3[Email],[1]!Quiz_3[Total points],"ยังไม่ส่ง")</f>
        <v>ยังไม่ส่ง</v>
      </c>
      <c r="AH44" s="10">
        <v>25</v>
      </c>
      <c r="AI44" s="14">
        <v>10</v>
      </c>
      <c r="AJ44" s="10">
        <f>ROUND((Table1[[#This Row],[mid '[20']]]+Table1[[#This Row],[mid '[10']]])/2,0)</f>
        <v>18</v>
      </c>
      <c r="AK44" s="13"/>
      <c r="AL44" s="13"/>
      <c r="AM44" s="13"/>
      <c r="AN44" s="13"/>
      <c r="AO44" s="13"/>
      <c r="AP44" s="13"/>
      <c r="AQ44" s="13"/>
      <c r="AR44" s="15"/>
      <c r="AS44" s="8" t="str">
        <f>IF(M43&lt;10,"ยังไม่ซ่อม",IF(Table1[[#This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5" spans="1:45" ht="19.5" x14ac:dyDescent="0.4">
      <c r="A45" s="7">
        <v>44</v>
      </c>
      <c r="B45" s="8">
        <v>2</v>
      </c>
      <c r="C45" s="8">
        <v>14</v>
      </c>
      <c r="D45" s="8" t="s">
        <v>219</v>
      </c>
      <c r="E45" s="8" t="s">
        <v>46</v>
      </c>
      <c r="F45" s="8" t="s">
        <v>220</v>
      </c>
      <c r="G45" s="8" t="s">
        <v>221</v>
      </c>
      <c r="H45" s="8" t="s">
        <v>222</v>
      </c>
      <c r="I45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5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5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5" s="10">
        <f>Table1[[#This Row],[บท 1 '[10']]]+Table1[[#This Row],[บท 2 '[10']]]+Table1[[#This Row],[บท 3 '[5']]]</f>
        <v>22</v>
      </c>
      <c r="M45" s="10">
        <f>IF(Table1[[#This Row],[ซ่อมแล้วกลางภาค]]="ซ่อมแล้ว",10,Table1[[#This Row],[MID '[20']2]])</f>
        <v>8</v>
      </c>
      <c r="N45" s="11"/>
      <c r="O45" s="10">
        <v>5</v>
      </c>
      <c r="P45" s="10"/>
      <c r="Q45" s="10">
        <f>Table1[[#This Row],[บท 4 '[10']]]+Table1[[#This Row],[นำเสนอ '[5']]]+Table1[[#This Row],[บท 5 '[10']]]</f>
        <v>5</v>
      </c>
      <c r="R45" s="10">
        <f>Table1[[#This Row],[ก่อนกลางภาค '[25']]]+Table1[[#This Row],[กลางภาค '[20']]]+Table1[[#This Row],[หลังกลางภาค '[25']]]</f>
        <v>35</v>
      </c>
      <c r="S45" s="10"/>
      <c r="T45" s="10">
        <f>Table1[[#This Row],[ปลายภาค '[30']]]+Table1[[#This Row],[ก่อนปลายภาค '[70']]]</f>
        <v>35</v>
      </c>
      <c r="U45" s="12">
        <f t="shared" si="0"/>
        <v>0</v>
      </c>
      <c r="V4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5" s="13">
        <f>_xlfn.XLOOKUP(Table1[[#This Row],[email]],[1]!ท้ายบท_1[Email],[1]!ท้ายบท_1[Total points],"ยังไม่ส่ง")</f>
        <v>22</v>
      </c>
      <c r="Z45" s="8">
        <f>_xlfn.XLOOKUP(Table1[[#This Row],[email]],[1]!Quiz_1[Email],[1]!Quiz_1[Total points],"ยังไม่ส่ง")</f>
        <v>7</v>
      </c>
      <c r="AA4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5" s="13">
        <f>_xlfn.XLOOKUP(Table1[[#This Row],[email]],[1]!ท้ายบท_2[Email],[1]!ท้ายบท_2[Total points],"ยังไม่ส่ง")</f>
        <v>13</v>
      </c>
      <c r="AD45" s="13">
        <f>_xlfn.XLOOKUP(Table1[[#This Row],[email]],[1]!Quiz_2[Email],[1]!Quiz_2[Total points],"ยังไม่ส่ง")</f>
        <v>9</v>
      </c>
      <c r="AE4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5" s="13" t="str">
        <f>_xlfn.XLOOKUP(Table1[[#This Row],[email]],[1]!ท้ายบท_3[Email],[1]!ท้ายบท_3[Total points],"ยังไม่ส่ง")</f>
        <v>ยังไม่ส่ง</v>
      </c>
      <c r="AG45" s="13">
        <f>_xlfn.XLOOKUP(Table1[[#This Row],[email]],[1]!Quiz_3[Email],[1]!Quiz_3[Total points],"ยังไม่ส่ง")</f>
        <v>9</v>
      </c>
      <c r="AH45" s="10">
        <v>9</v>
      </c>
      <c r="AI45" s="14">
        <v>6</v>
      </c>
      <c r="AJ45" s="10">
        <f>ROUND((Table1[[#This Row],[mid '[20']]]+Table1[[#This Row],[mid '[10']]])/2,0)</f>
        <v>8</v>
      </c>
      <c r="AK45" s="13"/>
      <c r="AL45" s="13"/>
      <c r="AM45" s="13"/>
      <c r="AN45" s="13"/>
      <c r="AO45" s="13"/>
      <c r="AP45" s="13"/>
      <c r="AQ45" s="13"/>
      <c r="AR45" s="15"/>
      <c r="AS45" s="8" t="str">
        <f>IF(M44&lt;10,"ยังไม่ซ่อม",IF(Table1[[#This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6" spans="1:45" ht="19.5" x14ac:dyDescent="0.4">
      <c r="A46" s="7">
        <v>45</v>
      </c>
      <c r="B46" s="8">
        <v>2</v>
      </c>
      <c r="C46" s="8">
        <v>15</v>
      </c>
      <c r="D46" s="8" t="s">
        <v>223</v>
      </c>
      <c r="E46" s="8" t="s">
        <v>46</v>
      </c>
      <c r="F46" s="8" t="s">
        <v>224</v>
      </c>
      <c r="G46" s="8" t="s">
        <v>225</v>
      </c>
      <c r="H46" s="8" t="s">
        <v>226</v>
      </c>
      <c r="I4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6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46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6" s="10">
        <f>Table1[[#This Row],[บท 1 '[10']]]+Table1[[#This Row],[บท 2 '[10']]]+Table1[[#This Row],[บท 3 '[5']]]</f>
        <v>21</v>
      </c>
      <c r="M46" s="10">
        <f>IF(Table1[[#This Row],[ซ่อมแล้วกลางภาค]]="ซ่อมแล้ว",10,Table1[[#This Row],[MID '[20']2]])</f>
        <v>16</v>
      </c>
      <c r="N46" s="11"/>
      <c r="O46" s="10">
        <v>5</v>
      </c>
      <c r="P46" s="10"/>
      <c r="Q46" s="10">
        <f>Table1[[#This Row],[บท 4 '[10']]]+Table1[[#This Row],[นำเสนอ '[5']]]+Table1[[#This Row],[บท 5 '[10']]]</f>
        <v>5</v>
      </c>
      <c r="R46" s="10">
        <f>Table1[[#This Row],[ก่อนกลางภาค '[25']]]+Table1[[#This Row],[กลางภาค '[20']]]+Table1[[#This Row],[หลังกลางภาค '[25']]]</f>
        <v>42</v>
      </c>
      <c r="S46" s="10"/>
      <c r="T46" s="10">
        <f>Table1[[#This Row],[ปลายภาค '[30']]]+Table1[[#This Row],[ก่อนปลายภาค '[70']]]</f>
        <v>42</v>
      </c>
      <c r="U46" s="12">
        <f t="shared" si="0"/>
        <v>0</v>
      </c>
      <c r="V4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6" s="13">
        <f>_xlfn.XLOOKUP(Table1[[#This Row],[email]],[1]!ท้ายบท_1[Email],[1]!ท้ายบท_1[Total points],"ยังไม่ส่ง")</f>
        <v>22</v>
      </c>
      <c r="Z46" s="8">
        <f>_xlfn.XLOOKUP(Table1[[#This Row],[email]],[1]!Quiz_1[Email],[1]!Quiz_1[Total points],"ยังไม่ส่ง")</f>
        <v>10</v>
      </c>
      <c r="AA4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6" s="13">
        <f>_xlfn.XLOOKUP(Table1[[#This Row],[email]],[1]!ท้ายบท_2[Email],[1]!ท้ายบท_2[Total points],"ยังไม่ส่ง")</f>
        <v>15</v>
      </c>
      <c r="AD46" s="13" t="str">
        <f>_xlfn.XLOOKUP(Table1[[#This Row],[email]],[1]!Quiz_2[Email],[1]!Quiz_2[Total points],"ยังไม่ส่ง")</f>
        <v>ยังไม่ส่ง</v>
      </c>
      <c r="AE4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6" s="13">
        <f>_xlfn.XLOOKUP(Table1[[#This Row],[email]],[1]!ท้ายบท_3[Email],[1]!ท้ายบท_3[Total points],"ยังไม่ส่ง")</f>
        <v>11</v>
      </c>
      <c r="AG46" s="13" t="str">
        <f>_xlfn.XLOOKUP(Table1[[#This Row],[email]],[1]!Quiz_3[Email],[1]!Quiz_3[Total points],"ยังไม่ส่ง")</f>
        <v>ยังไม่ส่ง</v>
      </c>
      <c r="AH46" s="10">
        <v>24</v>
      </c>
      <c r="AI46" s="14">
        <v>8</v>
      </c>
      <c r="AJ46" s="10">
        <f>ROUND((Table1[[#This Row],[mid '[20']]]+Table1[[#This Row],[mid '[10']]])/2,0)</f>
        <v>16</v>
      </c>
      <c r="AK46" s="13"/>
      <c r="AL46" s="13"/>
      <c r="AM46" s="13"/>
      <c r="AN46" s="13"/>
      <c r="AO46" s="13"/>
      <c r="AP46" s="13"/>
      <c r="AQ46" s="13"/>
      <c r="AR46" s="15"/>
      <c r="AS46" s="8" t="str">
        <f>IF(M45&lt;10,"ยังไม่ซ่อม",IF(Table1[[#This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7" spans="1:45" ht="19.5" x14ac:dyDescent="0.4">
      <c r="A47" s="7">
        <v>46</v>
      </c>
      <c r="B47" s="8">
        <v>2</v>
      </c>
      <c r="C47" s="8">
        <v>16</v>
      </c>
      <c r="D47" s="8" t="s">
        <v>227</v>
      </c>
      <c r="E47" s="8" t="s">
        <v>46</v>
      </c>
      <c r="F47" s="8" t="s">
        <v>228</v>
      </c>
      <c r="G47" s="8" t="s">
        <v>229</v>
      </c>
      <c r="H47" s="8" t="s">
        <v>230</v>
      </c>
      <c r="I47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7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47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7" s="10">
        <f>Table1[[#This Row],[บท 1 '[10']]]+Table1[[#This Row],[บท 2 '[10']]]+Table1[[#This Row],[บท 3 '[5']]]</f>
        <v>11</v>
      </c>
      <c r="M47" s="10">
        <f>IF(Table1[[#This Row],[ซ่อมแล้วกลางภาค]]="ซ่อมแล้ว",10,Table1[[#This Row],[MID '[20']2]])</f>
        <v>9</v>
      </c>
      <c r="N47" s="11"/>
      <c r="O47" s="10">
        <v>5</v>
      </c>
      <c r="P47" s="10"/>
      <c r="Q47" s="10">
        <f>Table1[[#This Row],[บท 4 '[10']]]+Table1[[#This Row],[นำเสนอ '[5']]]+Table1[[#This Row],[บท 5 '[10']]]</f>
        <v>5</v>
      </c>
      <c r="R47" s="10">
        <f>Table1[[#This Row],[ก่อนกลางภาค '[25']]]+Table1[[#This Row],[กลางภาค '[20']]]+Table1[[#This Row],[หลังกลางภาค '[25']]]</f>
        <v>25</v>
      </c>
      <c r="S47" s="10"/>
      <c r="T47" s="10">
        <f>Table1[[#This Row],[ปลายภาค '[30']]]+Table1[[#This Row],[ก่อนปลายภาค '[70']]]</f>
        <v>25</v>
      </c>
      <c r="U47" s="12">
        <f t="shared" si="0"/>
        <v>0</v>
      </c>
      <c r="V4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7" s="13">
        <f>_xlfn.XLOOKUP(Table1[[#This Row],[email]],[1]!ท้ายบท_1[Email],[1]!ท้ายบท_1[Total points],"ยังไม่ส่ง")</f>
        <v>21</v>
      </c>
      <c r="Z47" s="8">
        <f>_xlfn.XLOOKUP(Table1[[#This Row],[email]],[1]!Quiz_1[Email],[1]!Quiz_1[Total points],"ยังไม่ส่ง")</f>
        <v>6</v>
      </c>
      <c r="AA47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7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7" s="13" t="str">
        <f>_xlfn.XLOOKUP(Table1[[#This Row],[email]],[1]!ท้ายบท_2[Email],[1]!ท้ายบท_2[Total points],"ยังไม่ส่ง")</f>
        <v>ยังไม่ส่ง</v>
      </c>
      <c r="AD47" s="13" t="str">
        <f>_xlfn.XLOOKUP(Table1[[#This Row],[email]],[1]!Quiz_2[Email],[1]!Quiz_2[Total points],"ยังไม่ส่ง")</f>
        <v>ยังไม่ส่ง</v>
      </c>
      <c r="AE4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7" s="13" t="str">
        <f>_xlfn.XLOOKUP(Table1[[#This Row],[email]],[1]!ท้ายบท_3[Email],[1]!ท้ายบท_3[Total points],"ยังไม่ส่ง")</f>
        <v>ยังไม่ส่ง</v>
      </c>
      <c r="AG47" s="13" t="str">
        <f>_xlfn.XLOOKUP(Table1[[#This Row],[email]],[1]!Quiz_3[Email],[1]!Quiz_3[Total points],"ยังไม่ส่ง")</f>
        <v>ยังไม่ส่ง</v>
      </c>
      <c r="AH47" s="10">
        <v>12</v>
      </c>
      <c r="AI47" s="14">
        <v>6</v>
      </c>
      <c r="AJ47" s="10">
        <f>ROUND((Table1[[#This Row],[mid '[20']]]+Table1[[#This Row],[mid '[10']]])/2,0)</f>
        <v>9</v>
      </c>
      <c r="AK47" s="13"/>
      <c r="AL47" s="13"/>
      <c r="AM47" s="13"/>
      <c r="AN47" s="13"/>
      <c r="AO47" s="13"/>
      <c r="AP47" s="13"/>
      <c r="AQ47" s="13"/>
      <c r="AR47" s="15"/>
      <c r="AS47" s="8" t="str">
        <f>IF(M46&lt;10,"ยังไม่ซ่อม",IF(Table1[[#This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8" spans="1:45" ht="19.5" x14ac:dyDescent="0.4">
      <c r="A48" s="7">
        <v>47</v>
      </c>
      <c r="B48" s="8">
        <v>2</v>
      </c>
      <c r="C48" s="8">
        <v>17</v>
      </c>
      <c r="D48" s="8" t="s">
        <v>231</v>
      </c>
      <c r="E48" s="8" t="s">
        <v>46</v>
      </c>
      <c r="F48" s="8" t="s">
        <v>232</v>
      </c>
      <c r="G48" s="8" t="s">
        <v>233</v>
      </c>
      <c r="H48" s="8" t="s">
        <v>234</v>
      </c>
      <c r="I48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8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48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8" s="10">
        <f>Table1[[#This Row],[บท 1 '[10']]]+Table1[[#This Row],[บท 2 '[10']]]+Table1[[#This Row],[บท 3 '[5']]]</f>
        <v>21</v>
      </c>
      <c r="M48" s="10">
        <f>IF(Table1[[#This Row],[ซ่อมแล้วกลางภาค]]="ซ่อมแล้ว",10,Table1[[#This Row],[MID '[20']2]])</f>
        <v>16</v>
      </c>
      <c r="N48" s="11"/>
      <c r="O48" s="10">
        <v>5</v>
      </c>
      <c r="P48" s="10"/>
      <c r="Q48" s="10">
        <f>Table1[[#This Row],[บท 4 '[10']]]+Table1[[#This Row],[นำเสนอ '[5']]]+Table1[[#This Row],[บท 5 '[10']]]</f>
        <v>5</v>
      </c>
      <c r="R48" s="10">
        <f>Table1[[#This Row],[ก่อนกลางภาค '[25']]]+Table1[[#This Row],[กลางภาค '[20']]]+Table1[[#This Row],[หลังกลางภาค '[25']]]</f>
        <v>42</v>
      </c>
      <c r="S48" s="10"/>
      <c r="T48" s="10">
        <f>Table1[[#This Row],[ปลายภาค '[30']]]+Table1[[#This Row],[ก่อนปลายภาค '[70']]]</f>
        <v>42</v>
      </c>
      <c r="U48" s="12">
        <f t="shared" si="0"/>
        <v>0</v>
      </c>
      <c r="V4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8" s="13">
        <f>_xlfn.XLOOKUP(Table1[[#This Row],[email]],[1]!ท้ายบท_1[Email],[1]!ท้ายบท_1[Total points],"ยังไม่ส่ง")</f>
        <v>19</v>
      </c>
      <c r="Z48" s="8">
        <f>_xlfn.XLOOKUP(Table1[[#This Row],[email]],[1]!Quiz_1[Email],[1]!Quiz_1[Total points],"ยังไม่ส่ง")</f>
        <v>8</v>
      </c>
      <c r="AA4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8" s="13">
        <f>_xlfn.XLOOKUP(Table1[[#This Row],[email]],[1]!ท้ายบท_2[Email],[1]!ท้ายบท_2[Total points],"ยังไม่ส่ง")</f>
        <v>13</v>
      </c>
      <c r="AD48" s="13" t="str">
        <f>_xlfn.XLOOKUP(Table1[[#This Row],[email]],[1]!Quiz_2[Email],[1]!Quiz_2[Total points],"ยังไม่ส่ง")</f>
        <v>ยังไม่ส่ง</v>
      </c>
      <c r="AE4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8" s="13">
        <f>_xlfn.XLOOKUP(Table1[[#This Row],[email]],[1]!ท้ายบท_3[Email],[1]!ท้ายบท_3[Total points],"ยังไม่ส่ง")</f>
        <v>9</v>
      </c>
      <c r="AG48" s="13" t="str">
        <f>_xlfn.XLOOKUP(Table1[[#This Row],[email]],[1]!Quiz_3[Email],[1]!Quiz_3[Total points],"ยังไม่ส่ง")</f>
        <v>ยังไม่ส่ง</v>
      </c>
      <c r="AH48" s="10">
        <v>24</v>
      </c>
      <c r="AI48" s="14">
        <v>8</v>
      </c>
      <c r="AJ48" s="10">
        <f>ROUND((Table1[[#This Row],[mid '[20']]]+Table1[[#This Row],[mid '[10']]])/2,0)</f>
        <v>16</v>
      </c>
      <c r="AK48" s="13"/>
      <c r="AL48" s="13"/>
      <c r="AM48" s="13"/>
      <c r="AN48" s="13"/>
      <c r="AO48" s="13"/>
      <c r="AP48" s="13"/>
      <c r="AQ48" s="13"/>
      <c r="AR48" s="15"/>
      <c r="AS48" s="8" t="str">
        <f>IF(M47&lt;10,"ยังไม่ซ่อม",IF(Table1[[#This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9" spans="1:45" ht="19.5" x14ac:dyDescent="0.4">
      <c r="A49" s="7">
        <v>48</v>
      </c>
      <c r="B49" s="8">
        <v>2</v>
      </c>
      <c r="C49" s="8">
        <v>18</v>
      </c>
      <c r="D49" s="8" t="s">
        <v>235</v>
      </c>
      <c r="E49" s="8" t="s">
        <v>46</v>
      </c>
      <c r="F49" s="8" t="s">
        <v>236</v>
      </c>
      <c r="G49" s="8" t="s">
        <v>237</v>
      </c>
      <c r="H49" s="8" t="s">
        <v>238</v>
      </c>
      <c r="I49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49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49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9" s="10">
        <f>Table1[[#This Row],[บท 1 '[10']]]+Table1[[#This Row],[บท 2 '[10']]]+Table1[[#This Row],[บท 3 '[5']]]</f>
        <v>18</v>
      </c>
      <c r="M49" s="10">
        <f>IF(Table1[[#This Row],[ซ่อมแล้วกลางภาค]]="ซ่อมแล้ว",10,Table1[[#This Row],[MID '[20']2]])</f>
        <v>14</v>
      </c>
      <c r="N49" s="11"/>
      <c r="O49" s="10">
        <v>5</v>
      </c>
      <c r="P49" s="10"/>
      <c r="Q49" s="10">
        <f>Table1[[#This Row],[บท 4 '[10']]]+Table1[[#This Row],[นำเสนอ '[5']]]+Table1[[#This Row],[บท 5 '[10']]]</f>
        <v>5</v>
      </c>
      <c r="R49" s="10">
        <f>Table1[[#This Row],[ก่อนกลางภาค '[25']]]+Table1[[#This Row],[กลางภาค '[20']]]+Table1[[#This Row],[หลังกลางภาค '[25']]]</f>
        <v>37</v>
      </c>
      <c r="S49" s="10"/>
      <c r="T49" s="10">
        <f>Table1[[#This Row],[ปลายภาค '[30']]]+Table1[[#This Row],[ก่อนปลายภาค '[70']]]</f>
        <v>37</v>
      </c>
      <c r="U49" s="12">
        <f t="shared" si="0"/>
        <v>0</v>
      </c>
      <c r="V49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4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9" s="13">
        <f>_xlfn.XLOOKUP(Table1[[#This Row],[email]],[1]!ท้ายบท_1[Email],[1]!ท้ายบท_1[Total points],"ยังไม่ส่ง")</f>
        <v>19</v>
      </c>
      <c r="Z49" s="8">
        <f>_xlfn.XLOOKUP(Table1[[#This Row],[email]],[1]!Quiz_1[Email],[1]!Quiz_1[Total points],"ยังไม่ส่ง")</f>
        <v>7</v>
      </c>
      <c r="AA4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9" s="13">
        <f>_xlfn.XLOOKUP(Table1[[#This Row],[email]],[1]!ท้ายบท_2[Email],[1]!ท้ายบท_2[Total points],"ยังไม่ส่ง")</f>
        <v>12</v>
      </c>
      <c r="AD49" s="13" t="str">
        <f>_xlfn.XLOOKUP(Table1[[#This Row],[email]],[1]!Quiz_2[Email],[1]!Quiz_2[Total points],"ยังไม่ส่ง")</f>
        <v>ยังไม่ส่ง</v>
      </c>
      <c r="AE4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9" s="13">
        <f>_xlfn.XLOOKUP(Table1[[#This Row],[email]],[1]!ท้ายบท_3[Email],[1]!ท้ายบท_3[Total points],"ยังไม่ส่ง")</f>
        <v>9</v>
      </c>
      <c r="AG49" s="13" t="str">
        <f>_xlfn.XLOOKUP(Table1[[#This Row],[email]],[1]!Quiz_3[Email],[1]!Quiz_3[Total points],"ยังไม่ส่ง")</f>
        <v>ยังไม่ส่ง</v>
      </c>
      <c r="AH49" s="10">
        <v>18</v>
      </c>
      <c r="AI49" s="14">
        <v>10</v>
      </c>
      <c r="AJ49" s="10">
        <f>ROUND((Table1[[#This Row],[mid '[20']]]+Table1[[#This Row],[mid '[10']]])/2,0)</f>
        <v>14</v>
      </c>
      <c r="AK49" s="13"/>
      <c r="AL49" s="13"/>
      <c r="AM49" s="13"/>
      <c r="AN49" s="13"/>
      <c r="AO49" s="13"/>
      <c r="AP49" s="13"/>
      <c r="AQ49" s="13"/>
      <c r="AR49" s="15"/>
      <c r="AS49" s="8" t="str">
        <f>IF(M48&lt;10,"ยังไม่ซ่อม",IF(Table1[[#This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0" spans="1:45" ht="19.5" x14ac:dyDescent="0.4">
      <c r="A50" s="7">
        <v>49</v>
      </c>
      <c r="B50" s="8">
        <v>2</v>
      </c>
      <c r="C50" s="8">
        <v>19</v>
      </c>
      <c r="D50" s="8" t="s">
        <v>239</v>
      </c>
      <c r="E50" s="8" t="s">
        <v>111</v>
      </c>
      <c r="F50" s="8" t="s">
        <v>240</v>
      </c>
      <c r="G50" s="8" t="s">
        <v>241</v>
      </c>
      <c r="H50" s="8" t="s">
        <v>242</v>
      </c>
      <c r="I50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50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50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0" s="10">
        <f>Table1[[#This Row],[บท 1 '[10']]]+Table1[[#This Row],[บท 2 '[10']]]+Table1[[#This Row],[บท 3 '[5']]]</f>
        <v>6</v>
      </c>
      <c r="M50" s="10">
        <f>IF(Table1[[#This Row],[ซ่อมแล้วกลางภาค]]="ซ่อมแล้ว",10,Table1[[#This Row],[MID '[20']2]])</f>
        <v>11</v>
      </c>
      <c r="N50" s="11"/>
      <c r="O50" s="10">
        <v>5</v>
      </c>
      <c r="P50" s="10"/>
      <c r="Q50" s="10">
        <f>Table1[[#This Row],[บท 4 '[10']]]+Table1[[#This Row],[นำเสนอ '[5']]]+Table1[[#This Row],[บท 5 '[10']]]</f>
        <v>5</v>
      </c>
      <c r="R50" s="10">
        <f>Table1[[#This Row],[ก่อนกลางภาค '[25']]]+Table1[[#This Row],[กลางภาค '[20']]]+Table1[[#This Row],[หลังกลางภาค '[25']]]</f>
        <v>22</v>
      </c>
      <c r="S50" s="10"/>
      <c r="T50" s="10">
        <f>Table1[[#This Row],[ปลายภาค '[30']]]+Table1[[#This Row],[ก่อนปลายภาค '[70']]]</f>
        <v>22</v>
      </c>
      <c r="U50" s="12">
        <f t="shared" si="0"/>
        <v>0</v>
      </c>
      <c r="V5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0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0" s="13" t="str">
        <f>_xlfn.XLOOKUP(Table1[[#This Row],[email]],[1]!ท้ายบท_1[Email],[1]!ท้ายบท_1[Total points],"ยังไม่ส่ง")</f>
        <v>ยังไม่ส่ง</v>
      </c>
      <c r="Z50" s="8">
        <f>_xlfn.XLOOKUP(Table1[[#This Row],[email]],[1]!Quiz_1[Email],[1]!Quiz_1[Total points],"ยังไม่ส่ง")</f>
        <v>8</v>
      </c>
      <c r="AA50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0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0" s="13" t="str">
        <f>_xlfn.XLOOKUP(Table1[[#This Row],[email]],[1]!ท้ายบท_2[Email],[1]!ท้ายบท_2[Total points],"ยังไม่ส่ง")</f>
        <v>ยังไม่ส่ง</v>
      </c>
      <c r="AD50" s="13" t="str">
        <f>_xlfn.XLOOKUP(Table1[[#This Row],[email]],[1]!Quiz_2[Email],[1]!Quiz_2[Total points],"ยังไม่ส่ง")</f>
        <v>ยังไม่ส่ง</v>
      </c>
      <c r="AE50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0" s="13" t="str">
        <f>_xlfn.XLOOKUP(Table1[[#This Row],[email]],[1]!ท้ายบท_3[Email],[1]!ท้ายบท_3[Total points],"ยังไม่ส่ง")</f>
        <v>ยังไม่ส่ง</v>
      </c>
      <c r="AG50" s="13" t="str">
        <f>_xlfn.XLOOKUP(Table1[[#This Row],[email]],[1]!Quiz_3[Email],[1]!Quiz_3[Total points],"ยังไม่ส่ง")</f>
        <v>ยังไม่ส่ง</v>
      </c>
      <c r="AH50" s="10">
        <v>13</v>
      </c>
      <c r="AI50" s="14">
        <v>8</v>
      </c>
      <c r="AJ50" s="10">
        <f>ROUND((Table1[[#This Row],[mid '[20']]]+Table1[[#This Row],[mid '[10']]])/2,0)</f>
        <v>11</v>
      </c>
      <c r="AK50" s="13"/>
      <c r="AL50" s="13"/>
      <c r="AM50" s="13"/>
      <c r="AN50" s="13"/>
      <c r="AO50" s="13"/>
      <c r="AP50" s="13"/>
      <c r="AQ50" s="13"/>
      <c r="AR50" s="15"/>
      <c r="AS50" s="8" t="str">
        <f>IF(M49&lt;10,"ยังไม่ซ่อม",IF(Table1[[#This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1" spans="1:45" ht="19.5" x14ac:dyDescent="0.4">
      <c r="A51" s="7">
        <v>50</v>
      </c>
      <c r="B51" s="8">
        <v>2</v>
      </c>
      <c r="C51" s="8">
        <v>20</v>
      </c>
      <c r="D51" s="8" t="s">
        <v>243</v>
      </c>
      <c r="E51" s="8" t="s">
        <v>111</v>
      </c>
      <c r="F51" s="8" t="s">
        <v>244</v>
      </c>
      <c r="G51" s="8" t="s">
        <v>245</v>
      </c>
      <c r="H51" s="8" t="s">
        <v>246</v>
      </c>
      <c r="I51" s="9">
        <f>ROUND(COUNTIF(Table1[[#This Row],[กิจกรรม 1.1]:[ท้ายบท 1]],"&lt;&gt;ยังไม่ส่ง")*2+IF(Table1[[#This Row],[Quiz 1]]&lt;&gt;"ยังไม่ส่ง",Table1[[#This Row],[Quiz 1]]*2/10,0),0)</f>
        <v>5</v>
      </c>
      <c r="J51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51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51" s="10">
        <f>Table1[[#This Row],[บท 1 '[10']]]+Table1[[#This Row],[บท 2 '[10']]]+Table1[[#This Row],[บท 3 '[5']]]</f>
        <v>16</v>
      </c>
      <c r="M51" s="10">
        <f>IF(Table1[[#This Row],[ซ่อมแล้วกลางภาค]]="ซ่อมแล้ว",10,Table1[[#This Row],[MID '[20']2]])</f>
        <v>14</v>
      </c>
      <c r="N51" s="11"/>
      <c r="O51" s="10">
        <v>5</v>
      </c>
      <c r="P51" s="10"/>
      <c r="Q51" s="10">
        <f>Table1[[#This Row],[บท 4 '[10']]]+Table1[[#This Row],[นำเสนอ '[5']]]+Table1[[#This Row],[บท 5 '[10']]]</f>
        <v>5</v>
      </c>
      <c r="R51" s="10">
        <f>Table1[[#This Row],[ก่อนกลางภาค '[25']]]+Table1[[#This Row],[กลางภาค '[20']]]+Table1[[#This Row],[หลังกลางภาค '[25']]]</f>
        <v>35</v>
      </c>
      <c r="S51" s="10"/>
      <c r="T51" s="10">
        <f>Table1[[#This Row],[ปลายภาค '[30']]]+Table1[[#This Row],[ก่อนปลายภาค '[70']]]</f>
        <v>35</v>
      </c>
      <c r="U51" s="12">
        <f t="shared" si="0"/>
        <v>0</v>
      </c>
      <c r="V51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1" s="13" t="str">
        <f>_xlfn.XLOOKUP(Table1[[#This Row],[email]],[1]!ท้ายบท_1[Email],[1]!ท้ายบท_1[Total points],"ยังไม่ส่ง")</f>
        <v>ยังไม่ส่ง</v>
      </c>
      <c r="Z51" s="8">
        <f>_xlfn.XLOOKUP(Table1[[#This Row],[email]],[1]!Quiz_1[Email],[1]!Quiz_1[Total points],"ยังไม่ส่ง")</f>
        <v>6</v>
      </c>
      <c r="AA5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1" s="13">
        <f>_xlfn.XLOOKUP(Table1[[#This Row],[email]],[1]!ท้ายบท_2[Email],[1]!ท้ายบท_2[Total points],"ยังไม่ส่ง")</f>
        <v>10</v>
      </c>
      <c r="AD51" s="13" t="str">
        <f>_xlfn.XLOOKUP(Table1[[#This Row],[email]],[1]!Quiz_2[Email],[1]!Quiz_2[Total points],"ยังไม่ส่ง")</f>
        <v>ยังไม่ส่ง</v>
      </c>
      <c r="AE5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51" s="13">
        <f>_xlfn.XLOOKUP(Table1[[#This Row],[email]],[1]!ท้ายบท_3[Email],[1]!ท้ายบท_3[Total points],"ยังไม่ส่ง")</f>
        <v>8</v>
      </c>
      <c r="AG51" s="13" t="str">
        <f>_xlfn.XLOOKUP(Table1[[#This Row],[email]],[1]!Quiz_3[Email],[1]!Quiz_3[Total points],"ยังไม่ส่ง")</f>
        <v>ยังไม่ส่ง</v>
      </c>
      <c r="AH51" s="10">
        <v>19</v>
      </c>
      <c r="AI51" s="14">
        <v>8</v>
      </c>
      <c r="AJ51" s="10">
        <f>ROUND((Table1[[#This Row],[mid '[20']]]+Table1[[#This Row],[mid '[10']]])/2,0)</f>
        <v>14</v>
      </c>
      <c r="AK51" s="13"/>
      <c r="AL51" s="13"/>
      <c r="AM51" s="13"/>
      <c r="AN51" s="13"/>
      <c r="AO51" s="13"/>
      <c r="AP51" s="13"/>
      <c r="AQ51" s="13"/>
      <c r="AR51" s="15"/>
      <c r="AS51" s="8" t="str">
        <f>IF(M50&lt;10,"ยังไม่ซ่อม",IF(Table1[[#This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2" spans="1:45" ht="19.5" x14ac:dyDescent="0.4">
      <c r="A52" s="7">
        <v>51</v>
      </c>
      <c r="B52" s="8">
        <v>2</v>
      </c>
      <c r="C52" s="8">
        <v>21</v>
      </c>
      <c r="D52" s="8" t="s">
        <v>247</v>
      </c>
      <c r="E52" s="8" t="s">
        <v>111</v>
      </c>
      <c r="F52" s="8" t="s">
        <v>248</v>
      </c>
      <c r="G52" s="8" t="s">
        <v>249</v>
      </c>
      <c r="H52" s="8" t="s">
        <v>250</v>
      </c>
      <c r="I52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52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52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52" s="10">
        <f>Table1[[#This Row],[บท 1 '[10']]]+Table1[[#This Row],[บท 2 '[10']]]+Table1[[#This Row],[บท 3 '[5']]]</f>
        <v>20</v>
      </c>
      <c r="M52" s="10">
        <f>IF(Table1[[#This Row],[ซ่อมแล้วกลางภาค]]="ซ่อมแล้ว",10,Table1[[#This Row],[MID '[20']2]])</f>
        <v>17</v>
      </c>
      <c r="N52" s="11"/>
      <c r="O52" s="10">
        <v>5</v>
      </c>
      <c r="P52" s="10"/>
      <c r="Q52" s="10">
        <f>Table1[[#This Row],[บท 4 '[10']]]+Table1[[#This Row],[นำเสนอ '[5']]]+Table1[[#This Row],[บท 5 '[10']]]</f>
        <v>5</v>
      </c>
      <c r="R52" s="10">
        <f>Table1[[#This Row],[ก่อนกลางภาค '[25']]]+Table1[[#This Row],[กลางภาค '[20']]]+Table1[[#This Row],[หลังกลางภาค '[25']]]</f>
        <v>42</v>
      </c>
      <c r="S52" s="10"/>
      <c r="T52" s="10">
        <f>Table1[[#This Row],[ปลายภาค '[30']]]+Table1[[#This Row],[ก่อนปลายภาค '[70']]]</f>
        <v>42</v>
      </c>
      <c r="U52" s="12">
        <f t="shared" si="0"/>
        <v>0</v>
      </c>
      <c r="V5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2" s="13">
        <f>_xlfn.XLOOKUP(Table1[[#This Row],[email]],[1]!ท้ายบท_1[Email],[1]!ท้ายบท_1[Total points],"ยังไม่ส่ง")</f>
        <v>21</v>
      </c>
      <c r="Z52" s="8">
        <f>_xlfn.XLOOKUP(Table1[[#This Row],[email]],[1]!Quiz_1[Email],[1]!Quiz_1[Total points],"ยังไม่ส่ง")</f>
        <v>7</v>
      </c>
      <c r="AA5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2" s="13">
        <f>_xlfn.XLOOKUP(Table1[[#This Row],[email]],[1]!ท้ายบท_2[Email],[1]!ท้ายบท_2[Total points],"ยังไม่ส่ง")</f>
        <v>15</v>
      </c>
      <c r="AD52" s="13" t="str">
        <f>_xlfn.XLOOKUP(Table1[[#This Row],[email]],[1]!Quiz_2[Email],[1]!Quiz_2[Total points],"ยังไม่ส่ง")</f>
        <v>ยังไม่ส่ง</v>
      </c>
      <c r="AE5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52" s="13">
        <f>_xlfn.XLOOKUP(Table1[[#This Row],[email]],[1]!ท้ายบท_3[Email],[1]!ท้ายบท_3[Total points],"ยังไม่ส่ง")</f>
        <v>10</v>
      </c>
      <c r="AG52" s="13" t="str">
        <f>_xlfn.XLOOKUP(Table1[[#This Row],[email]],[1]!Quiz_3[Email],[1]!Quiz_3[Total points],"ยังไม่ส่ง")</f>
        <v>ยังไม่ส่ง</v>
      </c>
      <c r="AH52" s="10">
        <v>24</v>
      </c>
      <c r="AI52" s="14">
        <v>10</v>
      </c>
      <c r="AJ52" s="10">
        <f>ROUND((Table1[[#This Row],[mid '[20']]]+Table1[[#This Row],[mid '[10']]])/2,0)</f>
        <v>17</v>
      </c>
      <c r="AK52" s="13"/>
      <c r="AL52" s="13"/>
      <c r="AM52" s="13"/>
      <c r="AN52" s="13"/>
      <c r="AO52" s="13"/>
      <c r="AP52" s="13"/>
      <c r="AQ52" s="13"/>
      <c r="AR52" s="15"/>
      <c r="AS52" s="8" t="str">
        <f>IF(M51&lt;10,"ยังไม่ซ่อม",IF(Table1[[#This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3" spans="1:45" ht="19.5" x14ac:dyDescent="0.4">
      <c r="A53" s="7">
        <v>52</v>
      </c>
      <c r="B53" s="8">
        <v>2</v>
      </c>
      <c r="C53" s="8">
        <v>22</v>
      </c>
      <c r="D53" s="8" t="s">
        <v>251</v>
      </c>
      <c r="E53" s="8" t="s">
        <v>111</v>
      </c>
      <c r="F53" s="8" t="s">
        <v>252</v>
      </c>
      <c r="G53" s="8" t="s">
        <v>253</v>
      </c>
      <c r="H53" s="8" t="s">
        <v>254</v>
      </c>
      <c r="I53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53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53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3" s="10">
        <f>Table1[[#This Row],[บท 1 '[10']]]+Table1[[#This Row],[บท 2 '[10']]]+Table1[[#This Row],[บท 3 '[5']]]</f>
        <v>17</v>
      </c>
      <c r="M53" s="10">
        <f>IF(Table1[[#This Row],[ซ่อมแล้วกลางภาค]]="ซ่อมแล้ว",10,Table1[[#This Row],[MID '[20']2]])</f>
        <v>15</v>
      </c>
      <c r="N53" s="11"/>
      <c r="O53" s="10">
        <v>5</v>
      </c>
      <c r="P53" s="10"/>
      <c r="Q53" s="10">
        <f>Table1[[#This Row],[บท 4 '[10']]]+Table1[[#This Row],[นำเสนอ '[5']]]+Table1[[#This Row],[บท 5 '[10']]]</f>
        <v>5</v>
      </c>
      <c r="R53" s="10">
        <f>Table1[[#This Row],[ก่อนกลางภาค '[25']]]+Table1[[#This Row],[กลางภาค '[20']]]+Table1[[#This Row],[หลังกลางภาค '[25']]]</f>
        <v>37</v>
      </c>
      <c r="S53" s="10"/>
      <c r="T53" s="10">
        <f>Table1[[#This Row],[ปลายภาค '[30']]]+Table1[[#This Row],[ก่อนปลายภาค '[70']]]</f>
        <v>37</v>
      </c>
      <c r="U53" s="12">
        <f t="shared" si="0"/>
        <v>0</v>
      </c>
      <c r="V5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3" s="13">
        <f>_xlfn.XLOOKUP(Table1[[#This Row],[email]],[1]!ท้ายบท_1[Email],[1]!ท้ายบท_1[Total points],"ยังไม่ส่ง")</f>
        <v>20</v>
      </c>
      <c r="Z53" s="8">
        <f>_xlfn.XLOOKUP(Table1[[#This Row],[email]],[1]!Quiz_1[Email],[1]!Quiz_1[Total points],"ยังไม่ส่ง")</f>
        <v>7</v>
      </c>
      <c r="AA5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3" s="13">
        <f>_xlfn.XLOOKUP(Table1[[#This Row],[email]],[1]!ท้ายบท_2[Email],[1]!ท้ายบท_2[Total points],"ยังไม่ส่ง")</f>
        <v>15</v>
      </c>
      <c r="AD53" s="13" t="str">
        <f>_xlfn.XLOOKUP(Table1[[#This Row],[email]],[1]!Quiz_2[Email],[1]!Quiz_2[Total points],"ยังไม่ส่ง")</f>
        <v>ยังไม่ส่ง</v>
      </c>
      <c r="AE53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3" s="13" t="str">
        <f>_xlfn.XLOOKUP(Table1[[#This Row],[email]],[1]!ท้ายบท_3[Email],[1]!ท้ายบท_3[Total points],"ยังไม่ส่ง")</f>
        <v>ยังไม่ส่ง</v>
      </c>
      <c r="AG53" s="13" t="str">
        <f>_xlfn.XLOOKUP(Table1[[#This Row],[email]],[1]!Quiz_3[Email],[1]!Quiz_3[Total points],"ยังไม่ส่ง")</f>
        <v>ยังไม่ส่ง</v>
      </c>
      <c r="AH53" s="10">
        <v>21</v>
      </c>
      <c r="AI53" s="14">
        <v>9</v>
      </c>
      <c r="AJ53" s="10">
        <f>ROUND((Table1[[#This Row],[mid '[20']]]+Table1[[#This Row],[mid '[10']]])/2,0)</f>
        <v>15</v>
      </c>
      <c r="AK53" s="13"/>
      <c r="AL53" s="13"/>
      <c r="AM53" s="13"/>
      <c r="AN53" s="13"/>
      <c r="AO53" s="13"/>
      <c r="AP53" s="13"/>
      <c r="AQ53" s="13"/>
      <c r="AR53" s="15"/>
      <c r="AS53" s="8" t="str">
        <f>IF(M52&lt;10,"ยังไม่ซ่อม",IF(Table1[[#This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4" spans="1:45" ht="19.5" x14ac:dyDescent="0.4">
      <c r="A54" s="7">
        <v>53</v>
      </c>
      <c r="B54" s="8">
        <v>2</v>
      </c>
      <c r="C54" s="8">
        <v>23</v>
      </c>
      <c r="D54" s="8" t="s">
        <v>255</v>
      </c>
      <c r="E54" s="8" t="s">
        <v>256</v>
      </c>
      <c r="F54" s="8" t="s">
        <v>257</v>
      </c>
      <c r="G54" s="8" t="s">
        <v>258</v>
      </c>
      <c r="H54" s="8" t="s">
        <v>259</v>
      </c>
      <c r="I54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54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54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4" s="10">
        <f>Table1[[#This Row],[บท 1 '[10']]]+Table1[[#This Row],[บท 2 '[10']]]+Table1[[#This Row],[บท 3 '[5']]]</f>
        <v>18</v>
      </c>
      <c r="M54" s="10">
        <f>IF(Table1[[#This Row],[ซ่อมแล้วกลางภาค]]="ซ่อมแล้ว",10,Table1[[#This Row],[MID '[20']2]])</f>
        <v>14</v>
      </c>
      <c r="N54" s="11"/>
      <c r="O54" s="10">
        <v>5</v>
      </c>
      <c r="P54" s="10"/>
      <c r="Q54" s="10">
        <f>Table1[[#This Row],[บท 4 '[10']]]+Table1[[#This Row],[นำเสนอ '[5']]]+Table1[[#This Row],[บท 5 '[10']]]</f>
        <v>5</v>
      </c>
      <c r="R54" s="10">
        <f>Table1[[#This Row],[ก่อนกลางภาค '[25']]]+Table1[[#This Row],[กลางภาค '[20']]]+Table1[[#This Row],[หลังกลางภาค '[25']]]</f>
        <v>37</v>
      </c>
      <c r="S54" s="10"/>
      <c r="T54" s="10">
        <f>Table1[[#This Row],[ปลายภาค '[30']]]+Table1[[#This Row],[ก่อนปลายภาค '[70']]]</f>
        <v>37</v>
      </c>
      <c r="U54" s="12">
        <f t="shared" si="0"/>
        <v>0</v>
      </c>
      <c r="V5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4" s="13">
        <f>_xlfn.XLOOKUP(Table1[[#This Row],[email]],[1]!ท้ายบท_1[Email],[1]!ท้ายบท_1[Total points],"ยังไม่ส่ง")</f>
        <v>20</v>
      </c>
      <c r="Z54" s="8">
        <f>_xlfn.XLOOKUP(Table1[[#This Row],[email]],[1]!Quiz_1[Email],[1]!Quiz_1[Total points],"ยังไม่ส่ง")</f>
        <v>8</v>
      </c>
      <c r="AA5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4" s="13">
        <f>_xlfn.XLOOKUP(Table1[[#This Row],[email]],[1]!ท้ายบท_2[Email],[1]!ท้ายบท_2[Total points],"ยังไม่ส่ง")</f>
        <v>10</v>
      </c>
      <c r="AD54" s="13" t="str">
        <f>_xlfn.XLOOKUP(Table1[[#This Row],[email]],[1]!Quiz_2[Email],[1]!Quiz_2[Total points],"ยังไม่ส่ง")</f>
        <v>ยังไม่ส่ง</v>
      </c>
      <c r="AE54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4" s="13" t="str">
        <f>_xlfn.XLOOKUP(Table1[[#This Row],[email]],[1]!ท้ายบท_3[Email],[1]!ท้ายบท_3[Total points],"ยังไม่ส่ง")</f>
        <v>ยังไม่ส่ง</v>
      </c>
      <c r="AG54" s="13" t="str">
        <f>_xlfn.XLOOKUP(Table1[[#This Row],[email]],[1]!Quiz_3[Email],[1]!Quiz_3[Total points],"ยังไม่ส่ง")</f>
        <v>ยังไม่ส่ง</v>
      </c>
      <c r="AH54" s="10">
        <v>20</v>
      </c>
      <c r="AI54" s="14">
        <v>8</v>
      </c>
      <c r="AJ54" s="10">
        <f>ROUND((Table1[[#This Row],[mid '[20']]]+Table1[[#This Row],[mid '[10']]])/2,0)</f>
        <v>14</v>
      </c>
      <c r="AK54" s="13"/>
      <c r="AL54" s="13"/>
      <c r="AM54" s="13"/>
      <c r="AN54" s="13"/>
      <c r="AO54" s="13"/>
      <c r="AP54" s="13"/>
      <c r="AQ54" s="13"/>
      <c r="AR54" s="15"/>
      <c r="AS54" s="8" t="str">
        <f>IF(M53&lt;10,"ยังไม่ซ่อม",IF(Table1[[#This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5" spans="1:45" ht="19.5" x14ac:dyDescent="0.4">
      <c r="A55" s="7">
        <v>54</v>
      </c>
      <c r="B55" s="8">
        <v>2</v>
      </c>
      <c r="C55" s="8">
        <v>24</v>
      </c>
      <c r="D55" s="8" t="s">
        <v>260</v>
      </c>
      <c r="E55" s="8" t="s">
        <v>111</v>
      </c>
      <c r="F55" s="8" t="s">
        <v>261</v>
      </c>
      <c r="G55" s="8" t="s">
        <v>262</v>
      </c>
      <c r="H55" s="8" t="s">
        <v>263</v>
      </c>
      <c r="I55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55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55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55" s="10">
        <f>Table1[[#This Row],[บท 1 '[10']]]+Table1[[#This Row],[บท 2 '[10']]]+Table1[[#This Row],[บท 3 '[5']]]</f>
        <v>20</v>
      </c>
      <c r="M55" s="10">
        <f>IF(Table1[[#This Row],[ซ่อมแล้วกลางภาค]]="ซ่อมแล้ว",10,Table1[[#This Row],[MID '[20']2]])</f>
        <v>11</v>
      </c>
      <c r="N55" s="11"/>
      <c r="O55" s="10">
        <v>5</v>
      </c>
      <c r="P55" s="10"/>
      <c r="Q55" s="10">
        <f>Table1[[#This Row],[บท 4 '[10']]]+Table1[[#This Row],[นำเสนอ '[5']]]+Table1[[#This Row],[บท 5 '[10']]]</f>
        <v>5</v>
      </c>
      <c r="R55" s="10">
        <f>Table1[[#This Row],[ก่อนกลางภาค '[25']]]+Table1[[#This Row],[กลางภาค '[20']]]+Table1[[#This Row],[หลังกลางภาค '[25']]]</f>
        <v>36</v>
      </c>
      <c r="S55" s="10"/>
      <c r="T55" s="10">
        <f>Table1[[#This Row],[ปลายภาค '[30']]]+Table1[[#This Row],[ก่อนปลายภาค '[70']]]</f>
        <v>36</v>
      </c>
      <c r="U55" s="12">
        <f t="shared" si="0"/>
        <v>0</v>
      </c>
      <c r="V5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5" s="13">
        <f>_xlfn.XLOOKUP(Table1[[#This Row],[email]],[1]!ท้ายบท_1[Email],[1]!ท้ายบท_1[Total points],"ยังไม่ส่ง")</f>
        <v>21</v>
      </c>
      <c r="Z55" s="8">
        <f>_xlfn.XLOOKUP(Table1[[#This Row],[email]],[1]!Quiz_1[Email],[1]!Quiz_1[Total points],"ยังไม่ส่ง")</f>
        <v>7</v>
      </c>
      <c r="AA5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5" s="13">
        <f>_xlfn.XLOOKUP(Table1[[#This Row],[email]],[1]!ท้ายบท_2[Email],[1]!ท้ายบท_2[Total points],"ยังไม่ส่ง")</f>
        <v>15</v>
      </c>
      <c r="AD55" s="13" t="str">
        <f>_xlfn.XLOOKUP(Table1[[#This Row],[email]],[1]!Quiz_2[Email],[1]!Quiz_2[Total points],"ยังไม่ส่ง")</f>
        <v>ยังไม่ส่ง</v>
      </c>
      <c r="AE5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55" s="13">
        <f>_xlfn.XLOOKUP(Table1[[#This Row],[email]],[1]!ท้ายบท_3[Email],[1]!ท้ายบท_3[Total points],"ยังไม่ส่ง")</f>
        <v>10</v>
      </c>
      <c r="AG55" s="13" t="str">
        <f>_xlfn.XLOOKUP(Table1[[#This Row],[email]],[1]!Quiz_3[Email],[1]!Quiz_3[Total points],"ยังไม่ส่ง")</f>
        <v>ยังไม่ส่ง</v>
      </c>
      <c r="AH55" s="10">
        <v>15</v>
      </c>
      <c r="AI55" s="14">
        <v>6</v>
      </c>
      <c r="AJ55" s="10">
        <f>ROUND((Table1[[#This Row],[mid '[20']]]+Table1[[#This Row],[mid '[10']]])/2,0)</f>
        <v>11</v>
      </c>
      <c r="AK55" s="13"/>
      <c r="AL55" s="13"/>
      <c r="AM55" s="13"/>
      <c r="AN55" s="13"/>
      <c r="AO55" s="13"/>
      <c r="AP55" s="13"/>
      <c r="AQ55" s="13"/>
      <c r="AR55" s="15"/>
      <c r="AS55" s="8" t="str">
        <f>IF(M54&lt;10,"ยังไม่ซ่อม",IF(Table1[[#This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6" spans="1:45" ht="19.5" x14ac:dyDescent="0.4">
      <c r="A56" s="7">
        <v>55</v>
      </c>
      <c r="B56" s="8">
        <v>2</v>
      </c>
      <c r="C56" s="8">
        <v>25</v>
      </c>
      <c r="D56" s="8" t="s">
        <v>264</v>
      </c>
      <c r="E56" s="8" t="s">
        <v>111</v>
      </c>
      <c r="F56" s="8" t="s">
        <v>265</v>
      </c>
      <c r="G56" s="8" t="s">
        <v>266</v>
      </c>
      <c r="H56" s="8" t="s">
        <v>267</v>
      </c>
      <c r="I5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56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56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6" s="10">
        <f>Table1[[#This Row],[บท 1 '[10']]]+Table1[[#This Row],[บท 2 '[10']]]+Table1[[#This Row],[บท 3 '[5']]]</f>
        <v>18</v>
      </c>
      <c r="M56" s="10">
        <f>IF(Table1[[#This Row],[ซ่อมแล้วกลางภาค]]="ซ่อมแล้ว",10,Table1[[#This Row],[MID '[20']2]])</f>
        <v>11</v>
      </c>
      <c r="N56" s="11"/>
      <c r="O56" s="10">
        <v>5</v>
      </c>
      <c r="P56" s="10"/>
      <c r="Q56" s="10">
        <f>Table1[[#This Row],[บท 4 '[10']]]+Table1[[#This Row],[นำเสนอ '[5']]]+Table1[[#This Row],[บท 5 '[10']]]</f>
        <v>5</v>
      </c>
      <c r="R56" s="10">
        <f>Table1[[#This Row],[ก่อนกลางภาค '[25']]]+Table1[[#This Row],[กลางภาค '[20']]]+Table1[[#This Row],[หลังกลางภาค '[25']]]</f>
        <v>34</v>
      </c>
      <c r="S56" s="10"/>
      <c r="T56" s="10">
        <f>Table1[[#This Row],[ปลายภาค '[30']]]+Table1[[#This Row],[ก่อนปลายภาค '[70']]]</f>
        <v>34</v>
      </c>
      <c r="U56" s="12">
        <f t="shared" si="0"/>
        <v>0</v>
      </c>
      <c r="V5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6" s="13">
        <f>_xlfn.XLOOKUP(Table1[[#This Row],[email]],[1]!ท้ายบท_1[Email],[1]!ท้ายบท_1[Total points],"ยังไม่ส่ง")</f>
        <v>20</v>
      </c>
      <c r="Z56" s="8">
        <f>_xlfn.XLOOKUP(Table1[[#This Row],[email]],[1]!Quiz_1[Email],[1]!Quiz_1[Total points],"ยังไม่ส่ง")</f>
        <v>9</v>
      </c>
      <c r="AA5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6" s="13">
        <f>_xlfn.XLOOKUP(Table1[[#This Row],[email]],[1]!ท้ายบท_2[Email],[1]!ท้ายบท_2[Total points],"ยังไม่ส่ง")</f>
        <v>10</v>
      </c>
      <c r="AD56" s="13" t="str">
        <f>_xlfn.XLOOKUP(Table1[[#This Row],[email]],[1]!Quiz_2[Email],[1]!Quiz_2[Total points],"ยังไม่ส่ง")</f>
        <v>ยังไม่ส่ง</v>
      </c>
      <c r="AE56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6" s="13" t="str">
        <f>_xlfn.XLOOKUP(Table1[[#This Row],[email]],[1]!ท้ายบท_3[Email],[1]!ท้ายบท_3[Total points],"ยังไม่ส่ง")</f>
        <v>ยังไม่ส่ง</v>
      </c>
      <c r="AG56" s="13" t="str">
        <f>_xlfn.XLOOKUP(Table1[[#This Row],[email]],[1]!Quiz_3[Email],[1]!Quiz_3[Total points],"ยังไม่ส่ง")</f>
        <v>ยังไม่ส่ง</v>
      </c>
      <c r="AH56" s="10">
        <v>16</v>
      </c>
      <c r="AI56" s="14">
        <v>6</v>
      </c>
      <c r="AJ56" s="10">
        <f>ROUND((Table1[[#This Row],[mid '[20']]]+Table1[[#This Row],[mid '[10']]])/2,0)</f>
        <v>11</v>
      </c>
      <c r="AK56" s="13"/>
      <c r="AL56" s="13"/>
      <c r="AM56" s="13"/>
      <c r="AN56" s="13"/>
      <c r="AO56" s="13"/>
      <c r="AP56" s="13"/>
      <c r="AQ56" s="13"/>
      <c r="AR56" s="15"/>
      <c r="AS56" s="8" t="str">
        <f>IF(M55&lt;10,"ยังไม่ซ่อม",IF(Table1[[#This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7" spans="1:45" ht="19.5" x14ac:dyDescent="0.4">
      <c r="A57" s="7">
        <v>56</v>
      </c>
      <c r="B57" s="8">
        <v>2</v>
      </c>
      <c r="C57" s="8">
        <v>26</v>
      </c>
      <c r="D57" s="8" t="s">
        <v>268</v>
      </c>
      <c r="E57" s="8" t="s">
        <v>111</v>
      </c>
      <c r="F57" s="8" t="s">
        <v>269</v>
      </c>
      <c r="G57" s="8" t="s">
        <v>270</v>
      </c>
      <c r="H57" s="8" t="s">
        <v>271</v>
      </c>
      <c r="I5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57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57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57" s="10">
        <f>Table1[[#This Row],[บท 1 '[10']]]+Table1[[#This Row],[บท 2 '[10']]]+Table1[[#This Row],[บท 3 '[5']]]</f>
        <v>21</v>
      </c>
      <c r="M57" s="10">
        <f>IF(Table1[[#This Row],[ซ่อมแล้วกลางภาค]]="ซ่อมแล้ว",10,Table1[[#This Row],[MID '[20']2]])</f>
        <v>14</v>
      </c>
      <c r="N57" s="11"/>
      <c r="O57" s="10">
        <v>5</v>
      </c>
      <c r="P57" s="10"/>
      <c r="Q57" s="10">
        <f>Table1[[#This Row],[บท 4 '[10']]]+Table1[[#This Row],[นำเสนอ '[5']]]+Table1[[#This Row],[บท 5 '[10']]]</f>
        <v>5</v>
      </c>
      <c r="R57" s="10">
        <f>Table1[[#This Row],[ก่อนกลางภาค '[25']]]+Table1[[#This Row],[กลางภาค '[20']]]+Table1[[#This Row],[หลังกลางภาค '[25']]]</f>
        <v>40</v>
      </c>
      <c r="S57" s="10"/>
      <c r="T57" s="10">
        <f>Table1[[#This Row],[ปลายภาค '[30']]]+Table1[[#This Row],[ก่อนปลายภาค '[70']]]</f>
        <v>40</v>
      </c>
      <c r="U57" s="12">
        <f t="shared" si="0"/>
        <v>0</v>
      </c>
      <c r="V5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7" s="13">
        <f>_xlfn.XLOOKUP(Table1[[#This Row],[email]],[1]!ท้ายบท_1[Email],[1]!ท้ายบท_1[Total points],"ยังไม่ส่ง")</f>
        <v>20</v>
      </c>
      <c r="Z57" s="8">
        <f>_xlfn.XLOOKUP(Table1[[#This Row],[email]],[1]!Quiz_1[Email],[1]!Quiz_1[Total points],"ยังไม่ส่ง")</f>
        <v>9</v>
      </c>
      <c r="AA5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7" s="13">
        <f>_xlfn.XLOOKUP(Table1[[#This Row],[email]],[1]!ท้ายบท_2[Email],[1]!ท้ายบท_2[Total points],"ยังไม่ส่ง")</f>
        <v>12</v>
      </c>
      <c r="AD57" s="13" t="str">
        <f>_xlfn.XLOOKUP(Table1[[#This Row],[email]],[1]!Quiz_2[Email],[1]!Quiz_2[Total points],"ยังไม่ส่ง")</f>
        <v>ยังไม่ส่ง</v>
      </c>
      <c r="AE5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57" s="13">
        <f>_xlfn.XLOOKUP(Table1[[#This Row],[email]],[1]!ท้ายบท_3[Email],[1]!ท้ายบท_3[Total points],"ยังไม่ส่ง")</f>
        <v>11</v>
      </c>
      <c r="AG57" s="13" t="str">
        <f>_xlfn.XLOOKUP(Table1[[#This Row],[email]],[1]!Quiz_3[Email],[1]!Quiz_3[Total points],"ยังไม่ส่ง")</f>
        <v>ยังไม่ส่ง</v>
      </c>
      <c r="AH57" s="10">
        <v>24</v>
      </c>
      <c r="AI57" s="14">
        <v>4</v>
      </c>
      <c r="AJ57" s="10">
        <f>ROUND((Table1[[#This Row],[mid '[20']]]+Table1[[#This Row],[mid '[10']]])/2,0)</f>
        <v>14</v>
      </c>
      <c r="AK57" s="13"/>
      <c r="AL57" s="13"/>
      <c r="AM57" s="13"/>
      <c r="AN57" s="13"/>
      <c r="AO57" s="13"/>
      <c r="AP57" s="13"/>
      <c r="AQ57" s="13"/>
      <c r="AR57" s="15"/>
      <c r="AS57" s="8" t="str">
        <f>IF(M56&lt;10,"ยังไม่ซ่อม",IF(Table1[[#This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8" spans="1:45" ht="19.5" x14ac:dyDescent="0.4">
      <c r="A58" s="7">
        <v>57</v>
      </c>
      <c r="B58" s="8">
        <v>2</v>
      </c>
      <c r="C58" s="8">
        <v>27</v>
      </c>
      <c r="D58" s="8" t="s">
        <v>272</v>
      </c>
      <c r="E58" s="8" t="s">
        <v>111</v>
      </c>
      <c r="F58" s="8" t="s">
        <v>273</v>
      </c>
      <c r="G58" s="8" t="s">
        <v>274</v>
      </c>
      <c r="H58" s="8" t="s">
        <v>275</v>
      </c>
      <c r="I58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58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58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8" s="10">
        <f>Table1[[#This Row],[บท 1 '[10']]]+Table1[[#This Row],[บท 2 '[10']]]+Table1[[#This Row],[บท 3 '[5']]]</f>
        <v>17</v>
      </c>
      <c r="M58" s="10">
        <f>IF(Table1[[#This Row],[ซ่อมแล้วกลางภาค]]="ซ่อมแล้ว",10,Table1[[#This Row],[MID '[20']2]])</f>
        <v>17</v>
      </c>
      <c r="N58" s="11"/>
      <c r="O58" s="10">
        <v>5</v>
      </c>
      <c r="P58" s="10"/>
      <c r="Q58" s="10">
        <f>Table1[[#This Row],[บท 4 '[10']]]+Table1[[#This Row],[นำเสนอ '[5']]]+Table1[[#This Row],[บท 5 '[10']]]</f>
        <v>5</v>
      </c>
      <c r="R58" s="10">
        <f>Table1[[#This Row],[ก่อนกลางภาค '[25']]]+Table1[[#This Row],[กลางภาค '[20']]]+Table1[[#This Row],[หลังกลางภาค '[25']]]</f>
        <v>39</v>
      </c>
      <c r="S58" s="10"/>
      <c r="T58" s="10">
        <f>Table1[[#This Row],[ปลายภาค '[30']]]+Table1[[#This Row],[ก่อนปลายภาค '[70']]]</f>
        <v>39</v>
      </c>
      <c r="U58" s="12">
        <f t="shared" si="0"/>
        <v>0</v>
      </c>
      <c r="V5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8" s="13">
        <f>_xlfn.XLOOKUP(Table1[[#This Row],[email]],[1]!ท้ายบท_1[Email],[1]!ท้ายบท_1[Total points],"ยังไม่ส่ง")</f>
        <v>20</v>
      </c>
      <c r="Z58" s="8">
        <f>_xlfn.XLOOKUP(Table1[[#This Row],[email]],[1]!Quiz_1[Email],[1]!Quiz_1[Total points],"ยังไม่ส่ง")</f>
        <v>6</v>
      </c>
      <c r="AA5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8" s="13">
        <f>_xlfn.XLOOKUP(Table1[[#This Row],[email]],[1]!ท้ายบท_2[Email],[1]!ท้ายบท_2[Total points],"ยังไม่ส่ง")</f>
        <v>10</v>
      </c>
      <c r="AD58" s="13" t="str">
        <f>_xlfn.XLOOKUP(Table1[[#This Row],[email]],[1]!Quiz_2[Email],[1]!Quiz_2[Total points],"ยังไม่ส่ง")</f>
        <v>ยังไม่ส่ง</v>
      </c>
      <c r="AE58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8" s="13" t="str">
        <f>_xlfn.XLOOKUP(Table1[[#This Row],[email]],[1]!ท้ายบท_3[Email],[1]!ท้ายบท_3[Total points],"ยังไม่ส่ง")</f>
        <v>ยังไม่ส่ง</v>
      </c>
      <c r="AG58" s="13" t="str">
        <f>_xlfn.XLOOKUP(Table1[[#This Row],[email]],[1]!Quiz_3[Email],[1]!Quiz_3[Total points],"ยังไม่ส่ง")</f>
        <v>ยังไม่ส่ง</v>
      </c>
      <c r="AH58" s="10">
        <v>23</v>
      </c>
      <c r="AI58" s="14">
        <v>10</v>
      </c>
      <c r="AJ58" s="10">
        <f>ROUND((Table1[[#This Row],[mid '[20']]]+Table1[[#This Row],[mid '[10']]])/2,0)</f>
        <v>17</v>
      </c>
      <c r="AK58" s="13"/>
      <c r="AL58" s="13"/>
      <c r="AM58" s="13"/>
      <c r="AN58" s="13"/>
      <c r="AO58" s="13"/>
      <c r="AP58" s="13"/>
      <c r="AQ58" s="13"/>
      <c r="AR58" s="15"/>
      <c r="AS58" s="8" t="str">
        <f>IF(M57&lt;10,"ยังไม่ซ่อม",IF(Table1[[#This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9" spans="1:45" ht="19.5" x14ac:dyDescent="0.4">
      <c r="A59" s="7">
        <v>58</v>
      </c>
      <c r="B59" s="8">
        <v>2</v>
      </c>
      <c r="C59" s="8">
        <v>28</v>
      </c>
      <c r="D59" s="8" t="s">
        <v>276</v>
      </c>
      <c r="E59" s="8" t="s">
        <v>111</v>
      </c>
      <c r="F59" s="8" t="s">
        <v>277</v>
      </c>
      <c r="G59" s="8" t="s">
        <v>278</v>
      </c>
      <c r="H59" s="8" t="s">
        <v>279</v>
      </c>
      <c r="I59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59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59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59" s="10">
        <f>Table1[[#This Row],[บท 1 '[10']]]+Table1[[#This Row],[บท 2 '[10']]]+Table1[[#This Row],[บท 3 '[5']]]</f>
        <v>23</v>
      </c>
      <c r="M59" s="10">
        <f>IF(Table1[[#This Row],[ซ่อมแล้วกลางภาค]]="ซ่อมแล้ว",10,Table1[[#This Row],[MID '[20']2]])</f>
        <v>18</v>
      </c>
      <c r="N59" s="11"/>
      <c r="O59" s="10">
        <v>5</v>
      </c>
      <c r="P59" s="10"/>
      <c r="Q59" s="10">
        <f>Table1[[#This Row],[บท 4 '[10']]]+Table1[[#This Row],[นำเสนอ '[5']]]+Table1[[#This Row],[บท 5 '[10']]]</f>
        <v>5</v>
      </c>
      <c r="R59" s="10">
        <f>Table1[[#This Row],[ก่อนกลางภาค '[25']]]+Table1[[#This Row],[กลางภาค '[20']]]+Table1[[#This Row],[หลังกลางภาค '[25']]]</f>
        <v>46</v>
      </c>
      <c r="S59" s="10"/>
      <c r="T59" s="10">
        <f>Table1[[#This Row],[ปลายภาค '[30']]]+Table1[[#This Row],[ก่อนปลายภาค '[70']]]</f>
        <v>46</v>
      </c>
      <c r="U59" s="12">
        <f t="shared" si="0"/>
        <v>0</v>
      </c>
      <c r="V5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9" s="13">
        <f>_xlfn.XLOOKUP(Table1[[#This Row],[email]],[1]!ท้ายบท_1[Email],[1]!ท้ายบท_1[Total points],"ยังไม่ส่ง")</f>
        <v>19</v>
      </c>
      <c r="Z59" s="8">
        <f>_xlfn.XLOOKUP(Table1[[#This Row],[email]],[1]!Quiz_1[Email],[1]!Quiz_1[Total points],"ยังไม่ส่ง")</f>
        <v>7</v>
      </c>
      <c r="AA5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9" s="13">
        <f>_xlfn.XLOOKUP(Table1[[#This Row],[email]],[1]!ท้ายบท_2[Email],[1]!ท้ายบท_2[Total points],"ยังไม่ส่ง")</f>
        <v>14</v>
      </c>
      <c r="AD59" s="13">
        <f>_xlfn.XLOOKUP(Table1[[#This Row],[email]],[1]!Quiz_2[Email],[1]!Quiz_2[Total points],"ยังไม่ส่ง")</f>
        <v>9</v>
      </c>
      <c r="AE5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59" s="13">
        <f>_xlfn.XLOOKUP(Table1[[#This Row],[email]],[1]!ท้ายบท_3[Email],[1]!ท้ายบท_3[Total points],"ยังไม่ส่ง")</f>
        <v>10</v>
      </c>
      <c r="AG59" s="13">
        <f>_xlfn.XLOOKUP(Table1[[#This Row],[email]],[1]!Quiz_3[Email],[1]!Quiz_3[Total points],"ยังไม่ส่ง")</f>
        <v>7</v>
      </c>
      <c r="AH59" s="10">
        <v>25</v>
      </c>
      <c r="AI59" s="14">
        <v>10</v>
      </c>
      <c r="AJ59" s="10">
        <f>ROUND((Table1[[#This Row],[mid '[20']]]+Table1[[#This Row],[mid '[10']]])/2,0)</f>
        <v>18</v>
      </c>
      <c r="AK59" s="13"/>
      <c r="AL59" s="13"/>
      <c r="AM59" s="13"/>
      <c r="AN59" s="13"/>
      <c r="AO59" s="13"/>
      <c r="AP59" s="13"/>
      <c r="AQ59" s="13"/>
      <c r="AR59" s="15"/>
      <c r="AS59" s="8" t="str">
        <f>IF(M58&lt;10,"ยังไม่ซ่อม",IF(Table1[[#This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60" spans="1:45" ht="19.5" x14ac:dyDescent="0.4">
      <c r="A60" s="7">
        <v>59</v>
      </c>
      <c r="B60" s="8">
        <v>2</v>
      </c>
      <c r="C60" s="8">
        <v>29</v>
      </c>
      <c r="D60" s="8" t="s">
        <v>280</v>
      </c>
      <c r="E60" s="8" t="s">
        <v>111</v>
      </c>
      <c r="F60" s="8" t="s">
        <v>281</v>
      </c>
      <c r="G60" s="8" t="s">
        <v>282</v>
      </c>
      <c r="H60" s="8" t="s">
        <v>283</v>
      </c>
      <c r="I60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60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60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60" s="10">
        <f>Table1[[#This Row],[บท 1 '[10']]]+Table1[[#This Row],[บท 2 '[10']]]+Table1[[#This Row],[บท 3 '[5']]]</f>
        <v>21</v>
      </c>
      <c r="M60" s="10">
        <f>IF(Table1[[#This Row],[ซ่อมแล้วกลางภาค]]="ซ่อมแล้ว",10,Table1[[#This Row],[MID '[20']2]])</f>
        <v>18</v>
      </c>
      <c r="N60" s="11"/>
      <c r="O60" s="10">
        <v>5</v>
      </c>
      <c r="P60" s="10"/>
      <c r="Q60" s="10">
        <f>Table1[[#This Row],[บท 4 '[10']]]+Table1[[#This Row],[นำเสนอ '[5']]]+Table1[[#This Row],[บท 5 '[10']]]</f>
        <v>5</v>
      </c>
      <c r="R60" s="10">
        <f>Table1[[#This Row],[ก่อนกลางภาค '[25']]]+Table1[[#This Row],[กลางภาค '[20']]]+Table1[[#This Row],[หลังกลางภาค '[25']]]</f>
        <v>44</v>
      </c>
      <c r="S60" s="10"/>
      <c r="T60" s="10">
        <f>Table1[[#This Row],[ปลายภาค '[30']]]+Table1[[#This Row],[ก่อนปลายภาค '[70']]]</f>
        <v>44</v>
      </c>
      <c r="U60" s="12">
        <f t="shared" si="0"/>
        <v>0</v>
      </c>
      <c r="V6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6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6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60" s="13">
        <f>_xlfn.XLOOKUP(Table1[[#This Row],[email]],[1]!ท้ายบท_1[Email],[1]!ท้ายบท_1[Total points],"ยังไม่ส่ง")</f>
        <v>22</v>
      </c>
      <c r="Z60" s="8">
        <f>_xlfn.XLOOKUP(Table1[[#This Row],[email]],[1]!Quiz_1[Email],[1]!Quiz_1[Total points],"ยังไม่ส่ง")</f>
        <v>10</v>
      </c>
      <c r="AA6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6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60" s="13">
        <f>_xlfn.XLOOKUP(Table1[[#This Row],[email]],[1]!ท้ายบท_2[Email],[1]!ท้ายบท_2[Total points],"ยังไม่ส่ง")</f>
        <v>15</v>
      </c>
      <c r="AD60" s="13" t="str">
        <f>_xlfn.XLOOKUP(Table1[[#This Row],[email]],[1]!Quiz_2[Email],[1]!Quiz_2[Total points],"ยังไม่ส่ง")</f>
        <v>ยังไม่ส่ง</v>
      </c>
      <c r="AE6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60" s="13">
        <f>_xlfn.XLOOKUP(Table1[[#This Row],[email]],[1]!ท้ายบท_3[Email],[1]!ท้ายบท_3[Total points],"ยังไม่ส่ง")</f>
        <v>11</v>
      </c>
      <c r="AG60" s="13" t="str">
        <f>_xlfn.XLOOKUP(Table1[[#This Row],[email]],[1]!Quiz_3[Email],[1]!Quiz_3[Total points],"ยังไม่ส่ง")</f>
        <v>ยังไม่ส่ง</v>
      </c>
      <c r="AH60" s="10">
        <v>26</v>
      </c>
      <c r="AI60" s="14">
        <v>10</v>
      </c>
      <c r="AJ60" s="10">
        <f>ROUND((Table1[[#This Row],[mid '[20']]]+Table1[[#This Row],[mid '[10']]])/2,0)</f>
        <v>18</v>
      </c>
      <c r="AK60" s="13"/>
      <c r="AL60" s="13"/>
      <c r="AM60" s="13"/>
      <c r="AN60" s="13"/>
      <c r="AO60" s="13"/>
      <c r="AP60" s="13"/>
      <c r="AQ60" s="13"/>
      <c r="AR60" s="15"/>
      <c r="AS60" s="8" t="str">
        <f>IF(M59&lt;10,"ยังไม่ซ่อม",IF(Table1[[#This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61" spans="1:45" ht="19.5" x14ac:dyDescent="0.4">
      <c r="A61" s="7">
        <v>60</v>
      </c>
      <c r="B61" s="8">
        <v>2</v>
      </c>
      <c r="C61" s="8">
        <v>30</v>
      </c>
      <c r="D61" s="8" t="s">
        <v>284</v>
      </c>
      <c r="E61" s="8" t="s">
        <v>111</v>
      </c>
      <c r="F61" s="8" t="s">
        <v>285</v>
      </c>
      <c r="G61" s="8" t="s">
        <v>286</v>
      </c>
      <c r="H61" s="8" t="s">
        <v>287</v>
      </c>
      <c r="I6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61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61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61" s="10">
        <f>Table1[[#This Row],[บท 1 '[10']]]+Table1[[#This Row],[บท 2 '[10']]]+Table1[[#This Row],[บท 3 '[5']]]</f>
        <v>21</v>
      </c>
      <c r="M61" s="10">
        <f>IF(Table1[[#This Row],[ซ่อมแล้วกลางภาค]]="ซ่อมแล้ว",10,Table1[[#This Row],[MID '[20']2]])</f>
        <v>18</v>
      </c>
      <c r="N61" s="11"/>
      <c r="O61" s="10">
        <v>5</v>
      </c>
      <c r="P61" s="10"/>
      <c r="Q61" s="10">
        <f>Table1[[#This Row],[บท 4 '[10']]]+Table1[[#This Row],[นำเสนอ '[5']]]+Table1[[#This Row],[บท 5 '[10']]]</f>
        <v>5</v>
      </c>
      <c r="R61" s="10">
        <f>Table1[[#This Row],[ก่อนกลางภาค '[25']]]+Table1[[#This Row],[กลางภาค '[20']]]+Table1[[#This Row],[หลังกลางภาค '[25']]]</f>
        <v>44</v>
      </c>
      <c r="S61" s="10"/>
      <c r="T61" s="10">
        <f>Table1[[#This Row],[ปลายภาค '[30']]]+Table1[[#This Row],[ก่อนปลายภาค '[70']]]</f>
        <v>44</v>
      </c>
      <c r="U61" s="12">
        <f t="shared" si="0"/>
        <v>0</v>
      </c>
      <c r="V6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6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6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61" s="13">
        <f>_xlfn.XLOOKUP(Table1[[#This Row],[email]],[1]!ท้ายบท_1[Email],[1]!ท้ายบท_1[Total points],"ยังไม่ส่ง")</f>
        <v>22</v>
      </c>
      <c r="Z61" s="8">
        <f>_xlfn.XLOOKUP(Table1[[#This Row],[email]],[1]!Quiz_1[Email],[1]!Quiz_1[Total points],"ยังไม่ส่ง")</f>
        <v>10</v>
      </c>
      <c r="AA6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6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61" s="13">
        <f>_xlfn.XLOOKUP(Table1[[#This Row],[email]],[1]!ท้ายบท_2[Email],[1]!ท้ายบท_2[Total points],"ยังไม่ส่ง")</f>
        <v>11</v>
      </c>
      <c r="AD61" s="13" t="str">
        <f>_xlfn.XLOOKUP(Table1[[#This Row],[email]],[1]!Quiz_2[Email],[1]!Quiz_2[Total points],"ยังไม่ส่ง")</f>
        <v>ยังไม่ส่ง</v>
      </c>
      <c r="AE6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61" s="13">
        <f>_xlfn.XLOOKUP(Table1[[#This Row],[email]],[1]!ท้ายบท_3[Email],[1]!ท้ายบท_3[Total points],"ยังไม่ส่ง")</f>
        <v>8</v>
      </c>
      <c r="AG61" s="13" t="str">
        <f>_xlfn.XLOOKUP(Table1[[#This Row],[email]],[1]!Quiz_3[Email],[1]!Quiz_3[Total points],"ยังไม่ส่ง")</f>
        <v>ยังไม่ส่ง</v>
      </c>
      <c r="AH61" s="10">
        <v>25</v>
      </c>
      <c r="AI61" s="14">
        <v>10</v>
      </c>
      <c r="AJ61" s="10">
        <f>ROUND((Table1[[#This Row],[mid '[20']]]+Table1[[#This Row],[mid '[10']]])/2,0)</f>
        <v>18</v>
      </c>
      <c r="AK61" s="13"/>
      <c r="AL61" s="13"/>
      <c r="AM61" s="13"/>
      <c r="AN61" s="13"/>
      <c r="AO61" s="13"/>
      <c r="AP61" s="13"/>
      <c r="AQ61" s="13"/>
      <c r="AR61" s="15"/>
      <c r="AS61" s="8" t="str">
        <f>IF(M60&lt;10,"ยังไม่ซ่อม",IF(Table1[[#This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62" spans="1:45" ht="19.5" x14ac:dyDescent="0.4">
      <c r="A62" s="7">
        <v>61</v>
      </c>
      <c r="B62" s="8">
        <v>2</v>
      </c>
      <c r="C62" s="8">
        <v>31</v>
      </c>
      <c r="D62" s="8" t="s">
        <v>288</v>
      </c>
      <c r="E62" s="8" t="s">
        <v>111</v>
      </c>
      <c r="F62" s="8" t="s">
        <v>289</v>
      </c>
      <c r="G62" s="8" t="s">
        <v>290</v>
      </c>
      <c r="H62" s="8" t="s">
        <v>291</v>
      </c>
      <c r="I62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62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62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62" s="10">
        <f>Table1[[#This Row],[บท 1 '[10']]]+Table1[[#This Row],[บท 2 '[10']]]+Table1[[#This Row],[บท 3 '[5']]]</f>
        <v>21</v>
      </c>
      <c r="M62" s="10">
        <f>IF(Table1[[#This Row],[ซ่อมแล้วกลางภาค]]="ซ่อมแล้ว",10,Table1[[#This Row],[MID '[20']2]])</f>
        <v>17</v>
      </c>
      <c r="N62" s="11"/>
      <c r="O62" s="10">
        <v>5</v>
      </c>
      <c r="P62" s="10"/>
      <c r="Q62" s="10">
        <f>Table1[[#This Row],[บท 4 '[10']]]+Table1[[#This Row],[นำเสนอ '[5']]]+Table1[[#This Row],[บท 5 '[10']]]</f>
        <v>5</v>
      </c>
      <c r="R62" s="10">
        <f>Table1[[#This Row],[ก่อนกลางภาค '[25']]]+Table1[[#This Row],[กลางภาค '[20']]]+Table1[[#This Row],[หลังกลางภาค '[25']]]</f>
        <v>43</v>
      </c>
      <c r="S62" s="10"/>
      <c r="T62" s="10">
        <f>Table1[[#This Row],[ปลายภาค '[30']]]+Table1[[#This Row],[ก่อนปลายภาค '[70']]]</f>
        <v>43</v>
      </c>
      <c r="U62" s="12">
        <f t="shared" si="0"/>
        <v>0</v>
      </c>
      <c r="V6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6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6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62" s="13">
        <f>_xlfn.XLOOKUP(Table1[[#This Row],[email]],[1]!ท้ายบท_1[Email],[1]!ท้ายบท_1[Total points],"ยังไม่ส่ง")</f>
        <v>21</v>
      </c>
      <c r="Z62" s="8">
        <f>_xlfn.XLOOKUP(Table1[[#This Row],[email]],[1]!Quiz_1[Email],[1]!Quiz_1[Total points],"ยังไม่ส่ง")</f>
        <v>8</v>
      </c>
      <c r="AA6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6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62" s="13">
        <f>_xlfn.XLOOKUP(Table1[[#This Row],[email]],[1]!ท้ายบท_2[Email],[1]!ท้ายบท_2[Total points],"ยังไม่ส่ง")</f>
        <v>14</v>
      </c>
      <c r="AD62" s="13" t="str">
        <f>_xlfn.XLOOKUP(Table1[[#This Row],[email]],[1]!Quiz_2[Email],[1]!Quiz_2[Total points],"ยังไม่ส่ง")</f>
        <v>ยังไม่ส่ง</v>
      </c>
      <c r="AE6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62" s="13">
        <f>_xlfn.XLOOKUP(Table1[[#This Row],[email]],[1]!ท้ายบท_3[Email],[1]!ท้ายบท_3[Total points],"ยังไม่ส่ง")</f>
        <v>10</v>
      </c>
      <c r="AG62" s="13" t="str">
        <f>_xlfn.XLOOKUP(Table1[[#This Row],[email]],[1]!Quiz_3[Email],[1]!Quiz_3[Total points],"ยังไม่ส่ง")</f>
        <v>ยังไม่ส่ง</v>
      </c>
      <c r="AH62" s="10">
        <v>26</v>
      </c>
      <c r="AI62" s="14">
        <v>8</v>
      </c>
      <c r="AJ62" s="10">
        <f>ROUND((Table1[[#This Row],[mid '[20']]]+Table1[[#This Row],[mid '[10']]])/2,0)</f>
        <v>17</v>
      </c>
      <c r="AK62" s="13"/>
      <c r="AL62" s="13"/>
      <c r="AM62" s="13"/>
      <c r="AN62" s="13"/>
      <c r="AO62" s="13"/>
      <c r="AP62" s="13"/>
      <c r="AQ62" s="13"/>
      <c r="AR62" s="15"/>
      <c r="AS62" s="8" t="str">
        <f>IF(M61&lt;10,"ยังไม่ซ่อม",IF(Table1[[#This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63" spans="1:45" ht="19.5" x14ac:dyDescent="0.4">
      <c r="A63" s="7">
        <v>62</v>
      </c>
      <c r="B63" s="8">
        <v>2</v>
      </c>
      <c r="C63" s="8">
        <v>32</v>
      </c>
      <c r="D63" s="8" t="s">
        <v>292</v>
      </c>
      <c r="E63" s="8" t="s">
        <v>111</v>
      </c>
      <c r="F63" s="8" t="s">
        <v>293</v>
      </c>
      <c r="G63" s="8" t="s">
        <v>294</v>
      </c>
      <c r="H63" s="8" t="s">
        <v>295</v>
      </c>
      <c r="I63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63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63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63" s="10">
        <f>Table1[[#This Row],[บท 1 '[10']]]+Table1[[#This Row],[บท 2 '[10']]]+Table1[[#This Row],[บท 3 '[5']]]</f>
        <v>21</v>
      </c>
      <c r="M63" s="10">
        <f>IF(Table1[[#This Row],[ซ่อมแล้วกลางภาค]]="ซ่อมแล้ว",10,Table1[[#This Row],[MID '[20']2]])</f>
        <v>16</v>
      </c>
      <c r="N63" s="11"/>
      <c r="O63" s="10">
        <v>5</v>
      </c>
      <c r="P63" s="10"/>
      <c r="Q63" s="10">
        <f>Table1[[#This Row],[บท 4 '[10']]]+Table1[[#This Row],[นำเสนอ '[5']]]+Table1[[#This Row],[บท 5 '[10']]]</f>
        <v>5</v>
      </c>
      <c r="R63" s="10">
        <f>Table1[[#This Row],[ก่อนกลางภาค '[25']]]+Table1[[#This Row],[กลางภาค '[20']]]+Table1[[#This Row],[หลังกลางภาค '[25']]]</f>
        <v>42</v>
      </c>
      <c r="S63" s="10"/>
      <c r="T63" s="10">
        <f>Table1[[#This Row],[ปลายภาค '[30']]]+Table1[[#This Row],[ก่อนปลายภาค '[70']]]</f>
        <v>42</v>
      </c>
      <c r="U63" s="12">
        <f t="shared" si="0"/>
        <v>0</v>
      </c>
      <c r="V6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6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6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63" s="13">
        <f>_xlfn.XLOOKUP(Table1[[#This Row],[email]],[1]!ท้ายบท_1[Email],[1]!ท้ายบท_1[Total points],"ยังไม่ส่ง")</f>
        <v>21</v>
      </c>
      <c r="Z63" s="8">
        <f>_xlfn.XLOOKUP(Table1[[#This Row],[email]],[1]!Quiz_1[Email],[1]!Quiz_1[Total points],"ยังไม่ส่ง")</f>
        <v>9</v>
      </c>
      <c r="AA6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6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63" s="13">
        <f>_xlfn.XLOOKUP(Table1[[#This Row],[email]],[1]!ท้ายบท_2[Email],[1]!ท้ายบท_2[Total points],"ยังไม่ส่ง")</f>
        <v>13</v>
      </c>
      <c r="AD63" s="13" t="str">
        <f>_xlfn.XLOOKUP(Table1[[#This Row],[email]],[1]!Quiz_2[Email],[1]!Quiz_2[Total points],"ยังไม่ส่ง")</f>
        <v>ยังไม่ส่ง</v>
      </c>
      <c r="AE6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63" s="13">
        <f>_xlfn.XLOOKUP(Table1[[#This Row],[email]],[1]!ท้ายบท_3[Email],[1]!ท้ายบท_3[Total points],"ยังไม่ส่ง")</f>
        <v>10</v>
      </c>
      <c r="AG63" s="13" t="str">
        <f>_xlfn.XLOOKUP(Table1[[#This Row],[email]],[1]!Quiz_3[Email],[1]!Quiz_3[Total points],"ยังไม่ส่ง")</f>
        <v>ยังไม่ส่ง</v>
      </c>
      <c r="AH63" s="10">
        <v>22</v>
      </c>
      <c r="AI63" s="14">
        <v>10</v>
      </c>
      <c r="AJ63" s="10">
        <f>ROUND((Table1[[#This Row],[mid '[20']]]+Table1[[#This Row],[mid '[10']]])/2,0)</f>
        <v>16</v>
      </c>
      <c r="AK63" s="13"/>
      <c r="AL63" s="13"/>
      <c r="AM63" s="13"/>
      <c r="AN63" s="13"/>
      <c r="AO63" s="13"/>
      <c r="AP63" s="13"/>
      <c r="AQ63" s="13"/>
      <c r="AR63" s="15"/>
      <c r="AS63" s="8" t="str">
        <f>IF(M62&lt;10,"ยังไม่ซ่อม",IF(Table1[[#This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64" spans="1:45" ht="19.5" x14ac:dyDescent="0.4">
      <c r="A64" s="7">
        <v>63</v>
      </c>
      <c r="B64" s="8">
        <v>2</v>
      </c>
      <c r="C64" s="8">
        <v>33</v>
      </c>
      <c r="D64" s="8" t="s">
        <v>296</v>
      </c>
      <c r="E64" s="8" t="s">
        <v>111</v>
      </c>
      <c r="F64" s="8" t="s">
        <v>297</v>
      </c>
      <c r="G64" s="8" t="s">
        <v>298</v>
      </c>
      <c r="H64" s="8" t="s">
        <v>299</v>
      </c>
      <c r="I64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64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64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64" s="10">
        <f>Table1[[#This Row],[บท 1 '[10']]]+Table1[[#This Row],[บท 2 '[10']]]+Table1[[#This Row],[บท 3 '[5']]]</f>
        <v>21</v>
      </c>
      <c r="M64" s="10">
        <f>IF(Table1[[#This Row],[ซ่อมแล้วกลางภาค]]="ซ่อมแล้ว",10,Table1[[#This Row],[MID '[20']2]])</f>
        <v>13</v>
      </c>
      <c r="N64" s="11"/>
      <c r="O64" s="10">
        <v>5</v>
      </c>
      <c r="P64" s="10"/>
      <c r="Q64" s="10">
        <f>Table1[[#This Row],[บท 4 '[10']]]+Table1[[#This Row],[นำเสนอ '[5']]]+Table1[[#This Row],[บท 5 '[10']]]</f>
        <v>5</v>
      </c>
      <c r="R64" s="10">
        <f>Table1[[#This Row],[ก่อนกลางภาค '[25']]]+Table1[[#This Row],[กลางภาค '[20']]]+Table1[[#This Row],[หลังกลางภาค '[25']]]</f>
        <v>39</v>
      </c>
      <c r="S64" s="10"/>
      <c r="T64" s="10">
        <f>Table1[[#This Row],[ปลายภาค '[30']]]+Table1[[#This Row],[ก่อนปลายภาค '[70']]]</f>
        <v>39</v>
      </c>
      <c r="U64" s="12">
        <f t="shared" si="0"/>
        <v>0</v>
      </c>
      <c r="V6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6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6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64" s="13">
        <f>_xlfn.XLOOKUP(Table1[[#This Row],[email]],[1]!ท้ายบท_1[Email],[1]!ท้ายบท_1[Total points],"ยังไม่ส่ง")</f>
        <v>21</v>
      </c>
      <c r="Z64" s="8">
        <f>_xlfn.XLOOKUP(Table1[[#This Row],[email]],[1]!Quiz_1[Email],[1]!Quiz_1[Total points],"ยังไม่ส่ง")</f>
        <v>9</v>
      </c>
      <c r="AA6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6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64" s="13">
        <f>_xlfn.XLOOKUP(Table1[[#This Row],[email]],[1]!ท้ายบท_2[Email],[1]!ท้ายบท_2[Total points],"ยังไม่ส่ง")</f>
        <v>13</v>
      </c>
      <c r="AD64" s="13" t="str">
        <f>_xlfn.XLOOKUP(Table1[[#This Row],[email]],[1]!Quiz_2[Email],[1]!Quiz_2[Total points],"ยังไม่ส่ง")</f>
        <v>ยังไม่ส่ง</v>
      </c>
      <c r="AE6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64" s="13">
        <f>_xlfn.XLOOKUP(Table1[[#This Row],[email]],[1]!ท้ายบท_3[Email],[1]!ท้ายบท_3[Total points],"ยังไม่ส่ง")</f>
        <v>10</v>
      </c>
      <c r="AG64" s="13" t="str">
        <f>_xlfn.XLOOKUP(Table1[[#This Row],[email]],[1]!Quiz_3[Email],[1]!Quiz_3[Total points],"ยังไม่ส่ง")</f>
        <v>ยังไม่ส่ง</v>
      </c>
      <c r="AH64" s="10">
        <v>19</v>
      </c>
      <c r="AI64" s="14">
        <v>7</v>
      </c>
      <c r="AJ64" s="10">
        <f>ROUND((Table1[[#This Row],[mid '[20']]]+Table1[[#This Row],[mid '[10']]])/2,0)</f>
        <v>13</v>
      </c>
      <c r="AK64" s="13"/>
      <c r="AL64" s="13"/>
      <c r="AM64" s="13"/>
      <c r="AN64" s="13"/>
      <c r="AO64" s="13"/>
      <c r="AP64" s="13"/>
      <c r="AQ64" s="13"/>
      <c r="AR64" s="15"/>
      <c r="AS64" s="8" t="str">
        <f>IF(M63&lt;10,"ยังไม่ซ่อม",IF(Table1[[#This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65" spans="1:45" ht="19.5" x14ac:dyDescent="0.4">
      <c r="A65" s="7">
        <v>64</v>
      </c>
      <c r="B65" s="8">
        <v>2</v>
      </c>
      <c r="C65" s="8">
        <v>34</v>
      </c>
      <c r="D65" s="8" t="s">
        <v>300</v>
      </c>
      <c r="E65" s="8" t="s">
        <v>111</v>
      </c>
      <c r="F65" s="8" t="s">
        <v>301</v>
      </c>
      <c r="G65" s="8" t="s">
        <v>302</v>
      </c>
      <c r="H65" s="8" t="s">
        <v>303</v>
      </c>
      <c r="I6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65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65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65" s="10">
        <f>Table1[[#This Row],[บท 1 '[10']]]+Table1[[#This Row],[บท 2 '[10']]]+Table1[[#This Row],[บท 3 '[5']]]</f>
        <v>21</v>
      </c>
      <c r="M65" s="10">
        <f>IF(Table1[[#This Row],[ซ่อมแล้วกลางภาค]]="ซ่อมแล้ว",10,Table1[[#This Row],[MID '[20']2]])</f>
        <v>15</v>
      </c>
      <c r="N65" s="11"/>
      <c r="O65" s="10">
        <v>5</v>
      </c>
      <c r="P65" s="10"/>
      <c r="Q65" s="10">
        <f>Table1[[#This Row],[บท 4 '[10']]]+Table1[[#This Row],[นำเสนอ '[5']]]+Table1[[#This Row],[บท 5 '[10']]]</f>
        <v>5</v>
      </c>
      <c r="R65" s="10">
        <f>Table1[[#This Row],[ก่อนกลางภาค '[25']]]+Table1[[#This Row],[กลางภาค '[20']]]+Table1[[#This Row],[หลังกลางภาค '[25']]]</f>
        <v>41</v>
      </c>
      <c r="S65" s="10"/>
      <c r="T65" s="10">
        <f>Table1[[#This Row],[ปลายภาค '[30']]]+Table1[[#This Row],[ก่อนปลายภาค '[70']]]</f>
        <v>41</v>
      </c>
      <c r="U65" s="12">
        <f t="shared" si="0"/>
        <v>0</v>
      </c>
      <c r="V6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6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6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65" s="13">
        <f>_xlfn.XLOOKUP(Table1[[#This Row],[email]],[1]!ท้ายบท_1[Email],[1]!ท้ายบท_1[Total points],"ยังไม่ส่ง")</f>
        <v>22</v>
      </c>
      <c r="Z65" s="8">
        <f>_xlfn.XLOOKUP(Table1[[#This Row],[email]],[1]!Quiz_1[Email],[1]!Quiz_1[Total points],"ยังไม่ส่ง")</f>
        <v>8</v>
      </c>
      <c r="AA6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6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65" s="13">
        <f>_xlfn.XLOOKUP(Table1[[#This Row],[email]],[1]!ท้ายบท_2[Email],[1]!ท้ายบท_2[Total points],"ยังไม่ส่ง")</f>
        <v>14</v>
      </c>
      <c r="AD65" s="13" t="str">
        <f>_xlfn.XLOOKUP(Table1[[#This Row],[email]],[1]!Quiz_2[Email],[1]!Quiz_2[Total points],"ยังไม่ส่ง")</f>
        <v>ยังไม่ส่ง</v>
      </c>
      <c r="AE6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65" s="13">
        <f>_xlfn.XLOOKUP(Table1[[#This Row],[email]],[1]!ท้ายบท_3[Email],[1]!ท้ายบท_3[Total points],"ยังไม่ส่ง")</f>
        <v>8</v>
      </c>
      <c r="AG65" s="13" t="str">
        <f>_xlfn.XLOOKUP(Table1[[#This Row],[email]],[1]!Quiz_3[Email],[1]!Quiz_3[Total points],"ยังไม่ส่ง")</f>
        <v>ยังไม่ส่ง</v>
      </c>
      <c r="AH65" s="10">
        <v>21</v>
      </c>
      <c r="AI65" s="14">
        <v>8</v>
      </c>
      <c r="AJ65" s="10">
        <f>ROUND((Table1[[#This Row],[mid '[20']]]+Table1[[#This Row],[mid '[10']]])/2,0)</f>
        <v>15</v>
      </c>
      <c r="AK65" s="13"/>
      <c r="AL65" s="13"/>
      <c r="AM65" s="13"/>
      <c r="AN65" s="13"/>
      <c r="AO65" s="13"/>
      <c r="AP65" s="13"/>
      <c r="AQ65" s="13"/>
      <c r="AR65" s="15"/>
      <c r="AS65" s="8" t="str">
        <f>IF(M64&lt;10,"ยังไม่ซ่อม",IF(Table1[[#This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66" spans="1:45" ht="19.5" x14ac:dyDescent="0.4">
      <c r="A66" s="7">
        <v>65</v>
      </c>
      <c r="B66" s="8">
        <v>2</v>
      </c>
      <c r="C66" s="8">
        <v>35</v>
      </c>
      <c r="D66" s="8" t="s">
        <v>304</v>
      </c>
      <c r="E66" s="8" t="s">
        <v>256</v>
      </c>
      <c r="F66" s="8" t="s">
        <v>305</v>
      </c>
      <c r="G66" s="8" t="s">
        <v>306</v>
      </c>
      <c r="H66" s="8" t="s">
        <v>307</v>
      </c>
      <c r="I6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66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66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66" s="10">
        <f>Table1[[#This Row],[บท 1 '[10']]]+Table1[[#This Row],[บท 2 '[10']]]+Table1[[#This Row],[บท 3 '[5']]]</f>
        <v>21</v>
      </c>
      <c r="M66" s="10">
        <f>IF(Table1[[#This Row],[ซ่อมแล้วกลางภาค]]="ซ่อมแล้ว",10,Table1[[#This Row],[MID '[20']2]])</f>
        <v>17</v>
      </c>
      <c r="N66" s="11"/>
      <c r="O66" s="10">
        <v>5</v>
      </c>
      <c r="P66" s="10"/>
      <c r="Q66" s="10">
        <f>Table1[[#This Row],[บท 4 '[10']]]+Table1[[#This Row],[นำเสนอ '[5']]]+Table1[[#This Row],[บท 5 '[10']]]</f>
        <v>5</v>
      </c>
      <c r="R66" s="10">
        <f>Table1[[#This Row],[ก่อนกลางภาค '[25']]]+Table1[[#This Row],[กลางภาค '[20']]]+Table1[[#This Row],[หลังกลางภาค '[25']]]</f>
        <v>43</v>
      </c>
      <c r="S66" s="10"/>
      <c r="T66" s="10">
        <f>Table1[[#This Row],[ปลายภาค '[30']]]+Table1[[#This Row],[ก่อนปลายภาค '[70']]]</f>
        <v>43</v>
      </c>
      <c r="U66" s="12">
        <f t="shared" ref="U66:U129" si="1">IF(T66&gt;=79.5,4,IF(T66&gt;=74.5,3.5,IF(T66&gt;=69.5,3, IF(T66&gt;=64.5,2.5, IF(T66&gt;=59.5,2, IF(T66&gt;=54.5,1.5, IF(T66&gt;=49.5,1, IF(T66&lt;=49,0))))))))</f>
        <v>0</v>
      </c>
      <c r="V6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6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6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66" s="13">
        <f>_xlfn.XLOOKUP(Table1[[#This Row],[email]],[1]!ท้ายบท_1[Email],[1]!ท้ายบท_1[Total points],"ยังไม่ส่ง")</f>
        <v>21</v>
      </c>
      <c r="Z66" s="8">
        <f>_xlfn.XLOOKUP(Table1[[#This Row],[email]],[1]!Quiz_1[Email],[1]!Quiz_1[Total points],"ยังไม่ส่ง")</f>
        <v>9</v>
      </c>
      <c r="AA6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6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66" s="13">
        <f>_xlfn.XLOOKUP(Table1[[#This Row],[email]],[1]!ท้ายบท_2[Email],[1]!ท้ายบท_2[Total points],"ยังไม่ส่ง")</f>
        <v>13</v>
      </c>
      <c r="AD66" s="13" t="str">
        <f>_xlfn.XLOOKUP(Table1[[#This Row],[email]],[1]!Quiz_2[Email],[1]!Quiz_2[Total points],"ยังไม่ส่ง")</f>
        <v>ยังไม่ส่ง</v>
      </c>
      <c r="AE6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66" s="13">
        <f>_xlfn.XLOOKUP(Table1[[#This Row],[email]],[1]!ท้ายบท_3[Email],[1]!ท้ายบท_3[Total points],"ยังไม่ส่ง")</f>
        <v>10</v>
      </c>
      <c r="AG66" s="13" t="str">
        <f>_xlfn.XLOOKUP(Table1[[#This Row],[email]],[1]!Quiz_3[Email],[1]!Quiz_3[Total points],"ยังไม่ส่ง")</f>
        <v>ยังไม่ส่ง</v>
      </c>
      <c r="AH66" s="10">
        <v>25</v>
      </c>
      <c r="AI66" s="14">
        <v>8</v>
      </c>
      <c r="AJ66" s="10">
        <f>ROUND((Table1[[#This Row],[mid '[20']]]+Table1[[#This Row],[mid '[10']]])/2,0)</f>
        <v>17</v>
      </c>
      <c r="AK66" s="13"/>
      <c r="AL66" s="13"/>
      <c r="AM66" s="13"/>
      <c r="AN66" s="13"/>
      <c r="AO66" s="13"/>
      <c r="AP66" s="13"/>
      <c r="AQ66" s="13"/>
      <c r="AR66" s="15"/>
      <c r="AS66" s="8" t="str">
        <f>IF(M65&lt;10,"ยังไม่ซ่อม",IF(Table1[[#This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67" spans="1:45" ht="20.25" thickBot="1" x14ac:dyDescent="0.45">
      <c r="A67" s="16">
        <v>66</v>
      </c>
      <c r="B67" s="17">
        <v>2</v>
      </c>
      <c r="C67" s="17">
        <v>36</v>
      </c>
      <c r="D67" s="17" t="s">
        <v>308</v>
      </c>
      <c r="E67" s="17" t="s">
        <v>111</v>
      </c>
      <c r="F67" s="17" t="s">
        <v>309</v>
      </c>
      <c r="G67" s="17" t="s">
        <v>310</v>
      </c>
      <c r="H67" s="17" t="s">
        <v>311</v>
      </c>
      <c r="I67" s="18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67" s="18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67" s="18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67" s="19">
        <f>Table1[[#This Row],[บท 1 '[10']]]+Table1[[#This Row],[บท 2 '[10']]]+Table1[[#This Row],[บท 3 '[5']]]</f>
        <v>9</v>
      </c>
      <c r="M67" s="19">
        <f>IF(Table1[[#This Row],[ซ่อมแล้วกลางภาค]]="ซ่อมแล้ว",10,Table1[[#This Row],[MID '[20']2]])</f>
        <v>13</v>
      </c>
      <c r="N67" s="11"/>
      <c r="O67" s="10">
        <v>5</v>
      </c>
      <c r="P67" s="10"/>
      <c r="Q67" s="19">
        <f>Table1[[#This Row],[บท 4 '[10']]]+Table1[[#This Row],[นำเสนอ '[5']]]+Table1[[#This Row],[บท 5 '[10']]]</f>
        <v>5</v>
      </c>
      <c r="R67" s="19">
        <f>Table1[[#This Row],[ก่อนกลางภาค '[25']]]+Table1[[#This Row],[กลางภาค '[20']]]+Table1[[#This Row],[หลังกลางภาค '[25']]]</f>
        <v>27</v>
      </c>
      <c r="S67" s="19"/>
      <c r="T67" s="19">
        <f>Table1[[#This Row],[ปลายภาค '[30']]]+Table1[[#This Row],[ก่อนปลายภาค '[70']]]</f>
        <v>27</v>
      </c>
      <c r="U67" s="20">
        <f t="shared" si="1"/>
        <v>0</v>
      </c>
      <c r="V67" s="21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67" s="21" t="str">
        <f>IF(_xlfn.XLOOKUP(Table1[[#This Row],[email]],[1]!แบบฝึก_11[Email],[1]!แบบฝึก_11[Completion time],0)&lt;&gt;0,"ส่งแล้ว","ยังไม่ส่ง")</f>
        <v>ส่งแล้ว</v>
      </c>
      <c r="X67" s="21" t="str">
        <f>IF(_xlfn.XLOOKUP(Table1[[#This Row],[email]],[1]!แบบฝึก_12[Email],[1]!แบบฝึก_12[Completion time],0)&lt;&gt;0,"ส่งแล้ว","ยังไม่ส่ง")</f>
        <v>ส่งแล้ว</v>
      </c>
      <c r="Y67" s="21">
        <f>_xlfn.XLOOKUP(Table1[[#This Row],[email]],[1]!ท้ายบท_1[Email],[1]!ท้ายบท_1[Total points],"ยังไม่ส่ง")</f>
        <v>17</v>
      </c>
      <c r="Z67" s="17">
        <f>_xlfn.XLOOKUP(Table1[[#This Row],[email]],[1]!Quiz_1[Email],[1]!Quiz_1[Total points],"ยังไม่ส่ง")</f>
        <v>7</v>
      </c>
      <c r="AA67" s="21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67" s="21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67" s="21" t="str">
        <f>_xlfn.XLOOKUP(Table1[[#This Row],[email]],[1]!ท้ายบท_2[Email],[1]!ท้ายบท_2[Total points],"ยังไม่ส่ง")</f>
        <v>ยังไม่ส่ง</v>
      </c>
      <c r="AD67" s="21" t="str">
        <f>_xlfn.XLOOKUP(Table1[[#This Row],[email]],[1]!Quiz_2[Email],[1]!Quiz_2[Total points],"ยังไม่ส่ง")</f>
        <v>ยังไม่ส่ง</v>
      </c>
      <c r="AE67" s="21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67" s="21" t="str">
        <f>_xlfn.XLOOKUP(Table1[[#This Row],[email]],[1]!ท้ายบท_3[Email],[1]!ท้ายบท_3[Total points],"ยังไม่ส่ง")</f>
        <v>ยังไม่ส่ง</v>
      </c>
      <c r="AG67" s="21" t="str">
        <f>_xlfn.XLOOKUP(Table1[[#This Row],[email]],[1]!Quiz_3[Email],[1]!Quiz_3[Total points],"ยังไม่ส่ง")</f>
        <v>ยังไม่ส่ง</v>
      </c>
      <c r="AH67" s="19">
        <v>19</v>
      </c>
      <c r="AI67" s="22">
        <v>6</v>
      </c>
      <c r="AJ67" s="19">
        <f>ROUND((Table1[[#This Row],[mid '[20']]]+Table1[[#This Row],[mid '[10']]])/2,0)</f>
        <v>13</v>
      </c>
      <c r="AK67" s="21"/>
      <c r="AL67" s="21"/>
      <c r="AM67" s="21"/>
      <c r="AN67" s="21"/>
      <c r="AO67" s="21"/>
      <c r="AP67" s="21"/>
      <c r="AQ67" s="21"/>
      <c r="AR67" s="23"/>
      <c r="AS67" s="17" t="str">
        <f>IF(M66&lt;10,"ยังไม่ซ่อม",IF(Table1[[#This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68" spans="1:45" ht="20.25" thickTop="1" x14ac:dyDescent="0.4">
      <c r="A68" s="7">
        <v>67</v>
      </c>
      <c r="B68" s="8">
        <v>3</v>
      </c>
      <c r="C68" s="8">
        <v>1</v>
      </c>
      <c r="D68" s="8" t="s">
        <v>312</v>
      </c>
      <c r="E68" s="8" t="s">
        <v>46</v>
      </c>
      <c r="F68" s="8" t="s">
        <v>313</v>
      </c>
      <c r="G68" s="8" t="s">
        <v>314</v>
      </c>
      <c r="H68" s="8" t="s">
        <v>315</v>
      </c>
      <c r="I68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68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68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68" s="10">
        <f>Table1[[#This Row],[บท 1 '[10']]]+Table1[[#This Row],[บท 2 '[10']]]+Table1[[#This Row],[บท 3 '[5']]]</f>
        <v>18</v>
      </c>
      <c r="M68" s="10">
        <f>IF(Table1[[#This Row],[ซ่อมแล้วกลางภาค]]="ซ่อมแล้ว",10,Table1[[#This Row],[MID '[20']2]])</f>
        <v>15</v>
      </c>
      <c r="N68" s="11"/>
      <c r="O68" s="10">
        <v>5</v>
      </c>
      <c r="P68" s="10"/>
      <c r="Q68" s="10">
        <f>Table1[[#This Row],[บท 4 '[10']]]+Table1[[#This Row],[นำเสนอ '[5']]]+Table1[[#This Row],[บท 5 '[10']]]</f>
        <v>5</v>
      </c>
      <c r="R68" s="10">
        <f>Table1[[#This Row],[ก่อนกลางภาค '[25']]]+Table1[[#This Row],[กลางภาค '[20']]]+Table1[[#This Row],[หลังกลางภาค '[25']]]</f>
        <v>38</v>
      </c>
      <c r="S68" s="10"/>
      <c r="T68" s="10">
        <f>Table1[[#This Row],[ปลายภาค '[30']]]+Table1[[#This Row],[ก่อนปลายภาค '[70']]]</f>
        <v>38</v>
      </c>
      <c r="U68" s="12">
        <f t="shared" si="1"/>
        <v>0</v>
      </c>
      <c r="V6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6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68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68" s="13" t="str">
        <f>_xlfn.XLOOKUP(Table1[[#This Row],[email]],[1]!ท้ายบท_1[Email],[1]!ท้ายบท_1[Total points],"ยังไม่ส่ง")</f>
        <v>ยังไม่ส่ง</v>
      </c>
      <c r="Z68" s="8" t="str">
        <f>_xlfn.XLOOKUP(Table1[[#This Row],[email]],[1]!Quiz_1[Email],[1]!Quiz_1[Total points],"ยังไม่ส่ง")</f>
        <v>ยังไม่ส่ง</v>
      </c>
      <c r="AA6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6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68" s="13">
        <f>_xlfn.XLOOKUP(Table1[[#This Row],[email]],[1]!ท้ายบท_2[Email],[1]!ท้ายบท_2[Total points],"ยังไม่ส่ง")</f>
        <v>13</v>
      </c>
      <c r="AD68" s="13">
        <f>_xlfn.XLOOKUP(Table1[[#This Row],[email]],[1]!Quiz_2[Email],[1]!Quiz_2[Total points],"ยังไม่ส่ง")</f>
        <v>9</v>
      </c>
      <c r="AE6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68" s="13">
        <f>_xlfn.XLOOKUP(Table1[[#This Row],[email]],[1]!ท้ายบท_3[Email],[1]!ท้ายบท_3[Total points],"ยังไม่ส่ง")</f>
        <v>9</v>
      </c>
      <c r="AG68" s="13">
        <f>_xlfn.XLOOKUP(Table1[[#This Row],[email]],[1]!Quiz_3[Email],[1]!Quiz_3[Total points],"ยังไม่ส่ง")</f>
        <v>5</v>
      </c>
      <c r="AH68" s="10">
        <v>22</v>
      </c>
      <c r="AI68" s="14">
        <v>8</v>
      </c>
      <c r="AJ68" s="10">
        <f>ROUND((Table1[[#This Row],[mid '[20']]]+Table1[[#This Row],[mid '[10']]])/2,0)</f>
        <v>15</v>
      </c>
      <c r="AK68" s="13"/>
      <c r="AL68" s="13"/>
      <c r="AM68" s="13"/>
      <c r="AN68" s="13"/>
      <c r="AO68" s="13"/>
      <c r="AP68" s="13"/>
      <c r="AQ68" s="13"/>
      <c r="AR68" s="15"/>
      <c r="AS68" s="8" t="str">
        <f>IF(M67&lt;10,"ยังไม่ซ่อม",IF(Table1[[#This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69" spans="1:45" ht="19.5" x14ac:dyDescent="0.4">
      <c r="A69" s="7">
        <v>68</v>
      </c>
      <c r="B69" s="8">
        <v>3</v>
      </c>
      <c r="C69" s="8">
        <v>2</v>
      </c>
      <c r="D69" s="8" t="s">
        <v>316</v>
      </c>
      <c r="E69" s="8" t="s">
        <v>46</v>
      </c>
      <c r="F69" s="8" t="s">
        <v>317</v>
      </c>
      <c r="G69" s="8" t="s">
        <v>318</v>
      </c>
      <c r="H69" s="8" t="s">
        <v>319</v>
      </c>
      <c r="I69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69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69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69" s="10">
        <f>Table1[[#This Row],[บท 1 '[10']]]+Table1[[#This Row],[บท 2 '[10']]]+Table1[[#This Row],[บท 3 '[5']]]</f>
        <v>22</v>
      </c>
      <c r="M69" s="10">
        <f>IF(Table1[[#This Row],[ซ่อมแล้วกลางภาค]]="ซ่อมแล้ว",10,Table1[[#This Row],[MID '[20']2]])</f>
        <v>12</v>
      </c>
      <c r="N69" s="11"/>
      <c r="O69" s="10">
        <v>5</v>
      </c>
      <c r="P69" s="10"/>
      <c r="Q69" s="10">
        <f>Table1[[#This Row],[บท 4 '[10']]]+Table1[[#This Row],[นำเสนอ '[5']]]+Table1[[#This Row],[บท 5 '[10']]]</f>
        <v>5</v>
      </c>
      <c r="R69" s="10">
        <f>Table1[[#This Row],[ก่อนกลางภาค '[25']]]+Table1[[#This Row],[กลางภาค '[20']]]+Table1[[#This Row],[หลังกลางภาค '[25']]]</f>
        <v>39</v>
      </c>
      <c r="S69" s="10"/>
      <c r="T69" s="10">
        <f>Table1[[#This Row],[ปลายภาค '[30']]]+Table1[[#This Row],[ก่อนปลายภาค '[70']]]</f>
        <v>39</v>
      </c>
      <c r="U69" s="12">
        <f t="shared" si="1"/>
        <v>0</v>
      </c>
      <c r="V6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6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6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69" s="13">
        <f>_xlfn.XLOOKUP(Table1[[#This Row],[email]],[1]!ท้ายบท_1[Email],[1]!ท้ายบท_1[Total points],"ยังไม่ส่ง")</f>
        <v>20</v>
      </c>
      <c r="Z69" s="8">
        <f>_xlfn.XLOOKUP(Table1[[#This Row],[email]],[1]!Quiz_1[Email],[1]!Quiz_1[Total points],"ยังไม่ส่ง")</f>
        <v>5</v>
      </c>
      <c r="AA6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6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69" s="13">
        <f>_xlfn.XLOOKUP(Table1[[#This Row],[email]],[1]!ท้ายบท_2[Email],[1]!ท้ายบท_2[Total points],"ยังไม่ส่ง")</f>
        <v>11</v>
      </c>
      <c r="AD69" s="13">
        <f>_xlfn.XLOOKUP(Table1[[#This Row],[email]],[1]!Quiz_2[Email],[1]!Quiz_2[Total points],"ยังไม่ส่ง")</f>
        <v>8</v>
      </c>
      <c r="AE6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69" s="13" t="str">
        <f>_xlfn.XLOOKUP(Table1[[#This Row],[email]],[1]!ท้ายบท_3[Email],[1]!ท้ายบท_3[Total points],"ยังไม่ส่ง")</f>
        <v>ยังไม่ส่ง</v>
      </c>
      <c r="AG69" s="13">
        <f>_xlfn.XLOOKUP(Table1[[#This Row],[email]],[1]!Quiz_3[Email],[1]!Quiz_3[Total points],"ยังไม่ส่ง")</f>
        <v>5</v>
      </c>
      <c r="AH69" s="10">
        <v>16</v>
      </c>
      <c r="AI69" s="14">
        <v>7</v>
      </c>
      <c r="AJ69" s="10">
        <f>ROUND((Table1[[#This Row],[mid '[20']]]+Table1[[#This Row],[mid '[10']]])/2,0)</f>
        <v>12</v>
      </c>
      <c r="AK69" s="13"/>
      <c r="AL69" s="13"/>
      <c r="AM69" s="13"/>
      <c r="AN69" s="13"/>
      <c r="AO69" s="13"/>
      <c r="AP69" s="13"/>
      <c r="AQ69" s="13"/>
      <c r="AR69" s="15"/>
      <c r="AS69" s="8" t="str">
        <f>IF(M68&lt;10,"ยังไม่ซ่อม",IF(Table1[[#This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70" spans="1:45" ht="19.5" x14ac:dyDescent="0.4">
      <c r="A70" s="7">
        <v>69</v>
      </c>
      <c r="B70" s="8">
        <v>3</v>
      </c>
      <c r="C70" s="8">
        <v>3</v>
      </c>
      <c r="D70" s="8" t="s">
        <v>320</v>
      </c>
      <c r="E70" s="8" t="s">
        <v>46</v>
      </c>
      <c r="F70" s="8" t="s">
        <v>321</v>
      </c>
      <c r="G70" s="8" t="s">
        <v>322</v>
      </c>
      <c r="H70" s="8" t="s">
        <v>323</v>
      </c>
      <c r="I70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70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70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70" s="10">
        <f>Table1[[#This Row],[บท 1 '[10']]]+Table1[[#This Row],[บท 2 '[10']]]+Table1[[#This Row],[บท 3 '[5']]]</f>
        <v>24</v>
      </c>
      <c r="M70" s="10">
        <f>IF(Table1[[#This Row],[ซ่อมแล้วกลางภาค]]="ซ่อมแล้ว",10,Table1[[#This Row],[MID '[20']2]])</f>
        <v>13</v>
      </c>
      <c r="N70" s="11"/>
      <c r="O70" s="10">
        <v>5</v>
      </c>
      <c r="P70" s="10"/>
      <c r="Q70" s="10">
        <f>Table1[[#This Row],[บท 4 '[10']]]+Table1[[#This Row],[นำเสนอ '[5']]]+Table1[[#This Row],[บท 5 '[10']]]</f>
        <v>5</v>
      </c>
      <c r="R70" s="10">
        <f>Table1[[#This Row],[ก่อนกลางภาค '[25']]]+Table1[[#This Row],[กลางภาค '[20']]]+Table1[[#This Row],[หลังกลางภาค '[25']]]</f>
        <v>42</v>
      </c>
      <c r="S70" s="10"/>
      <c r="T70" s="10">
        <f>Table1[[#This Row],[ปลายภาค '[30']]]+Table1[[#This Row],[ก่อนปลายภาค '[70']]]</f>
        <v>42</v>
      </c>
      <c r="U70" s="12">
        <f t="shared" si="1"/>
        <v>0</v>
      </c>
      <c r="V7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7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7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70" s="13">
        <f>_xlfn.XLOOKUP(Table1[[#This Row],[email]],[1]!ท้ายบท_1[Email],[1]!ท้ายบท_1[Total points],"ยังไม่ส่ง")</f>
        <v>20</v>
      </c>
      <c r="Z70" s="8">
        <f>_xlfn.XLOOKUP(Table1[[#This Row],[email]],[1]!Quiz_1[Email],[1]!Quiz_1[Total points],"ยังไม่ส่ง")</f>
        <v>7</v>
      </c>
      <c r="AA7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7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70" s="13">
        <f>_xlfn.XLOOKUP(Table1[[#This Row],[email]],[1]!ท้ายบท_2[Email],[1]!ท้ายบท_2[Total points],"ยังไม่ส่ง")</f>
        <v>11</v>
      </c>
      <c r="AD70" s="13">
        <f>_xlfn.XLOOKUP(Table1[[#This Row],[email]],[1]!Quiz_2[Email],[1]!Quiz_2[Total points],"ยังไม่ส่ง")</f>
        <v>8</v>
      </c>
      <c r="AE7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70" s="13">
        <f>_xlfn.XLOOKUP(Table1[[#This Row],[email]],[1]!ท้ายบท_3[Email],[1]!ท้ายบท_3[Total points],"ยังไม่ส่ง")</f>
        <v>11</v>
      </c>
      <c r="AG70" s="13">
        <f>_xlfn.XLOOKUP(Table1[[#This Row],[email]],[1]!Quiz_3[Email],[1]!Quiz_3[Total points],"ยังไม่ส่ง")</f>
        <v>8</v>
      </c>
      <c r="AH70" s="10">
        <v>17</v>
      </c>
      <c r="AI70" s="14">
        <v>8</v>
      </c>
      <c r="AJ70" s="10">
        <f>ROUND((Table1[[#This Row],[mid '[20']]]+Table1[[#This Row],[mid '[10']]])/2,0)</f>
        <v>13</v>
      </c>
      <c r="AK70" s="13"/>
      <c r="AL70" s="13"/>
      <c r="AM70" s="13"/>
      <c r="AN70" s="13"/>
      <c r="AO70" s="13"/>
      <c r="AP70" s="13"/>
      <c r="AQ70" s="13"/>
      <c r="AR70" s="15"/>
      <c r="AS70" s="8" t="str">
        <f>IF(M69&lt;10,"ยังไม่ซ่อม",IF(Table1[[#This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71" spans="1:45" ht="19.5" x14ac:dyDescent="0.4">
      <c r="A71" s="7">
        <v>70</v>
      </c>
      <c r="B71" s="8">
        <v>3</v>
      </c>
      <c r="C71" s="8">
        <v>4</v>
      </c>
      <c r="D71" s="8" t="s">
        <v>324</v>
      </c>
      <c r="E71" s="8" t="s">
        <v>46</v>
      </c>
      <c r="F71" s="8" t="s">
        <v>325</v>
      </c>
      <c r="G71" s="8" t="s">
        <v>326</v>
      </c>
      <c r="H71" s="8" t="s">
        <v>327</v>
      </c>
      <c r="I71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71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71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71" s="10">
        <f>Table1[[#This Row],[บท 1 '[10']]]+Table1[[#This Row],[บท 2 '[10']]]+Table1[[#This Row],[บท 3 '[5']]]</f>
        <v>18</v>
      </c>
      <c r="M71" s="10">
        <f>IF(Table1[[#This Row],[ซ่อมแล้วกลางภาค]]="ซ่อมแล้ว",10,Table1[[#This Row],[MID '[20']2]])</f>
        <v>10</v>
      </c>
      <c r="N71" s="11"/>
      <c r="O71" s="10">
        <v>5</v>
      </c>
      <c r="P71" s="10"/>
      <c r="Q71" s="10">
        <f>Table1[[#This Row],[บท 4 '[10']]]+Table1[[#This Row],[นำเสนอ '[5']]]+Table1[[#This Row],[บท 5 '[10']]]</f>
        <v>5</v>
      </c>
      <c r="R71" s="10">
        <f>Table1[[#This Row],[ก่อนกลางภาค '[25']]]+Table1[[#This Row],[กลางภาค '[20']]]+Table1[[#This Row],[หลังกลางภาค '[25']]]</f>
        <v>33</v>
      </c>
      <c r="S71" s="10"/>
      <c r="T71" s="10">
        <f>Table1[[#This Row],[ปลายภาค '[30']]]+Table1[[#This Row],[ก่อนปลายภาค '[70']]]</f>
        <v>33</v>
      </c>
      <c r="U71" s="12">
        <f t="shared" si="1"/>
        <v>0</v>
      </c>
      <c r="V7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7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71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71" s="13" t="str">
        <f>_xlfn.XLOOKUP(Table1[[#This Row],[email]],[1]!ท้ายบท_1[Email],[1]!ท้ายบท_1[Total points],"ยังไม่ส่ง")</f>
        <v>ยังไม่ส่ง</v>
      </c>
      <c r="Z71" s="8" t="str">
        <f>_xlfn.XLOOKUP(Table1[[#This Row],[email]],[1]!Quiz_1[Email],[1]!Quiz_1[Total points],"ยังไม่ส่ง")</f>
        <v>ยังไม่ส่ง</v>
      </c>
      <c r="AA7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7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71" s="13">
        <f>_xlfn.XLOOKUP(Table1[[#This Row],[email]],[1]!ท้ายบท_2[Email],[1]!ท้ายบท_2[Total points],"ยังไม่ส่ง")</f>
        <v>12</v>
      </c>
      <c r="AD71" s="13">
        <f>_xlfn.XLOOKUP(Table1[[#This Row],[email]],[1]!Quiz_2[Email],[1]!Quiz_2[Total points],"ยังไม่ส่ง")</f>
        <v>9</v>
      </c>
      <c r="AE7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71" s="13">
        <f>_xlfn.XLOOKUP(Table1[[#This Row],[email]],[1]!ท้ายบท_3[Email],[1]!ท้ายบท_3[Total points],"ยังไม่ส่ง")</f>
        <v>9</v>
      </c>
      <c r="AG71" s="13">
        <f>_xlfn.XLOOKUP(Table1[[#This Row],[email]],[1]!Quiz_3[Email],[1]!Quiz_3[Total points],"ยังไม่ส่ง")</f>
        <v>6</v>
      </c>
      <c r="AH71" s="10">
        <v>18</v>
      </c>
      <c r="AI71" s="14">
        <v>2</v>
      </c>
      <c r="AJ71" s="10">
        <f>ROUND((Table1[[#This Row],[mid '[20']]]+Table1[[#This Row],[mid '[10']]])/2,0)</f>
        <v>10</v>
      </c>
      <c r="AK71" s="13"/>
      <c r="AL71" s="13"/>
      <c r="AM71" s="13"/>
      <c r="AN71" s="13"/>
      <c r="AO71" s="13"/>
      <c r="AP71" s="13"/>
      <c r="AQ71" s="13"/>
      <c r="AR71" s="15"/>
      <c r="AS71" s="8" t="str">
        <f>IF(M70&lt;10,"ยังไม่ซ่อม",IF(Table1[[#This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72" spans="1:45" ht="19.5" x14ac:dyDescent="0.4">
      <c r="A72" s="7">
        <v>71</v>
      </c>
      <c r="B72" s="8">
        <v>3</v>
      </c>
      <c r="C72" s="8">
        <v>5</v>
      </c>
      <c r="D72" s="8" t="s">
        <v>328</v>
      </c>
      <c r="E72" s="8" t="s">
        <v>46</v>
      </c>
      <c r="F72" s="8" t="s">
        <v>329</v>
      </c>
      <c r="G72" s="8" t="s">
        <v>330</v>
      </c>
      <c r="H72" s="8" t="s">
        <v>331</v>
      </c>
      <c r="I72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7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7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72" s="10">
        <f>Table1[[#This Row],[บท 1 '[10']]]+Table1[[#This Row],[บท 2 '[10']]]+Table1[[#This Row],[บท 3 '[5']]]</f>
        <v>20</v>
      </c>
      <c r="M72" s="10">
        <f>IF(Table1[[#This Row],[ซ่อมแล้วกลางภาค]]="ซ่อมแล้ว",10,Table1[[#This Row],[MID '[20']2]])</f>
        <v>10</v>
      </c>
      <c r="N72" s="11"/>
      <c r="O72" s="10">
        <v>5</v>
      </c>
      <c r="P72" s="10"/>
      <c r="Q72" s="10">
        <f>Table1[[#This Row],[บท 4 '[10']]]+Table1[[#This Row],[นำเสนอ '[5']]]+Table1[[#This Row],[บท 5 '[10']]]</f>
        <v>5</v>
      </c>
      <c r="R72" s="10">
        <f>Table1[[#This Row],[ก่อนกลางภาค '[25']]]+Table1[[#This Row],[กลางภาค '[20']]]+Table1[[#This Row],[หลังกลางภาค '[25']]]</f>
        <v>35</v>
      </c>
      <c r="S72" s="10"/>
      <c r="T72" s="10">
        <f>Table1[[#This Row],[ปลายภาค '[30']]]+Table1[[#This Row],[ก่อนปลายภาค '[70']]]</f>
        <v>35</v>
      </c>
      <c r="U72" s="12">
        <f t="shared" si="1"/>
        <v>0</v>
      </c>
      <c r="V7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7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7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72" s="13" t="str">
        <f>_xlfn.XLOOKUP(Table1[[#This Row],[email]],[1]!ท้ายบท_1[Email],[1]!ท้ายบท_1[Total points],"ยังไม่ส่ง")</f>
        <v>ยังไม่ส่ง</v>
      </c>
      <c r="Z72" s="8" t="str">
        <f>_xlfn.XLOOKUP(Table1[[#This Row],[email]],[1]!Quiz_1[Email],[1]!Quiz_1[Total points],"ยังไม่ส่ง")</f>
        <v>ยังไม่ส่ง</v>
      </c>
      <c r="AA7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7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72" s="13">
        <f>_xlfn.XLOOKUP(Table1[[#This Row],[email]],[1]!ท้ายบท_2[Email],[1]!ท้ายบท_2[Total points],"ยังไม่ส่ง")</f>
        <v>4</v>
      </c>
      <c r="AD72" s="13">
        <f>_xlfn.XLOOKUP(Table1[[#This Row],[email]],[1]!Quiz_2[Email],[1]!Quiz_2[Total points],"ยังไม่ส่ง")</f>
        <v>8</v>
      </c>
      <c r="AE7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72" s="13">
        <f>_xlfn.XLOOKUP(Table1[[#This Row],[email]],[1]!ท้ายบท_3[Email],[1]!ท้ายบท_3[Total points],"ยังไม่ส่ง")</f>
        <v>5</v>
      </c>
      <c r="AG72" s="13">
        <f>_xlfn.XLOOKUP(Table1[[#This Row],[email]],[1]!Quiz_3[Email],[1]!Quiz_3[Total points],"ยังไม่ส่ง")</f>
        <v>7</v>
      </c>
      <c r="AH72" s="10">
        <v>16</v>
      </c>
      <c r="AI72" s="14">
        <v>4</v>
      </c>
      <c r="AJ72" s="10">
        <f>ROUND((Table1[[#This Row],[mid '[20']]]+Table1[[#This Row],[mid '[10']]])/2,0)</f>
        <v>10</v>
      </c>
      <c r="AK72" s="13"/>
      <c r="AL72" s="13"/>
      <c r="AM72" s="13"/>
      <c r="AN72" s="13"/>
      <c r="AO72" s="13"/>
      <c r="AP72" s="13"/>
      <c r="AQ72" s="13"/>
      <c r="AR72" s="15"/>
      <c r="AS72" s="8" t="str">
        <f>IF(M71&lt;10,"ยังไม่ซ่อม",IF(Table1[[#This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73" spans="1:45" ht="19.5" x14ac:dyDescent="0.4">
      <c r="A73" s="7">
        <v>72</v>
      </c>
      <c r="B73" s="8">
        <v>3</v>
      </c>
      <c r="C73" s="8">
        <v>6</v>
      </c>
      <c r="D73" s="8" t="s">
        <v>332</v>
      </c>
      <c r="E73" s="8" t="s">
        <v>46</v>
      </c>
      <c r="F73" s="8" t="s">
        <v>333</v>
      </c>
      <c r="G73" s="8" t="s">
        <v>334</v>
      </c>
      <c r="H73" s="8" t="s">
        <v>335</v>
      </c>
      <c r="I73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73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73" s="9">
        <f>ROUND(COUNTIF(Table1[[#This Row],[แบบฝึก 3.1]:[ท้ายบท 3]],"&lt;&gt;ยังไม่ส่ง")*3/2+IF(Table1[[#This Row],[Quiz 3]]&lt;&gt;"ยังไม่ส่ง",Table1[[#This Row],[Quiz 3]]*2/10,0),0)</f>
        <v>1</v>
      </c>
      <c r="L73" s="10">
        <f>Table1[[#This Row],[บท 1 '[10']]]+Table1[[#This Row],[บท 2 '[10']]]+Table1[[#This Row],[บท 3 '[5']]]</f>
        <v>19</v>
      </c>
      <c r="M73" s="10">
        <f>IF(Table1[[#This Row],[ซ่อมแล้วกลางภาค]]="ซ่อมแล้ว",10,Table1[[#This Row],[MID '[20']2]])</f>
        <v>14</v>
      </c>
      <c r="N73" s="11"/>
      <c r="O73" s="10">
        <v>5</v>
      </c>
      <c r="P73" s="10"/>
      <c r="Q73" s="10">
        <f>Table1[[#This Row],[บท 4 '[10']]]+Table1[[#This Row],[นำเสนอ '[5']]]+Table1[[#This Row],[บท 5 '[10']]]</f>
        <v>5</v>
      </c>
      <c r="R73" s="10">
        <f>Table1[[#This Row],[ก่อนกลางภาค '[25']]]+Table1[[#This Row],[กลางภาค '[20']]]+Table1[[#This Row],[หลังกลางภาค '[25']]]</f>
        <v>38</v>
      </c>
      <c r="S73" s="10"/>
      <c r="T73" s="10">
        <f>Table1[[#This Row],[ปลายภาค '[30']]]+Table1[[#This Row],[ก่อนปลายภาค '[70']]]</f>
        <v>38</v>
      </c>
      <c r="U73" s="12">
        <f t="shared" si="1"/>
        <v>0</v>
      </c>
      <c r="V7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7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7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73" s="13">
        <f>_xlfn.XLOOKUP(Table1[[#This Row],[email]],[1]!ท้ายบท_1[Email],[1]!ท้ายบท_1[Total points],"ยังไม่ส่ง")</f>
        <v>17</v>
      </c>
      <c r="Z73" s="8" t="str">
        <f>_xlfn.XLOOKUP(Table1[[#This Row],[email]],[1]!Quiz_1[Email],[1]!Quiz_1[Total points],"ยังไม่ส่ง")</f>
        <v>ยังไม่ส่ง</v>
      </c>
      <c r="AA7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7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73" s="13">
        <f>_xlfn.XLOOKUP(Table1[[#This Row],[email]],[1]!ท้ายบท_2[Email],[1]!ท้ายบท_2[Total points],"ยังไม่ส่ง")</f>
        <v>12</v>
      </c>
      <c r="AD73" s="13">
        <f>_xlfn.XLOOKUP(Table1[[#This Row],[email]],[1]!Quiz_2[Email],[1]!Quiz_2[Total points],"ยังไม่ส่ง")</f>
        <v>9</v>
      </c>
      <c r="AE73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73" s="13" t="str">
        <f>_xlfn.XLOOKUP(Table1[[#This Row],[email]],[1]!ท้ายบท_3[Email],[1]!ท้ายบท_3[Total points],"ยังไม่ส่ง")</f>
        <v>ยังไม่ส่ง</v>
      </c>
      <c r="AG73" s="13">
        <f>_xlfn.XLOOKUP(Table1[[#This Row],[email]],[1]!Quiz_3[Email],[1]!Quiz_3[Total points],"ยังไม่ส่ง")</f>
        <v>7</v>
      </c>
      <c r="AH73" s="10">
        <v>19</v>
      </c>
      <c r="AI73" s="14">
        <v>8</v>
      </c>
      <c r="AJ73" s="10">
        <f>ROUND((Table1[[#This Row],[mid '[20']]]+Table1[[#This Row],[mid '[10']]])/2,0)</f>
        <v>14</v>
      </c>
      <c r="AK73" s="13"/>
      <c r="AL73" s="13"/>
      <c r="AM73" s="13"/>
      <c r="AN73" s="13"/>
      <c r="AO73" s="13"/>
      <c r="AP73" s="13"/>
      <c r="AQ73" s="13"/>
      <c r="AR73" s="15"/>
      <c r="AS73" s="8" t="str">
        <f>IF(M72&lt;10,"ยังไม่ซ่อม",IF(Table1[[#This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74" spans="1:45" ht="19.5" x14ac:dyDescent="0.4">
      <c r="A74" s="7">
        <v>73</v>
      </c>
      <c r="B74" s="8">
        <v>3</v>
      </c>
      <c r="C74" s="8">
        <v>7</v>
      </c>
      <c r="D74" s="8" t="s">
        <v>336</v>
      </c>
      <c r="E74" s="8" t="s">
        <v>46</v>
      </c>
      <c r="F74" s="8" t="s">
        <v>337</v>
      </c>
      <c r="G74" s="8" t="s">
        <v>338</v>
      </c>
      <c r="H74" s="8" t="s">
        <v>339</v>
      </c>
      <c r="I74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74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74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74" s="10">
        <f>Table1[[#This Row],[บท 1 '[10']]]+Table1[[#This Row],[บท 2 '[10']]]+Table1[[#This Row],[บท 3 '[5']]]</f>
        <v>22</v>
      </c>
      <c r="M74" s="10">
        <f>IF(Table1[[#This Row],[ซ่อมแล้วกลางภาค]]="ซ่อมแล้ว",10,Table1[[#This Row],[MID '[20']2]])</f>
        <v>0</v>
      </c>
      <c r="N74" s="11"/>
      <c r="O74" s="10">
        <v>5</v>
      </c>
      <c r="P74" s="10"/>
      <c r="Q74" s="10">
        <f>Table1[[#This Row],[บท 4 '[10']]]+Table1[[#This Row],[นำเสนอ '[5']]]+Table1[[#This Row],[บท 5 '[10']]]</f>
        <v>5</v>
      </c>
      <c r="R74" s="10">
        <f>Table1[[#This Row],[ก่อนกลางภาค '[25']]]+Table1[[#This Row],[กลางภาค '[20']]]+Table1[[#This Row],[หลังกลางภาค '[25']]]</f>
        <v>27</v>
      </c>
      <c r="S74" s="10"/>
      <c r="T74" s="10">
        <f>Table1[[#This Row],[ปลายภาค '[30']]]+Table1[[#This Row],[ก่อนปลายภาค '[70']]]</f>
        <v>27</v>
      </c>
      <c r="U74" s="12">
        <f t="shared" si="1"/>
        <v>0</v>
      </c>
      <c r="V7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7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7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74" s="13">
        <f>_xlfn.XLOOKUP(Table1[[#This Row],[email]],[1]!ท้ายบท_1[Email],[1]!ท้ายบท_1[Total points],"ยังไม่ส่ง")</f>
        <v>19</v>
      </c>
      <c r="Z74" s="8">
        <f>_xlfn.XLOOKUP(Table1[[#This Row],[email]],[1]!Quiz_1[Email],[1]!Quiz_1[Total points],"ยังไม่ส่ง")</f>
        <v>6</v>
      </c>
      <c r="AA7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7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74" s="13">
        <f>_xlfn.XLOOKUP(Table1[[#This Row],[email]],[1]!ท้ายบท_2[Email],[1]!ท้ายบท_2[Total points],"ยังไม่ส่ง")</f>
        <v>12</v>
      </c>
      <c r="AD74" s="13">
        <f>_xlfn.XLOOKUP(Table1[[#This Row],[email]],[1]!Quiz_2[Email],[1]!Quiz_2[Total points],"ยังไม่ส่ง")</f>
        <v>7</v>
      </c>
      <c r="AE7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74" s="13">
        <f>_xlfn.XLOOKUP(Table1[[#This Row],[email]],[1]!ท้ายบท_3[Email],[1]!ท้ายบท_3[Total points],"ยังไม่ส่ง")</f>
        <v>10</v>
      </c>
      <c r="AG74" s="13">
        <f>_xlfn.XLOOKUP(Table1[[#This Row],[email]],[1]!Quiz_3[Email],[1]!Quiz_3[Total points],"ยังไม่ส่ง")</f>
        <v>5</v>
      </c>
      <c r="AH74" s="10">
        <v>0</v>
      </c>
      <c r="AI74" s="14">
        <v>0</v>
      </c>
      <c r="AJ74" s="10">
        <f>ROUND((Table1[[#This Row],[mid '[20']]]+Table1[[#This Row],[mid '[10']]])/2,0)</f>
        <v>0</v>
      </c>
      <c r="AK74" s="13"/>
      <c r="AL74" s="13"/>
      <c r="AM74" s="13"/>
      <c r="AN74" s="13"/>
      <c r="AO74" s="13"/>
      <c r="AP74" s="13"/>
      <c r="AQ74" s="13"/>
      <c r="AR74" s="15"/>
      <c r="AS74" s="8" t="str">
        <f>IF(M73&lt;10,"ยังไม่ซ่อม",IF(Table1[[#This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75" spans="1:45" ht="19.5" x14ac:dyDescent="0.4">
      <c r="A75" s="7">
        <v>74</v>
      </c>
      <c r="B75" s="8">
        <v>3</v>
      </c>
      <c r="C75" s="8">
        <v>8</v>
      </c>
      <c r="D75" s="8" t="s">
        <v>340</v>
      </c>
      <c r="E75" s="8" t="s">
        <v>46</v>
      </c>
      <c r="F75" s="8" t="s">
        <v>341</v>
      </c>
      <c r="G75" s="8" t="s">
        <v>342</v>
      </c>
      <c r="H75" s="8" t="s">
        <v>343</v>
      </c>
      <c r="I75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75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75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75" s="10">
        <f>Table1[[#This Row],[บท 1 '[10']]]+Table1[[#This Row],[บท 2 '[10']]]+Table1[[#This Row],[บท 3 '[5']]]</f>
        <v>20</v>
      </c>
      <c r="M75" s="10">
        <f>IF(Table1[[#This Row],[ซ่อมแล้วกลางภาค]]="ซ่อมแล้ว",10,Table1[[#This Row],[MID '[20']2]])</f>
        <v>9</v>
      </c>
      <c r="N75" s="11"/>
      <c r="O75" s="10">
        <v>5</v>
      </c>
      <c r="P75" s="10"/>
      <c r="Q75" s="10">
        <f>Table1[[#This Row],[บท 4 '[10']]]+Table1[[#This Row],[นำเสนอ '[5']]]+Table1[[#This Row],[บท 5 '[10']]]</f>
        <v>5</v>
      </c>
      <c r="R75" s="10">
        <f>Table1[[#This Row],[ก่อนกลางภาค '[25']]]+Table1[[#This Row],[กลางภาค '[20']]]+Table1[[#This Row],[หลังกลางภาค '[25']]]</f>
        <v>34</v>
      </c>
      <c r="S75" s="10"/>
      <c r="T75" s="10">
        <f>Table1[[#This Row],[ปลายภาค '[30']]]+Table1[[#This Row],[ก่อนปลายภาค '[70']]]</f>
        <v>34</v>
      </c>
      <c r="U75" s="12">
        <f t="shared" si="1"/>
        <v>0</v>
      </c>
      <c r="V7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7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7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75" s="13" t="str">
        <f>_xlfn.XLOOKUP(Table1[[#This Row],[email]],[1]!ท้ายบท_1[Email],[1]!ท้ายบท_1[Total points],"ยังไม่ส่ง")</f>
        <v>ยังไม่ส่ง</v>
      </c>
      <c r="Z75" s="8" t="str">
        <f>_xlfn.XLOOKUP(Table1[[#This Row],[email]],[1]!Quiz_1[Email],[1]!Quiz_1[Total points],"ยังไม่ส่ง")</f>
        <v>ยังไม่ส่ง</v>
      </c>
      <c r="AA7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7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75" s="13">
        <f>_xlfn.XLOOKUP(Table1[[#This Row],[email]],[1]!ท้ายบท_2[Email],[1]!ท้ายบท_2[Total points],"ยังไม่ส่ง")</f>
        <v>6</v>
      </c>
      <c r="AD75" s="13">
        <f>_xlfn.XLOOKUP(Table1[[#This Row],[email]],[1]!Quiz_2[Email],[1]!Quiz_2[Total points],"ยังไม่ส่ง")</f>
        <v>8</v>
      </c>
      <c r="AE7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75" s="13">
        <f>_xlfn.XLOOKUP(Table1[[#This Row],[email]],[1]!ท้ายบท_3[Email],[1]!ท้ายบท_3[Total points],"ยังไม่ส่ง")</f>
        <v>8</v>
      </c>
      <c r="AG75" s="13">
        <f>_xlfn.XLOOKUP(Table1[[#This Row],[email]],[1]!Quiz_3[Email],[1]!Quiz_3[Total points],"ยังไม่ส่ง")</f>
        <v>5</v>
      </c>
      <c r="AH75" s="10">
        <v>14</v>
      </c>
      <c r="AI75" s="14">
        <v>3</v>
      </c>
      <c r="AJ75" s="10">
        <f>ROUND((Table1[[#This Row],[mid '[20']]]+Table1[[#This Row],[mid '[10']]])/2,0)</f>
        <v>9</v>
      </c>
      <c r="AK75" s="13"/>
      <c r="AL75" s="13"/>
      <c r="AM75" s="13"/>
      <c r="AN75" s="13"/>
      <c r="AO75" s="13"/>
      <c r="AP75" s="13"/>
      <c r="AQ75" s="13"/>
      <c r="AR75" s="15"/>
      <c r="AS75" s="8" t="str">
        <f>IF(M74&lt;10,"ยังไม่ซ่อม",IF(Table1[[#This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76" spans="1:45" ht="19.5" x14ac:dyDescent="0.4">
      <c r="A76" s="7">
        <v>75</v>
      </c>
      <c r="B76" s="8">
        <v>3</v>
      </c>
      <c r="C76" s="8">
        <v>9</v>
      </c>
      <c r="D76" s="8" t="s">
        <v>344</v>
      </c>
      <c r="E76" s="8" t="s">
        <v>46</v>
      </c>
      <c r="F76" s="8" t="s">
        <v>345</v>
      </c>
      <c r="G76" s="8" t="s">
        <v>346</v>
      </c>
      <c r="H76" s="8" t="s">
        <v>347</v>
      </c>
      <c r="I76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76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76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76" s="10">
        <f>Table1[[#This Row],[บท 1 '[10']]]+Table1[[#This Row],[บท 2 '[10']]]+Table1[[#This Row],[บท 3 '[5']]]</f>
        <v>19</v>
      </c>
      <c r="M76" s="10">
        <f>IF(Table1[[#This Row],[ซ่อมแล้วกลางภาค]]="ซ่อมแล้ว",10,Table1[[#This Row],[MID '[20']2]])</f>
        <v>13</v>
      </c>
      <c r="N76" s="11"/>
      <c r="O76" s="10">
        <v>5</v>
      </c>
      <c r="P76" s="10"/>
      <c r="Q76" s="10">
        <f>Table1[[#This Row],[บท 4 '[10']]]+Table1[[#This Row],[นำเสนอ '[5']]]+Table1[[#This Row],[บท 5 '[10']]]</f>
        <v>5</v>
      </c>
      <c r="R76" s="10">
        <f>Table1[[#This Row],[ก่อนกลางภาค '[25']]]+Table1[[#This Row],[กลางภาค '[20']]]+Table1[[#This Row],[หลังกลางภาค '[25']]]</f>
        <v>37</v>
      </c>
      <c r="S76" s="10"/>
      <c r="T76" s="10">
        <f>Table1[[#This Row],[ปลายภาค '[30']]]+Table1[[#This Row],[ก่อนปลายภาค '[70']]]</f>
        <v>37</v>
      </c>
      <c r="U76" s="12">
        <f t="shared" si="1"/>
        <v>0</v>
      </c>
      <c r="V7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7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7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76" s="13" t="str">
        <f>_xlfn.XLOOKUP(Table1[[#This Row],[email]],[1]!ท้ายบท_1[Email],[1]!ท้ายบท_1[Total points],"ยังไม่ส่ง")</f>
        <v>ยังไม่ส่ง</v>
      </c>
      <c r="Z76" s="8" t="str">
        <f>_xlfn.XLOOKUP(Table1[[#This Row],[email]],[1]!Quiz_1[Email],[1]!Quiz_1[Total points],"ยังไม่ส่ง")</f>
        <v>ยังไม่ส่ง</v>
      </c>
      <c r="AA7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7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76" s="13">
        <f>_xlfn.XLOOKUP(Table1[[#This Row],[email]],[1]!ท้ายบท_2[Email],[1]!ท้ายบท_2[Total points],"ยังไม่ส่ง")</f>
        <v>13</v>
      </c>
      <c r="AD76" s="13">
        <f>_xlfn.XLOOKUP(Table1[[#This Row],[email]],[1]!Quiz_2[Email],[1]!Quiz_2[Total points],"ยังไม่ส่ง")</f>
        <v>7</v>
      </c>
      <c r="AE7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76" s="13">
        <f>_xlfn.XLOOKUP(Table1[[#This Row],[email]],[1]!ท้ายบท_3[Email],[1]!ท้ายบท_3[Total points],"ยังไม่ส่ง")</f>
        <v>11</v>
      </c>
      <c r="AG76" s="13">
        <f>_xlfn.XLOOKUP(Table1[[#This Row],[email]],[1]!Quiz_3[Email],[1]!Quiz_3[Total points],"ยังไม่ส่ง")</f>
        <v>6</v>
      </c>
      <c r="AH76" s="10">
        <v>19</v>
      </c>
      <c r="AI76" s="14">
        <v>6</v>
      </c>
      <c r="AJ76" s="10">
        <f>ROUND((Table1[[#This Row],[mid '[20']]]+Table1[[#This Row],[mid '[10']]])/2,0)</f>
        <v>13</v>
      </c>
      <c r="AK76" s="13"/>
      <c r="AL76" s="13"/>
      <c r="AM76" s="13"/>
      <c r="AN76" s="13"/>
      <c r="AO76" s="13"/>
      <c r="AP76" s="13"/>
      <c r="AQ76" s="13"/>
      <c r="AR76" s="15"/>
      <c r="AS76" s="8" t="str">
        <f>IF(M75&lt;10,"ยังไม่ซ่อม",IF(Table1[[#This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77" spans="1:45" ht="19.5" x14ac:dyDescent="0.4">
      <c r="A77" s="7">
        <v>76</v>
      </c>
      <c r="B77" s="8">
        <v>3</v>
      </c>
      <c r="C77" s="8">
        <v>10</v>
      </c>
      <c r="D77" s="8" t="s">
        <v>348</v>
      </c>
      <c r="E77" s="8" t="s">
        <v>46</v>
      </c>
      <c r="F77" s="8" t="s">
        <v>349</v>
      </c>
      <c r="G77" s="8" t="s">
        <v>350</v>
      </c>
      <c r="H77" s="8" t="s">
        <v>351</v>
      </c>
      <c r="I77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77" s="9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77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77" s="10">
        <f>Table1[[#This Row],[บท 1 '[10']]]+Table1[[#This Row],[บท 2 '[10']]]+Table1[[#This Row],[บท 3 '[5']]]</f>
        <v>12</v>
      </c>
      <c r="M77" s="10">
        <f>IF(Table1[[#This Row],[ซ่อมแล้วกลางภาค]]="ซ่อมแล้ว",10,Table1[[#This Row],[MID '[20']2]])</f>
        <v>12</v>
      </c>
      <c r="N77" s="11"/>
      <c r="O77" s="10">
        <v>5</v>
      </c>
      <c r="P77" s="10"/>
      <c r="Q77" s="10">
        <f>Table1[[#This Row],[บท 4 '[10']]]+Table1[[#This Row],[นำเสนอ '[5']]]+Table1[[#This Row],[บท 5 '[10']]]</f>
        <v>5</v>
      </c>
      <c r="R77" s="10">
        <f>Table1[[#This Row],[ก่อนกลางภาค '[25']]]+Table1[[#This Row],[กลางภาค '[20']]]+Table1[[#This Row],[หลังกลางภาค '[25']]]</f>
        <v>29</v>
      </c>
      <c r="S77" s="10"/>
      <c r="T77" s="10">
        <f>Table1[[#This Row],[ปลายภาค '[30']]]+Table1[[#This Row],[ก่อนปลายภาค '[70']]]</f>
        <v>29</v>
      </c>
      <c r="U77" s="12">
        <f t="shared" si="1"/>
        <v>0</v>
      </c>
      <c r="V7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7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7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77" s="13" t="str">
        <f>_xlfn.XLOOKUP(Table1[[#This Row],[email]],[1]!ท้ายบท_1[Email],[1]!ท้ายบท_1[Total points],"ยังไม่ส่ง")</f>
        <v>ยังไม่ส่ง</v>
      </c>
      <c r="Z77" s="8" t="str">
        <f>_xlfn.XLOOKUP(Table1[[#This Row],[email]],[1]!Quiz_1[Email],[1]!Quiz_1[Total points],"ยังไม่ส่ง")</f>
        <v>ยังไม่ส่ง</v>
      </c>
      <c r="AA77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77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77" s="13" t="str">
        <f>_xlfn.XLOOKUP(Table1[[#This Row],[email]],[1]!ท้ายบท_2[Email],[1]!ท้ายบท_2[Total points],"ยังไม่ส่ง")</f>
        <v>ยังไม่ส่ง</v>
      </c>
      <c r="AD77" s="13">
        <f>_xlfn.XLOOKUP(Table1[[#This Row],[email]],[1]!Quiz_2[Email],[1]!Quiz_2[Total points],"ยังไม่ส่ง")</f>
        <v>9</v>
      </c>
      <c r="AE7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77" s="13">
        <f>_xlfn.XLOOKUP(Table1[[#This Row],[email]],[1]!ท้ายบท_3[Email],[1]!ท้ายบท_3[Total points],"ยังไม่ส่ง")</f>
        <v>9</v>
      </c>
      <c r="AG77" s="13">
        <f>_xlfn.XLOOKUP(Table1[[#This Row],[email]],[1]!Quiz_3[Email],[1]!Quiz_3[Total points],"ยังไม่ส่ง")</f>
        <v>6</v>
      </c>
      <c r="AH77" s="10">
        <v>22</v>
      </c>
      <c r="AI77" s="14">
        <v>2</v>
      </c>
      <c r="AJ77" s="10">
        <f>ROUND((Table1[[#This Row],[mid '[20']]]+Table1[[#This Row],[mid '[10']]])/2,0)</f>
        <v>12</v>
      </c>
      <c r="AK77" s="13"/>
      <c r="AL77" s="13"/>
      <c r="AM77" s="13"/>
      <c r="AN77" s="13"/>
      <c r="AO77" s="13"/>
      <c r="AP77" s="13"/>
      <c r="AQ77" s="13"/>
      <c r="AR77" s="15"/>
      <c r="AS77" s="8" t="str">
        <f>IF(M76&lt;10,"ยังไม่ซ่อม",IF(Table1[[#This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78" spans="1:45" ht="19.5" x14ac:dyDescent="0.4">
      <c r="A78" s="7">
        <v>77</v>
      </c>
      <c r="B78" s="8">
        <v>3</v>
      </c>
      <c r="C78" s="8">
        <v>11</v>
      </c>
      <c r="D78" s="8" t="s">
        <v>352</v>
      </c>
      <c r="E78" s="8" t="s">
        <v>46</v>
      </c>
      <c r="F78" s="8" t="s">
        <v>353</v>
      </c>
      <c r="G78" s="8" t="s">
        <v>354</v>
      </c>
      <c r="H78" s="8" t="s">
        <v>355</v>
      </c>
      <c r="I78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78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78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78" s="10">
        <f>Table1[[#This Row],[บท 1 '[10']]]+Table1[[#This Row],[บท 2 '[10']]]+Table1[[#This Row],[บท 3 '[5']]]</f>
        <v>22</v>
      </c>
      <c r="M78" s="10">
        <f>IF(Table1[[#This Row],[ซ่อมแล้วกลางภาค]]="ซ่อมแล้ว",10,Table1[[#This Row],[MID '[20']2]])</f>
        <v>8</v>
      </c>
      <c r="N78" s="11"/>
      <c r="O78" s="10">
        <v>5</v>
      </c>
      <c r="P78" s="10"/>
      <c r="Q78" s="10">
        <f>Table1[[#This Row],[บท 4 '[10']]]+Table1[[#This Row],[นำเสนอ '[5']]]+Table1[[#This Row],[บท 5 '[10']]]</f>
        <v>5</v>
      </c>
      <c r="R78" s="10">
        <f>Table1[[#This Row],[ก่อนกลางภาค '[25']]]+Table1[[#This Row],[กลางภาค '[20']]]+Table1[[#This Row],[หลังกลางภาค '[25']]]</f>
        <v>35</v>
      </c>
      <c r="S78" s="10"/>
      <c r="T78" s="10">
        <f>Table1[[#This Row],[ปลายภาค '[30']]]+Table1[[#This Row],[ก่อนปลายภาค '[70']]]</f>
        <v>35</v>
      </c>
      <c r="U78" s="12">
        <f t="shared" si="1"/>
        <v>0</v>
      </c>
      <c r="V7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7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7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78" s="13">
        <f>_xlfn.XLOOKUP(Table1[[#This Row],[email]],[1]!ท้ายบท_1[Email],[1]!ท้ายบท_1[Total points],"ยังไม่ส่ง")</f>
        <v>8</v>
      </c>
      <c r="Z78" s="8">
        <f>_xlfn.XLOOKUP(Table1[[#This Row],[email]],[1]!Quiz_1[Email],[1]!Quiz_1[Total points],"ยังไม่ส่ง")</f>
        <v>0</v>
      </c>
      <c r="AA7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7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78" s="13">
        <f>_xlfn.XLOOKUP(Table1[[#This Row],[email]],[1]!ท้ายบท_2[Email],[1]!ท้ายบท_2[Total points],"ยังไม่ส่ง")</f>
        <v>9</v>
      </c>
      <c r="AD78" s="13">
        <f>_xlfn.XLOOKUP(Table1[[#This Row],[email]],[1]!Quiz_2[Email],[1]!Quiz_2[Total points],"ยังไม่ส่ง")</f>
        <v>9</v>
      </c>
      <c r="AE7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78" s="13">
        <f>_xlfn.XLOOKUP(Table1[[#This Row],[email]],[1]!ท้ายบท_3[Email],[1]!ท้ายบท_3[Total points],"ยังไม่ส่ง")</f>
        <v>5</v>
      </c>
      <c r="AG78" s="13">
        <f>_xlfn.XLOOKUP(Table1[[#This Row],[email]],[1]!Quiz_3[Email],[1]!Quiz_3[Total points],"ยังไม่ส่ง")</f>
        <v>6</v>
      </c>
      <c r="AH78" s="10">
        <v>10</v>
      </c>
      <c r="AI78" s="14">
        <v>6</v>
      </c>
      <c r="AJ78" s="10">
        <f>ROUND((Table1[[#This Row],[mid '[20']]]+Table1[[#This Row],[mid '[10']]])/2,0)</f>
        <v>8</v>
      </c>
      <c r="AK78" s="13"/>
      <c r="AL78" s="13"/>
      <c r="AM78" s="13"/>
      <c r="AN78" s="13"/>
      <c r="AO78" s="13"/>
      <c r="AP78" s="13"/>
      <c r="AQ78" s="13"/>
      <c r="AR78" s="15"/>
      <c r="AS78" s="8" t="str">
        <f>IF(M77&lt;10,"ยังไม่ซ่อม",IF(Table1[[#This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79" spans="1:45" ht="19.5" x14ac:dyDescent="0.4">
      <c r="A79" s="7">
        <v>78</v>
      </c>
      <c r="B79" s="8">
        <v>3</v>
      </c>
      <c r="C79" s="8">
        <v>12</v>
      </c>
      <c r="D79" s="8" t="s">
        <v>356</v>
      </c>
      <c r="E79" s="8" t="s">
        <v>46</v>
      </c>
      <c r="F79" s="8" t="s">
        <v>357</v>
      </c>
      <c r="G79" s="8" t="s">
        <v>358</v>
      </c>
      <c r="H79" s="8" t="s">
        <v>359</v>
      </c>
      <c r="I79" s="9">
        <f>ROUND(COUNTIF(Table1[[#This Row],[กิจกรรม 1.1]:[ท้ายบท 1]],"&lt;&gt;ยังไม่ส่ง")*2+IF(Table1[[#This Row],[Quiz 1]]&lt;&gt;"ยังไม่ส่ง",Table1[[#This Row],[Quiz 1]]*2/10,0),0)</f>
        <v>2</v>
      </c>
      <c r="J79" s="9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79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79" s="10">
        <f>Table1[[#This Row],[บท 1 '[10']]]+Table1[[#This Row],[บท 2 '[10']]]+Table1[[#This Row],[บท 3 '[5']]]</f>
        <v>6</v>
      </c>
      <c r="M79" s="10">
        <f>IF(Table1[[#This Row],[ซ่อมแล้วกลางภาค]]="ซ่อมแล้ว",10,Table1[[#This Row],[MID '[20']2]])</f>
        <v>8</v>
      </c>
      <c r="N79" s="11"/>
      <c r="O79" s="10">
        <v>5</v>
      </c>
      <c r="P79" s="10"/>
      <c r="Q79" s="10">
        <f>Table1[[#This Row],[บท 4 '[10']]]+Table1[[#This Row],[นำเสนอ '[5']]]+Table1[[#This Row],[บท 5 '[10']]]</f>
        <v>5</v>
      </c>
      <c r="R79" s="10">
        <f>Table1[[#This Row],[ก่อนกลางภาค '[25']]]+Table1[[#This Row],[กลางภาค '[20']]]+Table1[[#This Row],[หลังกลางภาค '[25']]]</f>
        <v>19</v>
      </c>
      <c r="S79" s="10"/>
      <c r="T79" s="10">
        <f>Table1[[#This Row],[ปลายภาค '[30']]]+Table1[[#This Row],[ก่อนปลายภาค '[70']]]</f>
        <v>19</v>
      </c>
      <c r="U79" s="12">
        <f t="shared" si="1"/>
        <v>0</v>
      </c>
      <c r="V7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79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79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79" s="13" t="str">
        <f>_xlfn.XLOOKUP(Table1[[#This Row],[email]],[1]!ท้ายบท_1[Email],[1]!ท้ายบท_1[Total points],"ยังไม่ส่ง")</f>
        <v>ยังไม่ส่ง</v>
      </c>
      <c r="Z79" s="8" t="str">
        <f>_xlfn.XLOOKUP(Table1[[#This Row],[email]],[1]!Quiz_1[Email],[1]!Quiz_1[Total points],"ยังไม่ส่ง")</f>
        <v>ยังไม่ส่ง</v>
      </c>
      <c r="AA79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79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79" s="13" t="str">
        <f>_xlfn.XLOOKUP(Table1[[#This Row],[email]],[1]!ท้ายบท_2[Email],[1]!ท้ายบท_2[Total points],"ยังไม่ส่ง")</f>
        <v>ยังไม่ส่ง</v>
      </c>
      <c r="AD79" s="13">
        <f>_xlfn.XLOOKUP(Table1[[#This Row],[email]],[1]!Quiz_2[Email],[1]!Quiz_2[Total points],"ยังไม่ส่ง")</f>
        <v>9</v>
      </c>
      <c r="AE79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79" s="13" t="str">
        <f>_xlfn.XLOOKUP(Table1[[#This Row],[email]],[1]!ท้ายบท_3[Email],[1]!ท้ายบท_3[Total points],"ยังไม่ส่ง")</f>
        <v>ยังไม่ส่ง</v>
      </c>
      <c r="AG79" s="13">
        <f>_xlfn.XLOOKUP(Table1[[#This Row],[email]],[1]!Quiz_3[Email],[1]!Quiz_3[Total points],"ยังไม่ส่ง")</f>
        <v>8</v>
      </c>
      <c r="AH79" s="10">
        <v>10</v>
      </c>
      <c r="AI79" s="14">
        <v>5</v>
      </c>
      <c r="AJ79" s="10">
        <f>ROUND((Table1[[#This Row],[mid '[20']]]+Table1[[#This Row],[mid '[10']]])/2,0)</f>
        <v>8</v>
      </c>
      <c r="AK79" s="13"/>
      <c r="AL79" s="13"/>
      <c r="AM79" s="13"/>
      <c r="AN79" s="13"/>
      <c r="AO79" s="13"/>
      <c r="AP79" s="13"/>
      <c r="AQ79" s="13"/>
      <c r="AR79" s="15"/>
      <c r="AS79" s="8" t="str">
        <f>IF(M78&lt;10,"ยังไม่ซ่อม",IF(Table1[[#This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80" spans="1:45" ht="19.5" x14ac:dyDescent="0.4">
      <c r="A80" s="7">
        <v>79</v>
      </c>
      <c r="B80" s="8">
        <v>3</v>
      </c>
      <c r="C80" s="8">
        <v>13</v>
      </c>
      <c r="D80" s="8" t="s">
        <v>360</v>
      </c>
      <c r="E80" s="8" t="s">
        <v>46</v>
      </c>
      <c r="F80" s="8" t="s">
        <v>361</v>
      </c>
      <c r="G80" s="8" t="s">
        <v>362</v>
      </c>
      <c r="H80" s="8" t="s">
        <v>363</v>
      </c>
      <c r="I80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80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80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80" s="10">
        <f>Table1[[#This Row],[บท 1 '[10']]]+Table1[[#This Row],[บท 2 '[10']]]+Table1[[#This Row],[บท 3 '[5']]]</f>
        <v>22</v>
      </c>
      <c r="M80" s="10">
        <f>IF(Table1[[#This Row],[ซ่อมแล้วกลางภาค]]="ซ่อมแล้ว",10,Table1[[#This Row],[MID '[20']2]])</f>
        <v>16</v>
      </c>
      <c r="N80" s="11"/>
      <c r="O80" s="10">
        <v>5</v>
      </c>
      <c r="P80" s="10"/>
      <c r="Q80" s="10">
        <f>Table1[[#This Row],[บท 4 '[10']]]+Table1[[#This Row],[นำเสนอ '[5']]]+Table1[[#This Row],[บท 5 '[10']]]</f>
        <v>5</v>
      </c>
      <c r="R80" s="10">
        <f>Table1[[#This Row],[ก่อนกลางภาค '[25']]]+Table1[[#This Row],[กลางภาค '[20']]]+Table1[[#This Row],[หลังกลางภาค '[25']]]</f>
        <v>43</v>
      </c>
      <c r="S80" s="10"/>
      <c r="T80" s="10">
        <f>Table1[[#This Row],[ปลายภาค '[30']]]+Table1[[#This Row],[ก่อนปลายภาค '[70']]]</f>
        <v>43</v>
      </c>
      <c r="U80" s="12">
        <f t="shared" si="1"/>
        <v>0</v>
      </c>
      <c r="V8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8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8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80" s="13">
        <f>_xlfn.XLOOKUP(Table1[[#This Row],[email]],[1]!ท้ายบท_1[Email],[1]!ท้ายบท_1[Total points],"ยังไม่ส่ง")</f>
        <v>19</v>
      </c>
      <c r="Z80" s="8">
        <f>_xlfn.XLOOKUP(Table1[[#This Row],[email]],[1]!Quiz_1[Email],[1]!Quiz_1[Total points],"ยังไม่ส่ง")</f>
        <v>5</v>
      </c>
      <c r="AA8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8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80" s="13">
        <f>_xlfn.XLOOKUP(Table1[[#This Row],[email]],[1]!ท้ายบท_2[Email],[1]!ท้ายบท_2[Total points],"ยังไม่ส่ง")</f>
        <v>13</v>
      </c>
      <c r="AD80" s="13">
        <f>_xlfn.XLOOKUP(Table1[[#This Row],[email]],[1]!Quiz_2[Email],[1]!Quiz_2[Total points],"ยังไม่ส่ง")</f>
        <v>5</v>
      </c>
      <c r="AE8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80" s="13">
        <f>_xlfn.XLOOKUP(Table1[[#This Row],[email]],[1]!ท้ายบท_3[Email],[1]!ท้ายบท_3[Total points],"ยังไม่ส่ง")</f>
        <v>10</v>
      </c>
      <c r="AG80" s="13">
        <f>_xlfn.XLOOKUP(Table1[[#This Row],[email]],[1]!Quiz_3[Email],[1]!Quiz_3[Total points],"ยังไม่ส่ง")</f>
        <v>6</v>
      </c>
      <c r="AH80" s="10">
        <v>23</v>
      </c>
      <c r="AI80" s="14">
        <v>9</v>
      </c>
      <c r="AJ80" s="10">
        <f>ROUND((Table1[[#This Row],[mid '[20']]]+Table1[[#This Row],[mid '[10']]])/2,0)</f>
        <v>16</v>
      </c>
      <c r="AK80" s="13"/>
      <c r="AL80" s="13"/>
      <c r="AM80" s="13"/>
      <c r="AN80" s="13"/>
      <c r="AO80" s="13"/>
      <c r="AP80" s="13"/>
      <c r="AQ80" s="13"/>
      <c r="AR80" s="15"/>
      <c r="AS80" s="8" t="str">
        <f>IF(M79&lt;10,"ยังไม่ซ่อม",IF(Table1[[#This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81" spans="1:45" ht="19.5" x14ac:dyDescent="0.4">
      <c r="A81" s="7">
        <v>80</v>
      </c>
      <c r="B81" s="8">
        <v>3</v>
      </c>
      <c r="C81" s="8">
        <v>14</v>
      </c>
      <c r="D81" s="8" t="s">
        <v>364</v>
      </c>
      <c r="E81" s="8" t="s">
        <v>46</v>
      </c>
      <c r="F81" s="8" t="s">
        <v>365</v>
      </c>
      <c r="G81" s="8" t="s">
        <v>366</v>
      </c>
      <c r="H81" s="8" t="s">
        <v>367</v>
      </c>
      <c r="I81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81" s="9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81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81" s="10">
        <f>Table1[[#This Row],[บท 1 '[10']]]+Table1[[#This Row],[บท 2 '[10']]]+Table1[[#This Row],[บท 3 '[5']]]</f>
        <v>8</v>
      </c>
      <c r="M81" s="10">
        <f>IF(Table1[[#This Row],[ซ่อมแล้วกลางภาค]]="ซ่อมแล้ว",10,Table1[[#This Row],[MID '[20']2]])</f>
        <v>15</v>
      </c>
      <c r="N81" s="11"/>
      <c r="O81" s="10">
        <v>5</v>
      </c>
      <c r="P81" s="10"/>
      <c r="Q81" s="10">
        <f>Table1[[#This Row],[บท 4 '[10']]]+Table1[[#This Row],[นำเสนอ '[5']]]+Table1[[#This Row],[บท 5 '[10']]]</f>
        <v>5</v>
      </c>
      <c r="R81" s="10">
        <f>Table1[[#This Row],[ก่อนกลางภาค '[25']]]+Table1[[#This Row],[กลางภาค '[20']]]+Table1[[#This Row],[หลังกลางภาค '[25']]]</f>
        <v>28</v>
      </c>
      <c r="S81" s="10"/>
      <c r="T81" s="10">
        <f>Table1[[#This Row],[ปลายภาค '[30']]]+Table1[[#This Row],[ก่อนปลายภาค '[70']]]</f>
        <v>28</v>
      </c>
      <c r="U81" s="12">
        <f t="shared" si="1"/>
        <v>0</v>
      </c>
      <c r="V8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8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81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81" s="13" t="str">
        <f>_xlfn.XLOOKUP(Table1[[#This Row],[email]],[1]!ท้ายบท_1[Email],[1]!ท้ายบท_1[Total points],"ยังไม่ส่ง")</f>
        <v>ยังไม่ส่ง</v>
      </c>
      <c r="Z81" s="8" t="str">
        <f>_xlfn.XLOOKUP(Table1[[#This Row],[email]],[1]!Quiz_1[Email],[1]!Quiz_1[Total points],"ยังไม่ส่ง")</f>
        <v>ยังไม่ส่ง</v>
      </c>
      <c r="AA81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81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81" s="13" t="str">
        <f>_xlfn.XLOOKUP(Table1[[#This Row],[email]],[1]!ท้ายบท_2[Email],[1]!ท้ายบท_2[Total points],"ยังไม่ส่ง")</f>
        <v>ยังไม่ส่ง</v>
      </c>
      <c r="AD81" s="13">
        <f>_xlfn.XLOOKUP(Table1[[#This Row],[email]],[1]!Quiz_2[Email],[1]!Quiz_2[Total points],"ยังไม่ส่ง")</f>
        <v>9</v>
      </c>
      <c r="AE8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81" s="13" t="str">
        <f>_xlfn.XLOOKUP(Table1[[#This Row],[email]],[1]!ท้ายบท_3[Email],[1]!ท้ายบท_3[Total points],"ยังไม่ส่ง")</f>
        <v>ยังไม่ส่ง</v>
      </c>
      <c r="AG81" s="13" t="str">
        <f>_xlfn.XLOOKUP(Table1[[#This Row],[email]],[1]!Quiz_3[Email],[1]!Quiz_3[Total points],"ยังไม่ส่ง")</f>
        <v>ยังไม่ส่ง</v>
      </c>
      <c r="AH81" s="10">
        <v>21</v>
      </c>
      <c r="AI81" s="14">
        <v>8</v>
      </c>
      <c r="AJ81" s="10">
        <f>ROUND((Table1[[#This Row],[mid '[20']]]+Table1[[#This Row],[mid '[10']]])/2,0)</f>
        <v>15</v>
      </c>
      <c r="AK81" s="13"/>
      <c r="AL81" s="13"/>
      <c r="AM81" s="13"/>
      <c r="AN81" s="13"/>
      <c r="AO81" s="13"/>
      <c r="AP81" s="13"/>
      <c r="AQ81" s="13"/>
      <c r="AR81" s="15"/>
      <c r="AS81" s="8" t="str">
        <f>IF(M80&lt;10,"ยังไม่ซ่อม",IF(Table1[[#This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82" spans="1:45" ht="19.5" x14ac:dyDescent="0.4">
      <c r="A82" s="7">
        <v>81</v>
      </c>
      <c r="B82" s="8">
        <v>3</v>
      </c>
      <c r="C82" s="8">
        <v>15</v>
      </c>
      <c r="D82" s="8" t="s">
        <v>368</v>
      </c>
      <c r="E82" s="8" t="s">
        <v>46</v>
      </c>
      <c r="F82" s="8" t="s">
        <v>369</v>
      </c>
      <c r="G82" s="8" t="s">
        <v>370</v>
      </c>
      <c r="H82" s="8" t="s">
        <v>371</v>
      </c>
      <c r="I82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82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82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82" s="10">
        <f>Table1[[#This Row],[บท 1 '[10']]]+Table1[[#This Row],[บท 2 '[10']]]+Table1[[#This Row],[บท 3 '[5']]]</f>
        <v>17</v>
      </c>
      <c r="M82" s="10">
        <f>IF(Table1[[#This Row],[ซ่อมแล้วกลางภาค]]="ซ่อมแล้ว",10,Table1[[#This Row],[MID '[20']2]])</f>
        <v>11</v>
      </c>
      <c r="N82" s="11"/>
      <c r="O82" s="10">
        <v>5</v>
      </c>
      <c r="P82" s="10"/>
      <c r="Q82" s="10">
        <f>Table1[[#This Row],[บท 4 '[10']]]+Table1[[#This Row],[นำเสนอ '[5']]]+Table1[[#This Row],[บท 5 '[10']]]</f>
        <v>5</v>
      </c>
      <c r="R82" s="10">
        <f>Table1[[#This Row],[ก่อนกลางภาค '[25']]]+Table1[[#This Row],[กลางภาค '[20']]]+Table1[[#This Row],[หลังกลางภาค '[25']]]</f>
        <v>33</v>
      </c>
      <c r="S82" s="10"/>
      <c r="T82" s="10">
        <f>Table1[[#This Row],[ปลายภาค '[30']]]+Table1[[#This Row],[ก่อนปลายภาค '[70']]]</f>
        <v>33</v>
      </c>
      <c r="U82" s="12">
        <f t="shared" si="1"/>
        <v>0</v>
      </c>
      <c r="V8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8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8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82" s="13" t="str">
        <f>_xlfn.XLOOKUP(Table1[[#This Row],[email]],[1]!ท้ายบท_1[Email],[1]!ท้ายบท_1[Total points],"ยังไม่ส่ง")</f>
        <v>ยังไม่ส่ง</v>
      </c>
      <c r="Z82" s="8">
        <f>_xlfn.XLOOKUP(Table1[[#This Row],[email]],[1]!Quiz_1[Email],[1]!Quiz_1[Total points],"ยังไม่ส่ง")</f>
        <v>9</v>
      </c>
      <c r="AA82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82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82" s="13">
        <f>_xlfn.XLOOKUP(Table1[[#This Row],[email]],[1]!ท้ายบท_2[Email],[1]!ท้ายบท_2[Total points],"ยังไม่ส่ง")</f>
        <v>8</v>
      </c>
      <c r="AD82" s="13">
        <f>_xlfn.XLOOKUP(Table1[[#This Row],[email]],[1]!Quiz_2[Email],[1]!Quiz_2[Total points],"ยังไม่ส่ง")</f>
        <v>6</v>
      </c>
      <c r="AE8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82" s="13">
        <f>_xlfn.XLOOKUP(Table1[[#This Row],[email]],[1]!ท้ายบท_3[Email],[1]!ท้ายบท_3[Total points],"ยังไม่ส่ง")</f>
        <v>10</v>
      </c>
      <c r="AG82" s="13">
        <f>_xlfn.XLOOKUP(Table1[[#This Row],[email]],[1]!Quiz_3[Email],[1]!Quiz_3[Total points],"ยังไม่ส่ง")</f>
        <v>8</v>
      </c>
      <c r="AH82" s="10">
        <v>13</v>
      </c>
      <c r="AI82" s="14">
        <v>9</v>
      </c>
      <c r="AJ82" s="10">
        <f>ROUND((Table1[[#This Row],[mid '[20']]]+Table1[[#This Row],[mid '[10']]])/2,0)</f>
        <v>11</v>
      </c>
      <c r="AK82" s="13"/>
      <c r="AL82" s="13"/>
      <c r="AM82" s="13"/>
      <c r="AN82" s="13"/>
      <c r="AO82" s="13"/>
      <c r="AP82" s="13"/>
      <c r="AQ82" s="13"/>
      <c r="AR82" s="15"/>
      <c r="AS82" s="8" t="str">
        <f>IF(M81&lt;10,"ยังไม่ซ่อม",IF(Table1[[#This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83" spans="1:45" ht="19.5" x14ac:dyDescent="0.4">
      <c r="A83" s="7">
        <v>82</v>
      </c>
      <c r="B83" s="8">
        <v>3</v>
      </c>
      <c r="C83" s="8">
        <v>16</v>
      </c>
      <c r="D83" s="8" t="s">
        <v>372</v>
      </c>
      <c r="E83" s="8" t="s">
        <v>111</v>
      </c>
      <c r="F83" s="8" t="s">
        <v>373</v>
      </c>
      <c r="G83" s="8" t="s">
        <v>374</v>
      </c>
      <c r="H83" s="8" t="s">
        <v>375</v>
      </c>
      <c r="I83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83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83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83" s="10">
        <f>Table1[[#This Row],[บท 1 '[10']]]+Table1[[#This Row],[บท 2 '[10']]]+Table1[[#This Row],[บท 3 '[5']]]</f>
        <v>20</v>
      </c>
      <c r="M83" s="10">
        <f>IF(Table1[[#This Row],[ซ่อมแล้วกลางภาค]]="ซ่อมแล้ว",10,Table1[[#This Row],[MID '[20']2]])</f>
        <v>17</v>
      </c>
      <c r="N83" s="11"/>
      <c r="O83" s="10">
        <v>5</v>
      </c>
      <c r="P83" s="10"/>
      <c r="Q83" s="10">
        <f>Table1[[#This Row],[บท 4 '[10']]]+Table1[[#This Row],[นำเสนอ '[5']]]+Table1[[#This Row],[บท 5 '[10']]]</f>
        <v>5</v>
      </c>
      <c r="R83" s="10">
        <f>Table1[[#This Row],[ก่อนกลางภาค '[25']]]+Table1[[#This Row],[กลางภาค '[20']]]+Table1[[#This Row],[หลังกลางภาค '[25']]]</f>
        <v>42</v>
      </c>
      <c r="S83" s="10"/>
      <c r="T83" s="10">
        <f>Table1[[#This Row],[ปลายภาค '[30']]]+Table1[[#This Row],[ก่อนปลายภาค '[70']]]</f>
        <v>42</v>
      </c>
      <c r="U83" s="12">
        <f t="shared" si="1"/>
        <v>0</v>
      </c>
      <c r="V8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8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8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83" s="13" t="str">
        <f>_xlfn.XLOOKUP(Table1[[#This Row],[email]],[1]!ท้ายบท_1[Email],[1]!ท้ายบท_1[Total points],"ยังไม่ส่ง")</f>
        <v>ยังไม่ส่ง</v>
      </c>
      <c r="Z83" s="8" t="str">
        <f>_xlfn.XLOOKUP(Table1[[#This Row],[email]],[1]!Quiz_1[Email],[1]!Quiz_1[Total points],"ยังไม่ส่ง")</f>
        <v>ยังไม่ส่ง</v>
      </c>
      <c r="AA8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8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83" s="13">
        <f>_xlfn.XLOOKUP(Table1[[#This Row],[email]],[1]!ท้ายบท_2[Email],[1]!ท้ายบท_2[Total points],"ยังไม่ส่ง")</f>
        <v>14</v>
      </c>
      <c r="AD83" s="13">
        <f>_xlfn.XLOOKUP(Table1[[#This Row],[email]],[1]!Quiz_2[Email],[1]!Quiz_2[Total points],"ยังไม่ส่ง")</f>
        <v>8</v>
      </c>
      <c r="AE8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83" s="13">
        <f>_xlfn.XLOOKUP(Table1[[#This Row],[email]],[1]!ท้ายบท_3[Email],[1]!ท้ายบท_3[Total points],"ยังไม่ส่ง")</f>
        <v>10</v>
      </c>
      <c r="AG83" s="13">
        <f>_xlfn.XLOOKUP(Table1[[#This Row],[email]],[1]!Quiz_3[Email],[1]!Quiz_3[Total points],"ยังไม่ส่ง")</f>
        <v>7</v>
      </c>
      <c r="AH83" s="10">
        <v>24</v>
      </c>
      <c r="AI83" s="14">
        <v>10</v>
      </c>
      <c r="AJ83" s="10">
        <f>ROUND((Table1[[#This Row],[mid '[20']]]+Table1[[#This Row],[mid '[10']]])/2,0)</f>
        <v>17</v>
      </c>
      <c r="AK83" s="13"/>
      <c r="AL83" s="13"/>
      <c r="AM83" s="13"/>
      <c r="AN83" s="13"/>
      <c r="AO83" s="13"/>
      <c r="AP83" s="13"/>
      <c r="AQ83" s="13"/>
      <c r="AR83" s="15"/>
      <c r="AS83" s="8" t="str">
        <f>IF(M82&lt;10,"ยังไม่ซ่อม",IF(Table1[[#This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84" spans="1:45" ht="19.5" x14ac:dyDescent="0.4">
      <c r="A84" s="7">
        <v>83</v>
      </c>
      <c r="B84" s="8">
        <v>3</v>
      </c>
      <c r="C84" s="8">
        <v>17</v>
      </c>
      <c r="D84" s="8" t="s">
        <v>376</v>
      </c>
      <c r="E84" s="8" t="s">
        <v>111</v>
      </c>
      <c r="F84" s="8" t="s">
        <v>377</v>
      </c>
      <c r="G84" s="8" t="s">
        <v>378</v>
      </c>
      <c r="H84" s="8" t="s">
        <v>379</v>
      </c>
      <c r="I84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84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84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84" s="10">
        <f>Table1[[#This Row],[บท 1 '[10']]]+Table1[[#This Row],[บท 2 '[10']]]+Table1[[#This Row],[บท 3 '[5']]]</f>
        <v>23</v>
      </c>
      <c r="M84" s="10">
        <f>IF(Table1[[#This Row],[ซ่อมแล้วกลางภาค]]="ซ่อมแล้ว",10,Table1[[#This Row],[MID '[20']2]])</f>
        <v>15</v>
      </c>
      <c r="N84" s="11"/>
      <c r="O84" s="10">
        <v>5</v>
      </c>
      <c r="P84" s="10"/>
      <c r="Q84" s="10">
        <f>Table1[[#This Row],[บท 4 '[10']]]+Table1[[#This Row],[นำเสนอ '[5']]]+Table1[[#This Row],[บท 5 '[10']]]</f>
        <v>5</v>
      </c>
      <c r="R84" s="10">
        <f>Table1[[#This Row],[ก่อนกลางภาค '[25']]]+Table1[[#This Row],[กลางภาค '[20']]]+Table1[[#This Row],[หลังกลางภาค '[25']]]</f>
        <v>43</v>
      </c>
      <c r="S84" s="10"/>
      <c r="T84" s="10">
        <f>Table1[[#This Row],[ปลายภาค '[30']]]+Table1[[#This Row],[ก่อนปลายภาค '[70']]]</f>
        <v>43</v>
      </c>
      <c r="U84" s="12">
        <f t="shared" si="1"/>
        <v>0</v>
      </c>
      <c r="V8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8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8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84" s="13">
        <f>_xlfn.XLOOKUP(Table1[[#This Row],[email]],[1]!ท้ายบท_1[Email],[1]!ท้ายบท_1[Total points],"ยังไม่ส่ง")</f>
        <v>20</v>
      </c>
      <c r="Z84" s="8">
        <f>_xlfn.XLOOKUP(Table1[[#This Row],[email]],[1]!Quiz_1[Email],[1]!Quiz_1[Total points],"ยังไม่ส่ง")</f>
        <v>7</v>
      </c>
      <c r="AA8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8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84" s="13">
        <f>_xlfn.XLOOKUP(Table1[[#This Row],[email]],[1]!ท้ายบท_2[Email],[1]!ท้ายบท_2[Total points],"ยังไม่ส่ง")</f>
        <v>12</v>
      </c>
      <c r="AD84" s="13">
        <f>_xlfn.XLOOKUP(Table1[[#This Row],[email]],[1]!Quiz_2[Email],[1]!Quiz_2[Total points],"ยังไม่ส่ง")</f>
        <v>9</v>
      </c>
      <c r="AE8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84" s="13">
        <f>_xlfn.XLOOKUP(Table1[[#This Row],[email]],[1]!ท้ายบท_3[Email],[1]!ท้ายบท_3[Total points],"ยังไม่ส่ง")</f>
        <v>9</v>
      </c>
      <c r="AG84" s="13">
        <f>_xlfn.XLOOKUP(Table1[[#This Row],[email]],[1]!Quiz_3[Email],[1]!Quiz_3[Total points],"ยังไม่ส่ง")</f>
        <v>6</v>
      </c>
      <c r="AH84" s="10">
        <v>22</v>
      </c>
      <c r="AI84" s="14">
        <v>8</v>
      </c>
      <c r="AJ84" s="10">
        <f>ROUND((Table1[[#This Row],[mid '[20']]]+Table1[[#This Row],[mid '[10']]])/2,0)</f>
        <v>15</v>
      </c>
      <c r="AK84" s="13"/>
      <c r="AL84" s="13"/>
      <c r="AM84" s="13"/>
      <c r="AN84" s="13"/>
      <c r="AO84" s="13"/>
      <c r="AP84" s="13"/>
      <c r="AQ84" s="13"/>
      <c r="AR84" s="15"/>
      <c r="AS84" s="8" t="str">
        <f>IF(M83&lt;10,"ยังไม่ซ่อม",IF(Table1[[#This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85" spans="1:45" ht="19.5" x14ac:dyDescent="0.4">
      <c r="A85" s="7">
        <v>84</v>
      </c>
      <c r="B85" s="8">
        <v>3</v>
      </c>
      <c r="C85" s="8">
        <v>18</v>
      </c>
      <c r="D85" s="8" t="s">
        <v>380</v>
      </c>
      <c r="E85" s="8" t="s">
        <v>111</v>
      </c>
      <c r="F85" s="8" t="s">
        <v>381</v>
      </c>
      <c r="G85" s="8" t="s">
        <v>382</v>
      </c>
      <c r="H85" s="8" t="s">
        <v>383</v>
      </c>
      <c r="I85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85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85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85" s="10">
        <f>Table1[[#This Row],[บท 1 '[10']]]+Table1[[#This Row],[บท 2 '[10']]]+Table1[[#This Row],[บท 3 '[5']]]</f>
        <v>18</v>
      </c>
      <c r="M85" s="10">
        <f>IF(Table1[[#This Row],[ซ่อมแล้วกลางภาค]]="ซ่อมแล้ว",10,Table1[[#This Row],[MID '[20']2]])</f>
        <v>13</v>
      </c>
      <c r="N85" s="11"/>
      <c r="O85" s="10">
        <v>5</v>
      </c>
      <c r="P85" s="10"/>
      <c r="Q85" s="10">
        <f>Table1[[#This Row],[บท 4 '[10']]]+Table1[[#This Row],[นำเสนอ '[5']]]+Table1[[#This Row],[บท 5 '[10']]]</f>
        <v>5</v>
      </c>
      <c r="R85" s="10">
        <f>Table1[[#This Row],[ก่อนกลางภาค '[25']]]+Table1[[#This Row],[กลางภาค '[20']]]+Table1[[#This Row],[หลังกลางภาค '[25']]]</f>
        <v>36</v>
      </c>
      <c r="S85" s="10"/>
      <c r="T85" s="10">
        <f>Table1[[#This Row],[ปลายภาค '[30']]]+Table1[[#This Row],[ก่อนปลายภาค '[70']]]</f>
        <v>36</v>
      </c>
      <c r="U85" s="12">
        <f t="shared" si="1"/>
        <v>0</v>
      </c>
      <c r="V8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8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85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85" s="13" t="str">
        <f>_xlfn.XLOOKUP(Table1[[#This Row],[email]],[1]!ท้ายบท_1[Email],[1]!ท้ายบท_1[Total points],"ยังไม่ส่ง")</f>
        <v>ยังไม่ส่ง</v>
      </c>
      <c r="Z85" s="8" t="str">
        <f>_xlfn.XLOOKUP(Table1[[#This Row],[email]],[1]!Quiz_1[Email],[1]!Quiz_1[Total points],"ยังไม่ส่ง")</f>
        <v>ยังไม่ส่ง</v>
      </c>
      <c r="AA8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8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85" s="13">
        <f>_xlfn.XLOOKUP(Table1[[#This Row],[email]],[1]!ท้ายบท_2[Email],[1]!ท้ายบท_2[Total points],"ยังไม่ส่ง")</f>
        <v>13</v>
      </c>
      <c r="AD85" s="13">
        <f>_xlfn.XLOOKUP(Table1[[#This Row],[email]],[1]!Quiz_2[Email],[1]!Quiz_2[Total points],"ยังไม่ส่ง")</f>
        <v>9</v>
      </c>
      <c r="AE8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85" s="13">
        <f>_xlfn.XLOOKUP(Table1[[#This Row],[email]],[1]!ท้ายบท_3[Email],[1]!ท้ายบท_3[Total points],"ยังไม่ส่ง")</f>
        <v>6</v>
      </c>
      <c r="AG85" s="13">
        <f>_xlfn.XLOOKUP(Table1[[#This Row],[email]],[1]!Quiz_3[Email],[1]!Quiz_3[Total points],"ยังไม่ส่ง")</f>
        <v>3</v>
      </c>
      <c r="AH85" s="10">
        <v>20</v>
      </c>
      <c r="AI85" s="14">
        <v>6</v>
      </c>
      <c r="AJ85" s="10">
        <f>ROUND((Table1[[#This Row],[mid '[20']]]+Table1[[#This Row],[mid '[10']]])/2,0)</f>
        <v>13</v>
      </c>
      <c r="AK85" s="13"/>
      <c r="AL85" s="13"/>
      <c r="AM85" s="13"/>
      <c r="AN85" s="13"/>
      <c r="AO85" s="13"/>
      <c r="AP85" s="13"/>
      <c r="AQ85" s="13"/>
      <c r="AR85" s="15"/>
      <c r="AS85" s="8" t="str">
        <f>IF(M84&lt;10,"ยังไม่ซ่อม",IF(Table1[[#This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86" spans="1:45" ht="19.5" x14ac:dyDescent="0.4">
      <c r="A86" s="7">
        <v>85</v>
      </c>
      <c r="B86" s="8">
        <v>3</v>
      </c>
      <c r="C86" s="8">
        <v>19</v>
      </c>
      <c r="D86" s="8" t="s">
        <v>384</v>
      </c>
      <c r="E86" s="8" t="s">
        <v>111</v>
      </c>
      <c r="F86" s="8" t="s">
        <v>385</v>
      </c>
      <c r="G86" s="8" t="s">
        <v>386</v>
      </c>
      <c r="H86" s="8" t="s">
        <v>387</v>
      </c>
      <c r="I86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86" s="9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86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86" s="10">
        <f>Table1[[#This Row],[บท 1 '[10']]]+Table1[[#This Row],[บท 2 '[10']]]+Table1[[#This Row],[บท 3 '[5']]]</f>
        <v>9</v>
      </c>
      <c r="M86" s="10">
        <f>IF(Table1[[#This Row],[ซ่อมแล้วกลางภาค]]="ซ่อมแล้ว",10,Table1[[#This Row],[MID '[20']2]])</f>
        <v>15</v>
      </c>
      <c r="N86" s="11"/>
      <c r="O86" s="10">
        <v>5</v>
      </c>
      <c r="P86" s="10"/>
      <c r="Q86" s="10">
        <f>Table1[[#This Row],[บท 4 '[10']]]+Table1[[#This Row],[นำเสนอ '[5']]]+Table1[[#This Row],[บท 5 '[10']]]</f>
        <v>5</v>
      </c>
      <c r="R86" s="10">
        <f>Table1[[#This Row],[ก่อนกลางภาค '[25']]]+Table1[[#This Row],[กลางภาค '[20']]]+Table1[[#This Row],[หลังกลางภาค '[25']]]</f>
        <v>29</v>
      </c>
      <c r="S86" s="10"/>
      <c r="T86" s="10">
        <f>Table1[[#This Row],[ปลายภาค '[30']]]+Table1[[#This Row],[ก่อนปลายภาค '[70']]]</f>
        <v>29</v>
      </c>
      <c r="U86" s="12">
        <f t="shared" si="1"/>
        <v>0</v>
      </c>
      <c r="V8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8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86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86" s="13" t="str">
        <f>_xlfn.XLOOKUP(Table1[[#This Row],[email]],[1]!ท้ายบท_1[Email],[1]!ท้ายบท_1[Total points],"ยังไม่ส่ง")</f>
        <v>ยังไม่ส่ง</v>
      </c>
      <c r="Z86" s="8" t="str">
        <f>_xlfn.XLOOKUP(Table1[[#This Row],[email]],[1]!Quiz_1[Email],[1]!Quiz_1[Total points],"ยังไม่ส่ง")</f>
        <v>ยังไม่ส่ง</v>
      </c>
      <c r="AA86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86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86" s="13" t="str">
        <f>_xlfn.XLOOKUP(Table1[[#This Row],[email]],[1]!ท้ายบท_2[Email],[1]!ท้ายบท_2[Total points],"ยังไม่ส่ง")</f>
        <v>ยังไม่ส่ง</v>
      </c>
      <c r="AD86" s="13">
        <f>_xlfn.XLOOKUP(Table1[[#This Row],[email]],[1]!Quiz_2[Email],[1]!Quiz_2[Total points],"ยังไม่ส่ง")</f>
        <v>8</v>
      </c>
      <c r="AE86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86" s="13">
        <f>_xlfn.XLOOKUP(Table1[[#This Row],[email]],[1]!ท้ายบท_3[Email],[1]!ท้ายบท_3[Total points],"ยังไม่ส่ง")</f>
        <v>11</v>
      </c>
      <c r="AG86" s="13">
        <f>_xlfn.XLOOKUP(Table1[[#This Row],[email]],[1]!Quiz_3[Email],[1]!Quiz_3[Total points],"ยังไม่ส่ง")</f>
        <v>8</v>
      </c>
      <c r="AH86" s="10">
        <v>20</v>
      </c>
      <c r="AI86" s="14">
        <v>10</v>
      </c>
      <c r="AJ86" s="10">
        <f>ROUND((Table1[[#This Row],[mid '[20']]]+Table1[[#This Row],[mid '[10']]])/2,0)</f>
        <v>15</v>
      </c>
      <c r="AK86" s="13"/>
      <c r="AL86" s="13"/>
      <c r="AM86" s="13"/>
      <c r="AN86" s="13"/>
      <c r="AO86" s="13"/>
      <c r="AP86" s="13"/>
      <c r="AQ86" s="13"/>
      <c r="AR86" s="15"/>
      <c r="AS86" s="8" t="str">
        <f>IF(M85&lt;10,"ยังไม่ซ่อม",IF(Table1[[#This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87" spans="1:45" ht="19.5" x14ac:dyDescent="0.4">
      <c r="A87" s="7">
        <v>86</v>
      </c>
      <c r="B87" s="8">
        <v>3</v>
      </c>
      <c r="C87" s="8">
        <v>20</v>
      </c>
      <c r="D87" s="8" t="s">
        <v>388</v>
      </c>
      <c r="E87" s="8" t="s">
        <v>111</v>
      </c>
      <c r="F87" s="8" t="s">
        <v>389</v>
      </c>
      <c r="G87" s="8" t="s">
        <v>390</v>
      </c>
      <c r="H87" s="8" t="s">
        <v>391</v>
      </c>
      <c r="I8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87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87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87" s="10">
        <f>Table1[[#This Row],[บท 1 '[10']]]+Table1[[#This Row],[บท 2 '[10']]]+Table1[[#This Row],[บท 3 '[5']]]</f>
        <v>21</v>
      </c>
      <c r="M87" s="10">
        <f>IF(Table1[[#This Row],[ซ่อมแล้วกลางภาค]]="ซ่อมแล้ว",10,Table1[[#This Row],[MID '[20']2]])</f>
        <v>15</v>
      </c>
      <c r="N87" s="11"/>
      <c r="O87" s="10">
        <v>5</v>
      </c>
      <c r="P87" s="10"/>
      <c r="Q87" s="10">
        <f>Table1[[#This Row],[บท 4 '[10']]]+Table1[[#This Row],[นำเสนอ '[5']]]+Table1[[#This Row],[บท 5 '[10']]]</f>
        <v>5</v>
      </c>
      <c r="R87" s="10">
        <f>Table1[[#This Row],[ก่อนกลางภาค '[25']]]+Table1[[#This Row],[กลางภาค '[20']]]+Table1[[#This Row],[หลังกลางภาค '[25']]]</f>
        <v>41</v>
      </c>
      <c r="S87" s="10"/>
      <c r="T87" s="10">
        <f>Table1[[#This Row],[ปลายภาค '[30']]]+Table1[[#This Row],[ก่อนปลายภาค '[70']]]</f>
        <v>41</v>
      </c>
      <c r="U87" s="12">
        <f t="shared" si="1"/>
        <v>0</v>
      </c>
      <c r="V8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8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8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87" s="13">
        <f>_xlfn.XLOOKUP(Table1[[#This Row],[email]],[1]!ท้ายบท_1[Email],[1]!ท้ายบท_1[Total points],"ยังไม่ส่ง")</f>
        <v>18</v>
      </c>
      <c r="Z87" s="8">
        <f>_xlfn.XLOOKUP(Table1[[#This Row],[email]],[1]!Quiz_1[Email],[1]!Quiz_1[Total points],"ยังไม่ส่ง")</f>
        <v>9</v>
      </c>
      <c r="AA8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87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87" s="13">
        <f>_xlfn.XLOOKUP(Table1[[#This Row],[email]],[1]!ท้ายบท_2[Email],[1]!ท้ายบท_2[Total points],"ยังไม่ส่ง")</f>
        <v>5</v>
      </c>
      <c r="AD87" s="13">
        <f>_xlfn.XLOOKUP(Table1[[#This Row],[email]],[1]!Quiz_2[Email],[1]!Quiz_2[Total points],"ยังไม่ส่ง")</f>
        <v>9</v>
      </c>
      <c r="AE8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87" s="13">
        <f>_xlfn.XLOOKUP(Table1[[#This Row],[email]],[1]!ท้ายบท_3[Email],[1]!ท้ายบท_3[Total points],"ยังไม่ส่ง")</f>
        <v>9</v>
      </c>
      <c r="AG87" s="13">
        <f>_xlfn.XLOOKUP(Table1[[#This Row],[email]],[1]!Quiz_3[Email],[1]!Quiz_3[Total points],"ยังไม่ส่ง")</f>
        <v>7</v>
      </c>
      <c r="AH87" s="10">
        <v>19</v>
      </c>
      <c r="AI87" s="14">
        <v>10</v>
      </c>
      <c r="AJ87" s="10">
        <f>ROUND((Table1[[#This Row],[mid '[20']]]+Table1[[#This Row],[mid '[10']]])/2,0)</f>
        <v>15</v>
      </c>
      <c r="AK87" s="13"/>
      <c r="AL87" s="13"/>
      <c r="AM87" s="13"/>
      <c r="AN87" s="13"/>
      <c r="AO87" s="13"/>
      <c r="AP87" s="13"/>
      <c r="AQ87" s="13"/>
      <c r="AR87" s="15"/>
      <c r="AS87" s="8" t="str">
        <f>IF(M86&lt;10,"ยังไม่ซ่อม",IF(Table1[[#This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88" spans="1:45" ht="19.5" x14ac:dyDescent="0.4">
      <c r="A88" s="7">
        <v>87</v>
      </c>
      <c r="B88" s="8">
        <v>3</v>
      </c>
      <c r="C88" s="8">
        <v>21</v>
      </c>
      <c r="D88" s="8" t="s">
        <v>392</v>
      </c>
      <c r="E88" s="8" t="s">
        <v>111</v>
      </c>
      <c r="F88" s="8" t="s">
        <v>393</v>
      </c>
      <c r="G88" s="8" t="s">
        <v>394</v>
      </c>
      <c r="H88" s="8" t="s">
        <v>395</v>
      </c>
      <c r="I88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88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88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88" s="10">
        <f>Table1[[#This Row],[บท 1 '[10']]]+Table1[[#This Row],[บท 2 '[10']]]+Table1[[#This Row],[บท 3 '[5']]]</f>
        <v>19</v>
      </c>
      <c r="M88" s="10">
        <f>IF(Table1[[#This Row],[ซ่อมแล้วกลางภาค]]="ซ่อมแล้ว",10,Table1[[#This Row],[MID '[20']2]])</f>
        <v>14</v>
      </c>
      <c r="N88" s="11"/>
      <c r="O88" s="10">
        <v>5</v>
      </c>
      <c r="P88" s="10"/>
      <c r="Q88" s="10">
        <f>Table1[[#This Row],[บท 4 '[10']]]+Table1[[#This Row],[นำเสนอ '[5']]]+Table1[[#This Row],[บท 5 '[10']]]</f>
        <v>5</v>
      </c>
      <c r="R88" s="10">
        <f>Table1[[#This Row],[ก่อนกลางภาค '[25']]]+Table1[[#This Row],[กลางภาค '[20']]]+Table1[[#This Row],[หลังกลางภาค '[25']]]</f>
        <v>38</v>
      </c>
      <c r="S88" s="10"/>
      <c r="T88" s="10">
        <f>Table1[[#This Row],[ปลายภาค '[30']]]+Table1[[#This Row],[ก่อนปลายภาค '[70']]]</f>
        <v>38</v>
      </c>
      <c r="U88" s="12">
        <f t="shared" si="1"/>
        <v>0</v>
      </c>
      <c r="V8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8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88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88" s="13" t="str">
        <f>_xlfn.XLOOKUP(Table1[[#This Row],[email]],[1]!ท้ายบท_1[Email],[1]!ท้ายบท_1[Total points],"ยังไม่ส่ง")</f>
        <v>ยังไม่ส่ง</v>
      </c>
      <c r="Z88" s="8" t="str">
        <f>_xlfn.XLOOKUP(Table1[[#This Row],[email]],[1]!Quiz_1[Email],[1]!Quiz_1[Total points],"ยังไม่ส่ง")</f>
        <v>ยังไม่ส่ง</v>
      </c>
      <c r="AA8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8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88" s="13">
        <f>_xlfn.XLOOKUP(Table1[[#This Row],[email]],[1]!ท้ายบท_2[Email],[1]!ท้ายบท_2[Total points],"ยังไม่ส่ง")</f>
        <v>12</v>
      </c>
      <c r="AD88" s="13">
        <f>_xlfn.XLOOKUP(Table1[[#This Row],[email]],[1]!Quiz_2[Email],[1]!Quiz_2[Total points],"ยังไม่ส่ง")</f>
        <v>9</v>
      </c>
      <c r="AE8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88" s="13">
        <f>_xlfn.XLOOKUP(Table1[[#This Row],[email]],[1]!ท้ายบท_3[Email],[1]!ท้ายบท_3[Total points],"ยังไม่ส่ง")</f>
        <v>8</v>
      </c>
      <c r="AG88" s="13">
        <f>_xlfn.XLOOKUP(Table1[[#This Row],[email]],[1]!Quiz_3[Email],[1]!Quiz_3[Total points],"ยังไม่ส่ง")</f>
        <v>9</v>
      </c>
      <c r="AH88" s="10">
        <v>20</v>
      </c>
      <c r="AI88" s="14">
        <v>8</v>
      </c>
      <c r="AJ88" s="10">
        <f>ROUND((Table1[[#This Row],[mid '[20']]]+Table1[[#This Row],[mid '[10']]])/2,0)</f>
        <v>14</v>
      </c>
      <c r="AK88" s="13"/>
      <c r="AL88" s="13"/>
      <c r="AM88" s="13"/>
      <c r="AN88" s="13"/>
      <c r="AO88" s="13"/>
      <c r="AP88" s="13"/>
      <c r="AQ88" s="13"/>
      <c r="AR88" s="15"/>
      <c r="AS88" s="8" t="str">
        <f>IF(M87&lt;10,"ยังไม่ซ่อม",IF(Table1[[#This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89" spans="1:45" ht="19.5" x14ac:dyDescent="0.4">
      <c r="A89" s="7">
        <v>88</v>
      </c>
      <c r="B89" s="8">
        <v>3</v>
      </c>
      <c r="C89" s="8">
        <v>22</v>
      </c>
      <c r="D89" s="8" t="s">
        <v>396</v>
      </c>
      <c r="E89" s="8" t="s">
        <v>111</v>
      </c>
      <c r="F89" s="8" t="s">
        <v>397</v>
      </c>
      <c r="G89" s="8" t="s">
        <v>398</v>
      </c>
      <c r="H89" s="8" t="s">
        <v>399</v>
      </c>
      <c r="I89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89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89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89" s="10">
        <f>Table1[[#This Row],[บท 1 '[10']]]+Table1[[#This Row],[บท 2 '[10']]]+Table1[[#This Row],[บท 3 '[5']]]</f>
        <v>25</v>
      </c>
      <c r="M89" s="10">
        <f>IF(Table1[[#This Row],[ซ่อมแล้วกลางภาค]]="ซ่อมแล้ว",10,Table1[[#This Row],[MID '[20']2]])</f>
        <v>19</v>
      </c>
      <c r="N89" s="11"/>
      <c r="O89" s="10">
        <v>5</v>
      </c>
      <c r="P89" s="10"/>
      <c r="Q89" s="10">
        <f>Table1[[#This Row],[บท 4 '[10']]]+Table1[[#This Row],[นำเสนอ '[5']]]+Table1[[#This Row],[บท 5 '[10']]]</f>
        <v>5</v>
      </c>
      <c r="R89" s="10">
        <f>Table1[[#This Row],[ก่อนกลางภาค '[25']]]+Table1[[#This Row],[กลางภาค '[20']]]+Table1[[#This Row],[หลังกลางภาค '[25']]]</f>
        <v>49</v>
      </c>
      <c r="S89" s="10"/>
      <c r="T89" s="10">
        <f>Table1[[#This Row],[ปลายภาค '[30']]]+Table1[[#This Row],[ก่อนปลายภาค '[70']]]</f>
        <v>49</v>
      </c>
      <c r="U89" s="12">
        <f t="shared" si="1"/>
        <v>0</v>
      </c>
      <c r="V8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8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8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89" s="13">
        <f>_xlfn.XLOOKUP(Table1[[#This Row],[email]],[1]!ท้ายบท_1[Email],[1]!ท้ายบท_1[Total points],"ยังไม่ส่ง")</f>
        <v>22</v>
      </c>
      <c r="Z89" s="8">
        <f>_xlfn.XLOOKUP(Table1[[#This Row],[email]],[1]!Quiz_1[Email],[1]!Quiz_1[Total points],"ยังไม่ส่ง")</f>
        <v>10</v>
      </c>
      <c r="AA8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8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89" s="13">
        <f>_xlfn.XLOOKUP(Table1[[#This Row],[email]],[1]!ท้ายบท_2[Email],[1]!ท้ายบท_2[Total points],"ยังไม่ส่ง")</f>
        <v>15</v>
      </c>
      <c r="AD89" s="13">
        <f>_xlfn.XLOOKUP(Table1[[#This Row],[email]],[1]!Quiz_2[Email],[1]!Quiz_2[Total points],"ยังไม่ส่ง")</f>
        <v>9</v>
      </c>
      <c r="AE8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89" s="13">
        <f>_xlfn.XLOOKUP(Table1[[#This Row],[email]],[1]!ท้ายบท_3[Email],[1]!ท้ายบท_3[Total points],"ยังไม่ส่ง")</f>
        <v>10</v>
      </c>
      <c r="AG89" s="13">
        <f>_xlfn.XLOOKUP(Table1[[#This Row],[email]],[1]!Quiz_3[Email],[1]!Quiz_3[Total points],"ยังไม่ส่ง")</f>
        <v>9</v>
      </c>
      <c r="AH89" s="10">
        <v>28</v>
      </c>
      <c r="AI89" s="14">
        <v>10</v>
      </c>
      <c r="AJ89" s="10">
        <f>ROUND((Table1[[#This Row],[mid '[20']]]+Table1[[#This Row],[mid '[10']]])/2,0)</f>
        <v>19</v>
      </c>
      <c r="AK89" s="13"/>
      <c r="AL89" s="13"/>
      <c r="AM89" s="13"/>
      <c r="AN89" s="13"/>
      <c r="AO89" s="13"/>
      <c r="AP89" s="13"/>
      <c r="AQ89" s="13"/>
      <c r="AR89" s="15"/>
      <c r="AS89" s="8" t="str">
        <f>IF(M88&lt;10,"ยังไม่ซ่อม",IF(Table1[[#This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90" spans="1:45" ht="19.5" x14ac:dyDescent="0.4">
      <c r="A90" s="7">
        <v>89</v>
      </c>
      <c r="B90" s="8">
        <v>3</v>
      </c>
      <c r="C90" s="8">
        <v>23</v>
      </c>
      <c r="D90" s="8" t="s">
        <v>400</v>
      </c>
      <c r="E90" s="8" t="s">
        <v>111</v>
      </c>
      <c r="F90" s="8" t="s">
        <v>401</v>
      </c>
      <c r="G90" s="8" t="s">
        <v>402</v>
      </c>
      <c r="H90" s="8" t="s">
        <v>403</v>
      </c>
      <c r="I90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90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90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90" s="10">
        <f>Table1[[#This Row],[บท 1 '[10']]]+Table1[[#This Row],[บท 2 '[10']]]+Table1[[#This Row],[บท 3 '[5']]]</f>
        <v>24</v>
      </c>
      <c r="M90" s="10">
        <f>IF(Table1[[#This Row],[ซ่อมแล้วกลางภาค]]="ซ่อมแล้ว",10,Table1[[#This Row],[MID '[20']2]])</f>
        <v>14</v>
      </c>
      <c r="N90" s="11"/>
      <c r="O90" s="10">
        <v>5</v>
      </c>
      <c r="P90" s="10"/>
      <c r="Q90" s="10">
        <f>Table1[[#This Row],[บท 4 '[10']]]+Table1[[#This Row],[นำเสนอ '[5']]]+Table1[[#This Row],[บท 5 '[10']]]</f>
        <v>5</v>
      </c>
      <c r="R90" s="10">
        <f>Table1[[#This Row],[ก่อนกลางภาค '[25']]]+Table1[[#This Row],[กลางภาค '[20']]]+Table1[[#This Row],[หลังกลางภาค '[25']]]</f>
        <v>43</v>
      </c>
      <c r="S90" s="10"/>
      <c r="T90" s="10">
        <f>Table1[[#This Row],[ปลายภาค '[30']]]+Table1[[#This Row],[ก่อนปลายภาค '[70']]]</f>
        <v>43</v>
      </c>
      <c r="U90" s="12">
        <f t="shared" si="1"/>
        <v>0</v>
      </c>
      <c r="V9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9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9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90" s="13">
        <f>_xlfn.XLOOKUP(Table1[[#This Row],[email]],[1]!ท้ายบท_1[Email],[1]!ท้ายบท_1[Total points],"ยังไม่ส่ง")</f>
        <v>22</v>
      </c>
      <c r="Z90" s="8">
        <f>_xlfn.XLOOKUP(Table1[[#This Row],[email]],[1]!Quiz_1[Email],[1]!Quiz_1[Total points],"ยังไม่ส่ง")</f>
        <v>9</v>
      </c>
      <c r="AA9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9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90" s="13">
        <f>_xlfn.XLOOKUP(Table1[[#This Row],[email]],[1]!ท้ายบท_2[Email],[1]!ท้ายบท_2[Total points],"ยังไม่ส่ง")</f>
        <v>12</v>
      </c>
      <c r="AD90" s="13">
        <f>_xlfn.XLOOKUP(Table1[[#This Row],[email]],[1]!Quiz_2[Email],[1]!Quiz_2[Total points],"ยังไม่ส่ง")</f>
        <v>9</v>
      </c>
      <c r="AE9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90" s="13">
        <f>_xlfn.XLOOKUP(Table1[[#This Row],[email]],[1]!ท้ายบท_3[Email],[1]!ท้ายบท_3[Total points],"ยังไม่ส่ง")</f>
        <v>11</v>
      </c>
      <c r="AG90" s="13">
        <f>_xlfn.XLOOKUP(Table1[[#This Row],[email]],[1]!Quiz_3[Email],[1]!Quiz_3[Total points],"ยังไม่ส่ง")</f>
        <v>7</v>
      </c>
      <c r="AH90" s="10">
        <v>22</v>
      </c>
      <c r="AI90" s="14">
        <v>6</v>
      </c>
      <c r="AJ90" s="10">
        <f>ROUND((Table1[[#This Row],[mid '[20']]]+Table1[[#This Row],[mid '[10']]])/2,0)</f>
        <v>14</v>
      </c>
      <c r="AK90" s="13"/>
      <c r="AL90" s="13"/>
      <c r="AM90" s="13"/>
      <c r="AN90" s="13"/>
      <c r="AO90" s="13"/>
      <c r="AP90" s="13"/>
      <c r="AQ90" s="13"/>
      <c r="AR90" s="15"/>
      <c r="AS90" s="8" t="str">
        <f>IF(M89&lt;10,"ยังไม่ซ่อม",IF(Table1[[#This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91" spans="1:45" ht="19.5" x14ac:dyDescent="0.4">
      <c r="A91" s="7">
        <v>90</v>
      </c>
      <c r="B91" s="8">
        <v>3</v>
      </c>
      <c r="C91" s="8">
        <v>24</v>
      </c>
      <c r="D91" s="8" t="s">
        <v>404</v>
      </c>
      <c r="E91" s="8" t="s">
        <v>111</v>
      </c>
      <c r="F91" s="8" t="s">
        <v>405</v>
      </c>
      <c r="G91" s="8" t="s">
        <v>406</v>
      </c>
      <c r="H91" s="8" t="s">
        <v>407</v>
      </c>
      <c r="I91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91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91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91" s="10">
        <f>Table1[[#This Row],[บท 1 '[10']]]+Table1[[#This Row],[บท 2 '[10']]]+Table1[[#This Row],[บท 3 '[5']]]</f>
        <v>18</v>
      </c>
      <c r="M91" s="10">
        <f>IF(Table1[[#This Row],[ซ่อมแล้วกลางภาค]]="ซ่อมแล้ว",10,Table1[[#This Row],[MID '[20']2]])</f>
        <v>14</v>
      </c>
      <c r="N91" s="11"/>
      <c r="O91" s="10">
        <v>5</v>
      </c>
      <c r="P91" s="10"/>
      <c r="Q91" s="10">
        <f>Table1[[#This Row],[บท 4 '[10']]]+Table1[[#This Row],[นำเสนอ '[5']]]+Table1[[#This Row],[บท 5 '[10']]]</f>
        <v>5</v>
      </c>
      <c r="R91" s="10">
        <f>Table1[[#This Row],[ก่อนกลางภาค '[25']]]+Table1[[#This Row],[กลางภาค '[20']]]+Table1[[#This Row],[หลังกลางภาค '[25']]]</f>
        <v>37</v>
      </c>
      <c r="S91" s="10"/>
      <c r="T91" s="10">
        <f>Table1[[#This Row],[ปลายภาค '[30']]]+Table1[[#This Row],[ก่อนปลายภาค '[70']]]</f>
        <v>37</v>
      </c>
      <c r="U91" s="12">
        <f t="shared" si="1"/>
        <v>0</v>
      </c>
      <c r="V9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9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9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91" s="13" t="str">
        <f>_xlfn.XLOOKUP(Table1[[#This Row],[email]],[1]!ท้ายบท_1[Email],[1]!ท้ายบท_1[Total points],"ยังไม่ส่ง")</f>
        <v>ยังไม่ส่ง</v>
      </c>
      <c r="Z91" s="8" t="str">
        <f>_xlfn.XLOOKUP(Table1[[#This Row],[email]],[1]!Quiz_1[Email],[1]!Quiz_1[Total points],"ยังไม่ส่ง")</f>
        <v>ยังไม่ส่ง</v>
      </c>
      <c r="AA9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9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91" s="13">
        <f>_xlfn.XLOOKUP(Table1[[#This Row],[email]],[1]!ท้ายบท_2[Email],[1]!ท้ายบท_2[Total points],"ยังไม่ส่ง")</f>
        <v>13</v>
      </c>
      <c r="AD91" s="13">
        <f>_xlfn.XLOOKUP(Table1[[#This Row],[email]],[1]!Quiz_2[Email],[1]!Quiz_2[Total points],"ยังไม่ส่ง")</f>
        <v>8</v>
      </c>
      <c r="AE91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91" s="13" t="str">
        <f>_xlfn.XLOOKUP(Table1[[#This Row],[email]],[1]!ท้ายบท_3[Email],[1]!ท้ายบท_3[Total points],"ยังไม่ส่ง")</f>
        <v>ยังไม่ส่ง</v>
      </c>
      <c r="AG91" s="13">
        <f>_xlfn.XLOOKUP(Table1[[#This Row],[email]],[1]!Quiz_3[Email],[1]!Quiz_3[Total points],"ยังไม่ส่ง")</f>
        <v>8</v>
      </c>
      <c r="AH91" s="10">
        <v>20</v>
      </c>
      <c r="AI91" s="14">
        <v>8</v>
      </c>
      <c r="AJ91" s="10">
        <f>ROUND((Table1[[#This Row],[mid '[20']]]+Table1[[#This Row],[mid '[10']]])/2,0)</f>
        <v>14</v>
      </c>
      <c r="AK91" s="13"/>
      <c r="AL91" s="13"/>
      <c r="AM91" s="13"/>
      <c r="AN91" s="13"/>
      <c r="AO91" s="13"/>
      <c r="AP91" s="13"/>
      <c r="AQ91" s="13"/>
      <c r="AR91" s="15"/>
      <c r="AS91" s="8" t="str">
        <f>IF(M90&lt;10,"ยังไม่ซ่อม",IF(Table1[[#This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92" spans="1:45" ht="19.5" x14ac:dyDescent="0.4">
      <c r="A92" s="7">
        <v>91</v>
      </c>
      <c r="B92" s="8">
        <v>3</v>
      </c>
      <c r="C92" s="8">
        <v>25</v>
      </c>
      <c r="D92" s="8" t="s">
        <v>408</v>
      </c>
      <c r="E92" s="8" t="s">
        <v>111</v>
      </c>
      <c r="F92" s="8" t="s">
        <v>409</v>
      </c>
      <c r="G92" s="8" t="s">
        <v>410</v>
      </c>
      <c r="H92" s="8" t="s">
        <v>411</v>
      </c>
      <c r="I92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9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9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92" s="10">
        <f>Table1[[#This Row],[บท 1 '[10']]]+Table1[[#This Row],[บท 2 '[10']]]+Table1[[#This Row],[บท 3 '[5']]]</f>
        <v>20</v>
      </c>
      <c r="M92" s="10">
        <f>IF(Table1[[#This Row],[ซ่อมแล้วกลางภาค]]="ซ่อมแล้ว",10,Table1[[#This Row],[MID '[20']2]])</f>
        <v>11</v>
      </c>
      <c r="N92" s="11"/>
      <c r="O92" s="10">
        <v>5</v>
      </c>
      <c r="P92" s="10"/>
      <c r="Q92" s="10">
        <f>Table1[[#This Row],[บท 4 '[10']]]+Table1[[#This Row],[นำเสนอ '[5']]]+Table1[[#This Row],[บท 5 '[10']]]</f>
        <v>5</v>
      </c>
      <c r="R92" s="10">
        <f>Table1[[#This Row],[ก่อนกลางภาค '[25']]]+Table1[[#This Row],[กลางภาค '[20']]]+Table1[[#This Row],[หลังกลางภาค '[25']]]</f>
        <v>36</v>
      </c>
      <c r="S92" s="10"/>
      <c r="T92" s="10">
        <f>Table1[[#This Row],[ปลายภาค '[30']]]+Table1[[#This Row],[ก่อนปลายภาค '[70']]]</f>
        <v>36</v>
      </c>
      <c r="U92" s="12">
        <f t="shared" si="1"/>
        <v>0</v>
      </c>
      <c r="V9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9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9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92" s="13" t="str">
        <f>_xlfn.XLOOKUP(Table1[[#This Row],[email]],[1]!ท้ายบท_1[Email],[1]!ท้ายบท_1[Total points],"ยังไม่ส่ง")</f>
        <v>ยังไม่ส่ง</v>
      </c>
      <c r="Z92" s="8" t="str">
        <f>_xlfn.XLOOKUP(Table1[[#This Row],[email]],[1]!Quiz_1[Email],[1]!Quiz_1[Total points],"ยังไม่ส่ง")</f>
        <v>ยังไม่ส่ง</v>
      </c>
      <c r="AA9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9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92" s="13">
        <f>_xlfn.XLOOKUP(Table1[[#This Row],[email]],[1]!ท้ายบท_2[Email],[1]!ท้ายบท_2[Total points],"ยังไม่ส่ง")</f>
        <v>12</v>
      </c>
      <c r="AD92" s="13">
        <f>_xlfn.XLOOKUP(Table1[[#This Row],[email]],[1]!Quiz_2[Email],[1]!Quiz_2[Total points],"ยังไม่ส่ง")</f>
        <v>8</v>
      </c>
      <c r="AE9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92" s="13">
        <f>_xlfn.XLOOKUP(Table1[[#This Row],[email]],[1]!ท้ายบท_3[Email],[1]!ท้ายบท_3[Total points],"ยังไม่ส่ง")</f>
        <v>8</v>
      </c>
      <c r="AG92" s="13">
        <f>_xlfn.XLOOKUP(Table1[[#This Row],[email]],[1]!Quiz_3[Email],[1]!Quiz_3[Total points],"ยังไม่ส่ง")</f>
        <v>7</v>
      </c>
      <c r="AH92" s="10">
        <v>12</v>
      </c>
      <c r="AI92" s="14">
        <v>10</v>
      </c>
      <c r="AJ92" s="10">
        <f>ROUND((Table1[[#This Row],[mid '[20']]]+Table1[[#This Row],[mid '[10']]])/2,0)</f>
        <v>11</v>
      </c>
      <c r="AK92" s="13"/>
      <c r="AL92" s="13"/>
      <c r="AM92" s="13"/>
      <c r="AN92" s="13"/>
      <c r="AO92" s="13"/>
      <c r="AP92" s="13"/>
      <c r="AQ92" s="13"/>
      <c r="AR92" s="15"/>
      <c r="AS92" s="8" t="str">
        <f>IF(M91&lt;10,"ยังไม่ซ่อม",IF(Table1[[#This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93" spans="1:45" ht="19.5" x14ac:dyDescent="0.4">
      <c r="A93" s="7">
        <v>92</v>
      </c>
      <c r="B93" s="8">
        <v>3</v>
      </c>
      <c r="C93" s="8">
        <v>26</v>
      </c>
      <c r="D93" s="8" t="s">
        <v>412</v>
      </c>
      <c r="E93" s="8" t="s">
        <v>111</v>
      </c>
      <c r="F93" s="8" t="s">
        <v>413</v>
      </c>
      <c r="G93" s="8" t="s">
        <v>414</v>
      </c>
      <c r="H93" s="8" t="s">
        <v>415</v>
      </c>
      <c r="I93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93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93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93" s="10">
        <f>Table1[[#This Row],[บท 1 '[10']]]+Table1[[#This Row],[บท 2 '[10']]]+Table1[[#This Row],[บท 3 '[5']]]</f>
        <v>22</v>
      </c>
      <c r="M93" s="10">
        <f>IF(Table1[[#This Row],[ซ่อมแล้วกลางภาค]]="ซ่อมแล้ว",10,Table1[[#This Row],[MID '[20']2]])</f>
        <v>12</v>
      </c>
      <c r="N93" s="11"/>
      <c r="O93" s="10">
        <v>5</v>
      </c>
      <c r="P93" s="10"/>
      <c r="Q93" s="10">
        <f>Table1[[#This Row],[บท 4 '[10']]]+Table1[[#This Row],[นำเสนอ '[5']]]+Table1[[#This Row],[บท 5 '[10']]]</f>
        <v>5</v>
      </c>
      <c r="R93" s="10">
        <f>Table1[[#This Row],[ก่อนกลางภาค '[25']]]+Table1[[#This Row],[กลางภาค '[20']]]+Table1[[#This Row],[หลังกลางภาค '[25']]]</f>
        <v>39</v>
      </c>
      <c r="S93" s="10"/>
      <c r="T93" s="10">
        <f>Table1[[#This Row],[ปลายภาค '[30']]]+Table1[[#This Row],[ก่อนปลายภาค '[70']]]</f>
        <v>39</v>
      </c>
      <c r="U93" s="12">
        <f t="shared" si="1"/>
        <v>0</v>
      </c>
      <c r="V9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9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9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93" s="13">
        <f>_xlfn.XLOOKUP(Table1[[#This Row],[email]],[1]!ท้ายบท_1[Email],[1]!ท้ายบท_1[Total points],"ยังไม่ส่ง")</f>
        <v>18</v>
      </c>
      <c r="Z93" s="8" t="str">
        <f>_xlfn.XLOOKUP(Table1[[#This Row],[email]],[1]!Quiz_1[Email],[1]!Quiz_1[Total points],"ยังไม่ส่ง")</f>
        <v>ยังไม่ส่ง</v>
      </c>
      <c r="AA9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9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93" s="13">
        <f>_xlfn.XLOOKUP(Table1[[#This Row],[email]],[1]!ท้ายบท_2[Email],[1]!ท้ายบท_2[Total points],"ยังไม่ส่ง")</f>
        <v>12</v>
      </c>
      <c r="AD93" s="13">
        <f>_xlfn.XLOOKUP(Table1[[#This Row],[email]],[1]!Quiz_2[Email],[1]!Quiz_2[Total points],"ยังไม่ส่ง")</f>
        <v>8</v>
      </c>
      <c r="AE9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93" s="13">
        <f>_xlfn.XLOOKUP(Table1[[#This Row],[email]],[1]!ท้ายบท_3[Email],[1]!ท้ายบท_3[Total points],"ยังไม่ส่ง")</f>
        <v>10</v>
      </c>
      <c r="AG93" s="13">
        <f>_xlfn.XLOOKUP(Table1[[#This Row],[email]],[1]!Quiz_3[Email],[1]!Quiz_3[Total points],"ยังไม่ส่ง")</f>
        <v>7</v>
      </c>
      <c r="AH93" s="10">
        <v>17</v>
      </c>
      <c r="AI93" s="14">
        <v>7</v>
      </c>
      <c r="AJ93" s="10">
        <f>ROUND((Table1[[#This Row],[mid '[20']]]+Table1[[#This Row],[mid '[10']]])/2,0)</f>
        <v>12</v>
      </c>
      <c r="AK93" s="13"/>
      <c r="AL93" s="13"/>
      <c r="AM93" s="13"/>
      <c r="AN93" s="13"/>
      <c r="AO93" s="13"/>
      <c r="AP93" s="13"/>
      <c r="AQ93" s="13"/>
      <c r="AR93" s="15"/>
      <c r="AS93" s="8" t="str">
        <f>IF(M92&lt;10,"ยังไม่ซ่อม",IF(Table1[[#This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94" spans="1:45" ht="19.5" x14ac:dyDescent="0.4">
      <c r="A94" s="7">
        <v>93</v>
      </c>
      <c r="B94" s="8">
        <v>3</v>
      </c>
      <c r="C94" s="8">
        <v>27</v>
      </c>
      <c r="D94" s="8" t="s">
        <v>416</v>
      </c>
      <c r="E94" s="8" t="s">
        <v>111</v>
      </c>
      <c r="F94" s="8" t="s">
        <v>417</v>
      </c>
      <c r="G94" s="8" t="s">
        <v>418</v>
      </c>
      <c r="H94" s="8" t="s">
        <v>419</v>
      </c>
      <c r="I94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94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94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94" s="10">
        <f>Table1[[#This Row],[บท 1 '[10']]]+Table1[[#This Row],[บท 2 '[10']]]+Table1[[#This Row],[บท 3 '[5']]]</f>
        <v>19</v>
      </c>
      <c r="M94" s="10">
        <f>IF(Table1[[#This Row],[ซ่อมแล้วกลางภาค]]="ซ่อมแล้ว",10,Table1[[#This Row],[MID '[20']2]])</f>
        <v>18</v>
      </c>
      <c r="N94" s="11"/>
      <c r="O94" s="10">
        <v>5</v>
      </c>
      <c r="P94" s="10"/>
      <c r="Q94" s="10">
        <f>Table1[[#This Row],[บท 4 '[10']]]+Table1[[#This Row],[นำเสนอ '[5']]]+Table1[[#This Row],[บท 5 '[10']]]</f>
        <v>5</v>
      </c>
      <c r="R94" s="10">
        <f>Table1[[#This Row],[ก่อนกลางภาค '[25']]]+Table1[[#This Row],[กลางภาค '[20']]]+Table1[[#This Row],[หลังกลางภาค '[25']]]</f>
        <v>42</v>
      </c>
      <c r="S94" s="10"/>
      <c r="T94" s="10">
        <f>Table1[[#This Row],[ปลายภาค '[30']]]+Table1[[#This Row],[ก่อนปลายภาค '[70']]]</f>
        <v>42</v>
      </c>
      <c r="U94" s="12">
        <f t="shared" si="1"/>
        <v>0</v>
      </c>
      <c r="V9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9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94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94" s="13" t="str">
        <f>_xlfn.XLOOKUP(Table1[[#This Row],[email]],[1]!ท้ายบท_1[Email],[1]!ท้ายบท_1[Total points],"ยังไม่ส่ง")</f>
        <v>ยังไม่ส่ง</v>
      </c>
      <c r="Z94" s="8" t="str">
        <f>_xlfn.XLOOKUP(Table1[[#This Row],[email]],[1]!Quiz_1[Email],[1]!Quiz_1[Total points],"ยังไม่ส่ง")</f>
        <v>ยังไม่ส่ง</v>
      </c>
      <c r="AA9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9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94" s="13">
        <f>_xlfn.XLOOKUP(Table1[[#This Row],[email]],[1]!ท้ายบท_2[Email],[1]!ท้ายบท_2[Total points],"ยังไม่ส่ง")</f>
        <v>15</v>
      </c>
      <c r="AD94" s="13">
        <f>_xlfn.XLOOKUP(Table1[[#This Row],[email]],[1]!Quiz_2[Email],[1]!Quiz_2[Total points],"ยังไม่ส่ง")</f>
        <v>9</v>
      </c>
      <c r="AE9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94" s="13">
        <f>_xlfn.XLOOKUP(Table1[[#This Row],[email]],[1]!ท้ายบท_3[Email],[1]!ท้ายบท_3[Total points],"ยังไม่ส่ง")</f>
        <v>10</v>
      </c>
      <c r="AG94" s="13">
        <f>_xlfn.XLOOKUP(Table1[[#This Row],[email]],[1]!Quiz_3[Email],[1]!Quiz_3[Total points],"ยังไม่ส่ง")</f>
        <v>8</v>
      </c>
      <c r="AH94" s="10">
        <v>25</v>
      </c>
      <c r="AI94" s="14">
        <v>10</v>
      </c>
      <c r="AJ94" s="10">
        <f>ROUND((Table1[[#This Row],[mid '[20']]]+Table1[[#This Row],[mid '[10']]])/2,0)</f>
        <v>18</v>
      </c>
      <c r="AK94" s="13"/>
      <c r="AL94" s="13"/>
      <c r="AM94" s="13"/>
      <c r="AN94" s="13"/>
      <c r="AO94" s="13"/>
      <c r="AP94" s="13"/>
      <c r="AQ94" s="13"/>
      <c r="AR94" s="15"/>
      <c r="AS94" s="8" t="str">
        <f>IF(M93&lt;10,"ยังไม่ซ่อม",IF(Table1[[#This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95" spans="1:45" ht="19.5" x14ac:dyDescent="0.4">
      <c r="A95" s="7">
        <v>94</v>
      </c>
      <c r="B95" s="8">
        <v>3</v>
      </c>
      <c r="C95" s="8">
        <v>28</v>
      </c>
      <c r="D95" s="8" t="s">
        <v>420</v>
      </c>
      <c r="E95" s="8" t="s">
        <v>111</v>
      </c>
      <c r="F95" s="8" t="s">
        <v>421</v>
      </c>
      <c r="G95" s="8" t="s">
        <v>422</v>
      </c>
      <c r="H95" s="8" t="s">
        <v>423</v>
      </c>
      <c r="I95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95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95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95" s="10">
        <f>Table1[[#This Row],[บท 1 '[10']]]+Table1[[#This Row],[บท 2 '[10']]]+Table1[[#This Row],[บท 3 '[5']]]</f>
        <v>23</v>
      </c>
      <c r="M95" s="10">
        <f>IF(Table1[[#This Row],[ซ่อมแล้วกลางภาค]]="ซ่อมแล้ว",10,Table1[[#This Row],[MID '[20']2]])</f>
        <v>15</v>
      </c>
      <c r="N95" s="11"/>
      <c r="O95" s="10">
        <v>5</v>
      </c>
      <c r="P95" s="10"/>
      <c r="Q95" s="10">
        <f>Table1[[#This Row],[บท 4 '[10']]]+Table1[[#This Row],[นำเสนอ '[5']]]+Table1[[#This Row],[บท 5 '[10']]]</f>
        <v>5</v>
      </c>
      <c r="R95" s="10">
        <f>Table1[[#This Row],[ก่อนกลางภาค '[25']]]+Table1[[#This Row],[กลางภาค '[20']]]+Table1[[#This Row],[หลังกลางภาค '[25']]]</f>
        <v>43</v>
      </c>
      <c r="S95" s="10"/>
      <c r="T95" s="10">
        <f>Table1[[#This Row],[ปลายภาค '[30']]]+Table1[[#This Row],[ก่อนปลายภาค '[70']]]</f>
        <v>43</v>
      </c>
      <c r="U95" s="12">
        <f t="shared" si="1"/>
        <v>0</v>
      </c>
      <c r="V9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9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9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95" s="13">
        <f>_xlfn.XLOOKUP(Table1[[#This Row],[email]],[1]!ท้ายบท_1[Email],[1]!ท้ายบท_1[Total points],"ยังไม่ส่ง")</f>
        <v>21</v>
      </c>
      <c r="Z95" s="8">
        <f>_xlfn.XLOOKUP(Table1[[#This Row],[email]],[1]!Quiz_1[Email],[1]!Quiz_1[Total points],"ยังไม่ส่ง")</f>
        <v>5</v>
      </c>
      <c r="AA9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9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95" s="13">
        <f>_xlfn.XLOOKUP(Table1[[#This Row],[email]],[1]!ท้ายบท_2[Email],[1]!ท้ายบท_2[Total points],"ยังไม่ส่ง")</f>
        <v>15</v>
      </c>
      <c r="AD95" s="13">
        <f>_xlfn.XLOOKUP(Table1[[#This Row],[email]],[1]!Quiz_2[Email],[1]!Quiz_2[Total points],"ยังไม่ส่ง")</f>
        <v>10</v>
      </c>
      <c r="AE9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95" s="13">
        <f>_xlfn.XLOOKUP(Table1[[#This Row],[email]],[1]!ท้ายบท_3[Email],[1]!ท้ายบท_3[Total points],"ยังไม่ส่ง")</f>
        <v>10</v>
      </c>
      <c r="AG95" s="13">
        <f>_xlfn.XLOOKUP(Table1[[#This Row],[email]],[1]!Quiz_3[Email],[1]!Quiz_3[Total points],"ยังไม่ส่ง")</f>
        <v>7</v>
      </c>
      <c r="AH95" s="10">
        <v>19</v>
      </c>
      <c r="AI95" s="14">
        <v>10</v>
      </c>
      <c r="AJ95" s="10">
        <f>ROUND((Table1[[#This Row],[mid '[20']]]+Table1[[#This Row],[mid '[10']]])/2,0)</f>
        <v>15</v>
      </c>
      <c r="AK95" s="13"/>
      <c r="AL95" s="13"/>
      <c r="AM95" s="13"/>
      <c r="AN95" s="13"/>
      <c r="AO95" s="13"/>
      <c r="AP95" s="13"/>
      <c r="AQ95" s="13"/>
      <c r="AR95" s="15"/>
      <c r="AS95" s="8" t="str">
        <f>IF(M94&lt;10,"ยังไม่ซ่อม",IF(Table1[[#This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96" spans="1:45" ht="19.5" x14ac:dyDescent="0.4">
      <c r="A96" s="7">
        <v>95</v>
      </c>
      <c r="B96" s="8">
        <v>3</v>
      </c>
      <c r="C96" s="8">
        <v>29</v>
      </c>
      <c r="D96" s="8" t="s">
        <v>424</v>
      </c>
      <c r="E96" s="8" t="s">
        <v>111</v>
      </c>
      <c r="F96" s="8" t="s">
        <v>425</v>
      </c>
      <c r="G96" s="8" t="s">
        <v>426</v>
      </c>
      <c r="H96" s="8" t="s">
        <v>427</v>
      </c>
      <c r="I9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96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96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96" s="10">
        <f>Table1[[#This Row],[บท 1 '[10']]]+Table1[[#This Row],[บท 2 '[10']]]+Table1[[#This Row],[บท 3 '[5']]]</f>
        <v>25</v>
      </c>
      <c r="M96" s="10">
        <f>IF(Table1[[#This Row],[ซ่อมแล้วกลางภาค]]="ซ่อมแล้ว",10,Table1[[#This Row],[MID '[20']2]])</f>
        <v>19</v>
      </c>
      <c r="N96" s="11"/>
      <c r="O96" s="10">
        <v>5</v>
      </c>
      <c r="P96" s="10"/>
      <c r="Q96" s="10">
        <f>Table1[[#This Row],[บท 4 '[10']]]+Table1[[#This Row],[นำเสนอ '[5']]]+Table1[[#This Row],[บท 5 '[10']]]</f>
        <v>5</v>
      </c>
      <c r="R96" s="10">
        <f>Table1[[#This Row],[ก่อนกลางภาค '[25']]]+Table1[[#This Row],[กลางภาค '[20']]]+Table1[[#This Row],[หลังกลางภาค '[25']]]</f>
        <v>49</v>
      </c>
      <c r="S96" s="10"/>
      <c r="T96" s="10">
        <f>Table1[[#This Row],[ปลายภาค '[30']]]+Table1[[#This Row],[ก่อนปลายภาค '[70']]]</f>
        <v>49</v>
      </c>
      <c r="U96" s="12">
        <f t="shared" si="1"/>
        <v>0</v>
      </c>
      <c r="V9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9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9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96" s="13">
        <f>_xlfn.XLOOKUP(Table1[[#This Row],[email]],[1]!ท้ายบท_1[Email],[1]!ท้ายบท_1[Total points],"ยังไม่ส่ง")</f>
        <v>21</v>
      </c>
      <c r="Z96" s="8">
        <f>_xlfn.XLOOKUP(Table1[[#This Row],[email]],[1]!Quiz_1[Email],[1]!Quiz_1[Total points],"ยังไม่ส่ง")</f>
        <v>9</v>
      </c>
      <c r="AA9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9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96" s="13">
        <f>_xlfn.XLOOKUP(Table1[[#This Row],[email]],[1]!ท้ายบท_2[Email],[1]!ท้ายบท_2[Total points],"ยังไม่ส่ง")</f>
        <v>13</v>
      </c>
      <c r="AD96" s="13">
        <f>_xlfn.XLOOKUP(Table1[[#This Row],[email]],[1]!Quiz_2[Email],[1]!Quiz_2[Total points],"ยังไม่ส่ง")</f>
        <v>9</v>
      </c>
      <c r="AE9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96" s="13">
        <f>_xlfn.XLOOKUP(Table1[[#This Row],[email]],[1]!ท้ายบท_3[Email],[1]!ท้ายบท_3[Total points],"ยังไม่ส่ง")</f>
        <v>10</v>
      </c>
      <c r="AG96" s="13">
        <f>_xlfn.XLOOKUP(Table1[[#This Row],[email]],[1]!Quiz_3[Email],[1]!Quiz_3[Total points],"ยังไม่ส่ง")</f>
        <v>9</v>
      </c>
      <c r="AH96" s="10">
        <v>27</v>
      </c>
      <c r="AI96" s="14">
        <v>10</v>
      </c>
      <c r="AJ96" s="10">
        <f>ROUND((Table1[[#This Row],[mid '[20']]]+Table1[[#This Row],[mid '[10']]])/2,0)</f>
        <v>19</v>
      </c>
      <c r="AK96" s="13"/>
      <c r="AL96" s="13"/>
      <c r="AM96" s="13"/>
      <c r="AN96" s="13"/>
      <c r="AO96" s="13"/>
      <c r="AP96" s="13"/>
      <c r="AQ96" s="13"/>
      <c r="AR96" s="15"/>
      <c r="AS96" s="8" t="str">
        <f>IF(M95&lt;10,"ยังไม่ซ่อม",IF(Table1[[#This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97" spans="1:45" ht="19.5" x14ac:dyDescent="0.4">
      <c r="A97" s="7">
        <v>96</v>
      </c>
      <c r="B97" s="8">
        <v>3</v>
      </c>
      <c r="C97" s="8">
        <v>30</v>
      </c>
      <c r="D97" s="8" t="s">
        <v>428</v>
      </c>
      <c r="E97" s="8" t="s">
        <v>111</v>
      </c>
      <c r="F97" s="8" t="s">
        <v>429</v>
      </c>
      <c r="G97" s="8" t="s">
        <v>430</v>
      </c>
      <c r="H97" s="8" t="s">
        <v>431</v>
      </c>
      <c r="I9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9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97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97" s="10">
        <f>Table1[[#This Row],[บท 1 '[10']]]+Table1[[#This Row],[บท 2 '[10']]]+Table1[[#This Row],[บท 3 '[5']]]</f>
        <v>25</v>
      </c>
      <c r="M97" s="10">
        <f>IF(Table1[[#This Row],[ซ่อมแล้วกลางภาค]]="ซ่อมแล้ว",10,Table1[[#This Row],[MID '[20']2]])</f>
        <v>17</v>
      </c>
      <c r="N97" s="11"/>
      <c r="O97" s="10">
        <v>5</v>
      </c>
      <c r="P97" s="10"/>
      <c r="Q97" s="10">
        <f>Table1[[#This Row],[บท 4 '[10']]]+Table1[[#This Row],[นำเสนอ '[5']]]+Table1[[#This Row],[บท 5 '[10']]]</f>
        <v>5</v>
      </c>
      <c r="R97" s="10">
        <f>Table1[[#This Row],[ก่อนกลางภาค '[25']]]+Table1[[#This Row],[กลางภาค '[20']]]+Table1[[#This Row],[หลังกลางภาค '[25']]]</f>
        <v>47</v>
      </c>
      <c r="S97" s="10"/>
      <c r="T97" s="10">
        <f>Table1[[#This Row],[ปลายภาค '[30']]]+Table1[[#This Row],[ก่อนปลายภาค '[70']]]</f>
        <v>47</v>
      </c>
      <c r="U97" s="12">
        <f t="shared" si="1"/>
        <v>0</v>
      </c>
      <c r="V9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9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9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97" s="13">
        <f>_xlfn.XLOOKUP(Table1[[#This Row],[email]],[1]!ท้ายบท_1[Email],[1]!ท้ายบท_1[Total points],"ยังไม่ส่ง")</f>
        <v>19</v>
      </c>
      <c r="Z97" s="8">
        <f>_xlfn.XLOOKUP(Table1[[#This Row],[email]],[1]!Quiz_1[Email],[1]!Quiz_1[Total points],"ยังไม่ส่ง")</f>
        <v>9</v>
      </c>
      <c r="AA9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9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97" s="13">
        <f>_xlfn.XLOOKUP(Table1[[#This Row],[email]],[1]!ท้ายบท_2[Email],[1]!ท้ายบท_2[Total points],"ยังไม่ส่ง")</f>
        <v>15</v>
      </c>
      <c r="AD97" s="13">
        <f>_xlfn.XLOOKUP(Table1[[#This Row],[email]],[1]!Quiz_2[Email],[1]!Quiz_2[Total points],"ยังไม่ส่ง")</f>
        <v>9</v>
      </c>
      <c r="AE9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97" s="13">
        <f>_xlfn.XLOOKUP(Table1[[#This Row],[email]],[1]!ท้ายบท_3[Email],[1]!ท้ายบท_3[Total points],"ยังไม่ส่ง")</f>
        <v>10</v>
      </c>
      <c r="AG97" s="13">
        <f>_xlfn.XLOOKUP(Table1[[#This Row],[email]],[1]!Quiz_3[Email],[1]!Quiz_3[Total points],"ยังไม่ส่ง")</f>
        <v>9</v>
      </c>
      <c r="AH97" s="10">
        <v>23</v>
      </c>
      <c r="AI97" s="14">
        <v>10</v>
      </c>
      <c r="AJ97" s="10">
        <f>ROUND((Table1[[#This Row],[mid '[20']]]+Table1[[#This Row],[mid '[10']]])/2,0)</f>
        <v>17</v>
      </c>
      <c r="AK97" s="13"/>
      <c r="AL97" s="13"/>
      <c r="AM97" s="13"/>
      <c r="AN97" s="13"/>
      <c r="AO97" s="13"/>
      <c r="AP97" s="13"/>
      <c r="AQ97" s="13"/>
      <c r="AR97" s="15"/>
      <c r="AS97" s="8" t="str">
        <f>IF(M96&lt;10,"ยังไม่ซ่อม",IF(Table1[[#This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98" spans="1:45" ht="19.5" x14ac:dyDescent="0.4">
      <c r="A98" s="7">
        <v>97</v>
      </c>
      <c r="B98" s="8">
        <v>3</v>
      </c>
      <c r="C98" s="8">
        <v>31</v>
      </c>
      <c r="D98" s="8" t="s">
        <v>432</v>
      </c>
      <c r="E98" s="8" t="s">
        <v>111</v>
      </c>
      <c r="F98" s="8" t="s">
        <v>433</v>
      </c>
      <c r="G98" s="8" t="s">
        <v>434</v>
      </c>
      <c r="H98" s="8" t="s">
        <v>435</v>
      </c>
      <c r="I98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98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98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98" s="10">
        <f>Table1[[#This Row],[บท 1 '[10']]]+Table1[[#This Row],[บท 2 '[10']]]+Table1[[#This Row],[บท 3 '[5']]]</f>
        <v>25</v>
      </c>
      <c r="M98" s="10">
        <f>IF(Table1[[#This Row],[ซ่อมแล้วกลางภาค]]="ซ่อมแล้ว",10,Table1[[#This Row],[MID '[20']2]])</f>
        <v>14</v>
      </c>
      <c r="N98" s="11"/>
      <c r="O98" s="10">
        <v>5</v>
      </c>
      <c r="P98" s="10"/>
      <c r="Q98" s="10">
        <f>Table1[[#This Row],[บท 4 '[10']]]+Table1[[#This Row],[นำเสนอ '[5']]]+Table1[[#This Row],[บท 5 '[10']]]</f>
        <v>5</v>
      </c>
      <c r="R98" s="10">
        <f>Table1[[#This Row],[ก่อนกลางภาค '[25']]]+Table1[[#This Row],[กลางภาค '[20']]]+Table1[[#This Row],[หลังกลางภาค '[25']]]</f>
        <v>44</v>
      </c>
      <c r="S98" s="10"/>
      <c r="T98" s="10">
        <f>Table1[[#This Row],[ปลายภาค '[30']]]+Table1[[#This Row],[ก่อนปลายภาค '[70']]]</f>
        <v>44</v>
      </c>
      <c r="U98" s="12">
        <f t="shared" si="1"/>
        <v>0</v>
      </c>
      <c r="V9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9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9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98" s="13">
        <f>_xlfn.XLOOKUP(Table1[[#This Row],[email]],[1]!ท้ายบท_1[Email],[1]!ท้ายบท_1[Total points],"ยังไม่ส่ง")</f>
        <v>22</v>
      </c>
      <c r="Z98" s="8">
        <f>_xlfn.XLOOKUP(Table1[[#This Row],[email]],[1]!Quiz_1[Email],[1]!Quiz_1[Total points],"ยังไม่ส่ง")</f>
        <v>9</v>
      </c>
      <c r="AA9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9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98" s="13">
        <f>_xlfn.XLOOKUP(Table1[[#This Row],[email]],[1]!ท้ายบท_2[Email],[1]!ท้ายบท_2[Total points],"ยังไม่ส่ง")</f>
        <v>10</v>
      </c>
      <c r="AD98" s="13">
        <f>_xlfn.XLOOKUP(Table1[[#This Row],[email]],[1]!Quiz_2[Email],[1]!Quiz_2[Total points],"ยังไม่ส่ง")</f>
        <v>9</v>
      </c>
      <c r="AE9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98" s="13">
        <f>_xlfn.XLOOKUP(Table1[[#This Row],[email]],[1]!ท้ายบท_3[Email],[1]!ท้ายบท_3[Total points],"ยังไม่ส่ง")</f>
        <v>8</v>
      </c>
      <c r="AG98" s="13">
        <f>_xlfn.XLOOKUP(Table1[[#This Row],[email]],[1]!Quiz_3[Email],[1]!Quiz_3[Total points],"ยังไม่ส่ง")</f>
        <v>9</v>
      </c>
      <c r="AH98" s="10">
        <v>19</v>
      </c>
      <c r="AI98" s="14">
        <v>8</v>
      </c>
      <c r="AJ98" s="10">
        <f>ROUND((Table1[[#This Row],[mid '[20']]]+Table1[[#This Row],[mid '[10']]])/2,0)</f>
        <v>14</v>
      </c>
      <c r="AK98" s="13"/>
      <c r="AL98" s="13"/>
      <c r="AM98" s="13"/>
      <c r="AN98" s="13"/>
      <c r="AO98" s="13"/>
      <c r="AP98" s="13"/>
      <c r="AQ98" s="13"/>
      <c r="AR98" s="15"/>
      <c r="AS98" s="8" t="str">
        <f>IF(M97&lt;10,"ยังไม่ซ่อม",IF(Table1[[#This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99" spans="1:45" ht="19.5" x14ac:dyDescent="0.4">
      <c r="A99" s="7">
        <v>98</v>
      </c>
      <c r="B99" s="8">
        <v>3</v>
      </c>
      <c r="C99" s="8">
        <v>32</v>
      </c>
      <c r="D99" s="8" t="s">
        <v>436</v>
      </c>
      <c r="E99" s="8" t="s">
        <v>111</v>
      </c>
      <c r="F99" s="8" t="s">
        <v>437</v>
      </c>
      <c r="G99" s="8" t="s">
        <v>438</v>
      </c>
      <c r="H99" s="8" t="s">
        <v>439</v>
      </c>
      <c r="I99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99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99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99" s="10">
        <f>Table1[[#This Row],[บท 1 '[10']]]+Table1[[#This Row],[บท 2 '[10']]]+Table1[[#This Row],[บท 3 '[5']]]</f>
        <v>24</v>
      </c>
      <c r="M99" s="10">
        <f>IF(Table1[[#This Row],[ซ่อมแล้วกลางภาค]]="ซ่อมแล้ว",10,Table1[[#This Row],[MID '[20']2]])</f>
        <v>17</v>
      </c>
      <c r="N99" s="11"/>
      <c r="O99" s="10">
        <v>5</v>
      </c>
      <c r="P99" s="10"/>
      <c r="Q99" s="10">
        <f>Table1[[#This Row],[บท 4 '[10']]]+Table1[[#This Row],[นำเสนอ '[5']]]+Table1[[#This Row],[บท 5 '[10']]]</f>
        <v>5</v>
      </c>
      <c r="R99" s="10">
        <f>Table1[[#This Row],[ก่อนกลางภาค '[25']]]+Table1[[#This Row],[กลางภาค '[20']]]+Table1[[#This Row],[หลังกลางภาค '[25']]]</f>
        <v>46</v>
      </c>
      <c r="S99" s="10"/>
      <c r="T99" s="10">
        <f>Table1[[#This Row],[ปลายภาค '[30']]]+Table1[[#This Row],[ก่อนปลายภาค '[70']]]</f>
        <v>46</v>
      </c>
      <c r="U99" s="12">
        <f t="shared" si="1"/>
        <v>0</v>
      </c>
      <c r="V9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9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9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99" s="13">
        <f>_xlfn.XLOOKUP(Table1[[#This Row],[email]],[1]!ท้ายบท_1[Email],[1]!ท้ายบท_1[Total points],"ยังไม่ส่ง")</f>
        <v>21</v>
      </c>
      <c r="Z99" s="8">
        <f>_xlfn.XLOOKUP(Table1[[#This Row],[email]],[1]!Quiz_1[Email],[1]!Quiz_1[Total points],"ยังไม่ส่ง")</f>
        <v>9</v>
      </c>
      <c r="AA9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9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99" s="13">
        <f>_xlfn.XLOOKUP(Table1[[#This Row],[email]],[1]!ท้ายบท_2[Email],[1]!ท้ายบท_2[Total points],"ยังไม่ส่ง")</f>
        <v>14</v>
      </c>
      <c r="AD99" s="13">
        <f>_xlfn.XLOOKUP(Table1[[#This Row],[email]],[1]!Quiz_2[Email],[1]!Quiz_2[Total points],"ยังไม่ส่ง")</f>
        <v>8</v>
      </c>
      <c r="AE9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99" s="13">
        <f>_xlfn.XLOOKUP(Table1[[#This Row],[email]],[1]!ท้ายบท_3[Email],[1]!ท้ายบท_3[Total points],"ยังไม่ส่ง")</f>
        <v>10</v>
      </c>
      <c r="AG99" s="13">
        <f>_xlfn.XLOOKUP(Table1[[#This Row],[email]],[1]!Quiz_3[Email],[1]!Quiz_3[Total points],"ยังไม่ส่ง")</f>
        <v>6</v>
      </c>
      <c r="AH99" s="10">
        <v>25</v>
      </c>
      <c r="AI99" s="14">
        <v>8</v>
      </c>
      <c r="AJ99" s="10">
        <f>ROUND((Table1[[#This Row],[mid '[20']]]+Table1[[#This Row],[mid '[10']]])/2,0)</f>
        <v>17</v>
      </c>
      <c r="AK99" s="13"/>
      <c r="AL99" s="13"/>
      <c r="AM99" s="13"/>
      <c r="AN99" s="13"/>
      <c r="AO99" s="13"/>
      <c r="AP99" s="13"/>
      <c r="AQ99" s="13"/>
      <c r="AR99" s="15"/>
      <c r="AS99" s="8" t="str">
        <f>IF(M98&lt;10,"ยังไม่ซ่อม",IF(Table1[[#This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00" spans="1:45" ht="19.5" x14ac:dyDescent="0.4">
      <c r="A100" s="7">
        <v>99</v>
      </c>
      <c r="B100" s="8">
        <v>3</v>
      </c>
      <c r="C100" s="8">
        <v>33</v>
      </c>
      <c r="D100" s="8" t="s">
        <v>440</v>
      </c>
      <c r="E100" s="8" t="s">
        <v>111</v>
      </c>
      <c r="F100" s="8" t="s">
        <v>441</v>
      </c>
      <c r="G100" s="8" t="s">
        <v>442</v>
      </c>
      <c r="H100" s="8" t="s">
        <v>443</v>
      </c>
      <c r="I100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100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100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00" s="10">
        <f>Table1[[#This Row],[บท 1 '[10']]]+Table1[[#This Row],[บท 2 '[10']]]+Table1[[#This Row],[บท 3 '[5']]]</f>
        <v>15</v>
      </c>
      <c r="M100" s="10">
        <f>IF(Table1[[#This Row],[ซ่อมแล้วกลางภาค]]="ซ่อมแล้ว",10,Table1[[#This Row],[MID '[20']2]])</f>
        <v>17</v>
      </c>
      <c r="N100" s="11"/>
      <c r="O100" s="10">
        <v>5</v>
      </c>
      <c r="P100" s="10"/>
      <c r="Q100" s="10">
        <f>Table1[[#This Row],[บท 4 '[10']]]+Table1[[#This Row],[นำเสนอ '[5']]]+Table1[[#This Row],[บท 5 '[10']]]</f>
        <v>5</v>
      </c>
      <c r="R100" s="10">
        <f>Table1[[#This Row],[ก่อนกลางภาค '[25']]]+Table1[[#This Row],[กลางภาค '[20']]]+Table1[[#This Row],[หลังกลางภาค '[25']]]</f>
        <v>37</v>
      </c>
      <c r="S100" s="10"/>
      <c r="T100" s="10">
        <f>Table1[[#This Row],[ปลายภาค '[30']]]+Table1[[#This Row],[ก่อนปลายภาค '[70']]]</f>
        <v>37</v>
      </c>
      <c r="U100" s="12">
        <f t="shared" si="1"/>
        <v>0</v>
      </c>
      <c r="V10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0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00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100" s="13" t="str">
        <f>_xlfn.XLOOKUP(Table1[[#This Row],[email]],[1]!ท้ายบท_1[Email],[1]!ท้ายบท_1[Total points],"ยังไม่ส่ง")</f>
        <v>ยังไม่ส่ง</v>
      </c>
      <c r="Z100" s="8" t="str">
        <f>_xlfn.XLOOKUP(Table1[[#This Row],[email]],[1]!Quiz_1[Email],[1]!Quiz_1[Total points],"ยังไม่ส่ง")</f>
        <v>ยังไม่ส่ง</v>
      </c>
      <c r="AA100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0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00" s="13">
        <f>_xlfn.XLOOKUP(Table1[[#This Row],[email]],[1]!ท้ายบท_2[Email],[1]!ท้ายบท_2[Total points],"ยังไม่ส่ง")</f>
        <v>15</v>
      </c>
      <c r="AD100" s="13">
        <f>_xlfn.XLOOKUP(Table1[[#This Row],[email]],[1]!Quiz_2[Email],[1]!Quiz_2[Total points],"ยังไม่ส่ง")</f>
        <v>8</v>
      </c>
      <c r="AE10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00" s="13">
        <f>_xlfn.XLOOKUP(Table1[[#This Row],[email]],[1]!ท้ายบท_3[Email],[1]!ท้ายบท_3[Total points],"ยังไม่ส่ง")</f>
        <v>10</v>
      </c>
      <c r="AG100" s="13">
        <f>_xlfn.XLOOKUP(Table1[[#This Row],[email]],[1]!Quiz_3[Email],[1]!Quiz_3[Total points],"ยังไม่ส่ง")</f>
        <v>4</v>
      </c>
      <c r="AH100" s="10">
        <v>25</v>
      </c>
      <c r="AI100" s="14">
        <v>8</v>
      </c>
      <c r="AJ100" s="10">
        <f>ROUND((Table1[[#This Row],[mid '[20']]]+Table1[[#This Row],[mid '[10']]])/2,0)</f>
        <v>17</v>
      </c>
      <c r="AK100" s="13"/>
      <c r="AL100" s="13"/>
      <c r="AM100" s="13"/>
      <c r="AN100" s="13"/>
      <c r="AO100" s="13"/>
      <c r="AP100" s="13"/>
      <c r="AQ100" s="13"/>
      <c r="AR100" s="15"/>
      <c r="AS100" s="8" t="str">
        <f>IF(M99&lt;10,"ยังไม่ซ่อม",IF(Table1[[#This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01" spans="1:45" ht="19.5" x14ac:dyDescent="0.4">
      <c r="A101" s="7">
        <v>100</v>
      </c>
      <c r="B101" s="8">
        <v>3</v>
      </c>
      <c r="C101" s="8">
        <v>34</v>
      </c>
      <c r="D101" s="8" t="s">
        <v>444</v>
      </c>
      <c r="E101" s="8" t="s">
        <v>111</v>
      </c>
      <c r="F101" s="8" t="s">
        <v>445</v>
      </c>
      <c r="G101" s="8" t="s">
        <v>446</v>
      </c>
      <c r="H101" s="8" t="s">
        <v>447</v>
      </c>
      <c r="I10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01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01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101" s="10">
        <f>Table1[[#This Row],[บท 1 '[10']]]+Table1[[#This Row],[บท 2 '[10']]]+Table1[[#This Row],[บท 3 '[5']]]</f>
        <v>25</v>
      </c>
      <c r="M101" s="10">
        <f>IF(Table1[[#This Row],[ซ่อมแล้วกลางภาค]]="ซ่อมแล้ว",10,Table1[[#This Row],[MID '[20']2]])</f>
        <v>17</v>
      </c>
      <c r="N101" s="11"/>
      <c r="O101" s="10">
        <v>5</v>
      </c>
      <c r="P101" s="10"/>
      <c r="Q101" s="10">
        <f>Table1[[#This Row],[บท 4 '[10']]]+Table1[[#This Row],[นำเสนอ '[5']]]+Table1[[#This Row],[บท 5 '[10']]]</f>
        <v>5</v>
      </c>
      <c r="R101" s="10">
        <f>Table1[[#This Row],[ก่อนกลางภาค '[25']]]+Table1[[#This Row],[กลางภาค '[20']]]+Table1[[#This Row],[หลังกลางภาค '[25']]]</f>
        <v>47</v>
      </c>
      <c r="S101" s="10"/>
      <c r="T101" s="10">
        <f>Table1[[#This Row],[ปลายภาค '[30']]]+Table1[[#This Row],[ก่อนปลายภาค '[70']]]</f>
        <v>47</v>
      </c>
      <c r="U101" s="12">
        <f t="shared" si="1"/>
        <v>0</v>
      </c>
      <c r="V10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0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0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01" s="13">
        <f>_xlfn.XLOOKUP(Table1[[#This Row],[email]],[1]!ท้ายบท_1[Email],[1]!ท้ายบท_1[Total points],"ยังไม่ส่ง")</f>
        <v>20</v>
      </c>
      <c r="Z101" s="8">
        <f>_xlfn.XLOOKUP(Table1[[#This Row],[email]],[1]!Quiz_1[Email],[1]!Quiz_1[Total points],"ยังไม่ส่ง")</f>
        <v>8</v>
      </c>
      <c r="AA10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0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01" s="13">
        <f>_xlfn.XLOOKUP(Table1[[#This Row],[email]],[1]!ท้ายบท_2[Email],[1]!ท้ายบท_2[Total points],"ยังไม่ส่ง")</f>
        <v>15</v>
      </c>
      <c r="AD101" s="13">
        <f>_xlfn.XLOOKUP(Table1[[#This Row],[email]],[1]!Quiz_2[Email],[1]!Quiz_2[Total points],"ยังไม่ส่ง")</f>
        <v>9</v>
      </c>
      <c r="AE10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01" s="13">
        <f>_xlfn.XLOOKUP(Table1[[#This Row],[email]],[1]!ท้ายบท_3[Email],[1]!ท้ายบท_3[Total points],"ยังไม่ส่ง")</f>
        <v>10</v>
      </c>
      <c r="AG101" s="13">
        <f>_xlfn.XLOOKUP(Table1[[#This Row],[email]],[1]!Quiz_3[Email],[1]!Quiz_3[Total points],"ยังไม่ส่ง")</f>
        <v>8</v>
      </c>
      <c r="AH101" s="10">
        <v>25</v>
      </c>
      <c r="AI101" s="14">
        <v>8</v>
      </c>
      <c r="AJ101" s="10">
        <f>ROUND((Table1[[#This Row],[mid '[20']]]+Table1[[#This Row],[mid '[10']]])/2,0)</f>
        <v>17</v>
      </c>
      <c r="AK101" s="13"/>
      <c r="AL101" s="13"/>
      <c r="AM101" s="13"/>
      <c r="AN101" s="13"/>
      <c r="AO101" s="13"/>
      <c r="AP101" s="13"/>
      <c r="AQ101" s="13"/>
      <c r="AR101" s="15"/>
      <c r="AS101" s="8" t="str">
        <f>IF(M100&lt;10,"ยังไม่ซ่อม",IF(Table1[[#This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02" spans="1:45" ht="19.5" x14ac:dyDescent="0.4">
      <c r="A102" s="7">
        <v>101</v>
      </c>
      <c r="B102" s="8">
        <v>3</v>
      </c>
      <c r="C102" s="8">
        <v>35</v>
      </c>
      <c r="D102" s="8" t="s">
        <v>448</v>
      </c>
      <c r="E102" s="8" t="s">
        <v>111</v>
      </c>
      <c r="F102" s="8" t="s">
        <v>449</v>
      </c>
      <c r="G102" s="8" t="s">
        <v>450</v>
      </c>
      <c r="H102" s="8" t="s">
        <v>451</v>
      </c>
      <c r="I102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102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102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102" s="10">
        <f>Table1[[#This Row],[บท 1 '[10']]]+Table1[[#This Row],[บท 2 '[10']]]+Table1[[#This Row],[บท 3 '[5']]]</f>
        <v>18</v>
      </c>
      <c r="M102" s="10">
        <f>IF(Table1[[#This Row],[ซ่อมแล้วกลางภาค]]="ซ่อมแล้ว",10,Table1[[#This Row],[MID '[20']2]])</f>
        <v>13</v>
      </c>
      <c r="N102" s="11"/>
      <c r="O102" s="10">
        <v>5</v>
      </c>
      <c r="P102" s="10"/>
      <c r="Q102" s="10">
        <f>Table1[[#This Row],[บท 4 '[10']]]+Table1[[#This Row],[นำเสนอ '[5']]]+Table1[[#This Row],[บท 5 '[10']]]</f>
        <v>5</v>
      </c>
      <c r="R102" s="10">
        <f>Table1[[#This Row],[ก่อนกลางภาค '[25']]]+Table1[[#This Row],[กลางภาค '[20']]]+Table1[[#This Row],[หลังกลางภาค '[25']]]</f>
        <v>36</v>
      </c>
      <c r="S102" s="10"/>
      <c r="T102" s="10">
        <f>Table1[[#This Row],[ปลายภาค '[30']]]+Table1[[#This Row],[ก่อนปลายภาค '[70']]]</f>
        <v>36</v>
      </c>
      <c r="U102" s="12">
        <f t="shared" si="1"/>
        <v>0</v>
      </c>
      <c r="V10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0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02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102" s="13" t="str">
        <f>_xlfn.XLOOKUP(Table1[[#This Row],[email]],[1]!ท้ายบท_1[Email],[1]!ท้ายบท_1[Total points],"ยังไม่ส่ง")</f>
        <v>ยังไม่ส่ง</v>
      </c>
      <c r="Z102" s="8" t="str">
        <f>_xlfn.XLOOKUP(Table1[[#This Row],[email]],[1]!Quiz_1[Email],[1]!Quiz_1[Total points],"ยังไม่ส่ง")</f>
        <v>ยังไม่ส่ง</v>
      </c>
      <c r="AA10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0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02" s="13">
        <f>_xlfn.XLOOKUP(Table1[[#This Row],[email]],[1]!ท้ายบท_2[Email],[1]!ท้ายบท_2[Total points],"ยังไม่ส่ง")</f>
        <v>14</v>
      </c>
      <c r="AD102" s="13">
        <f>_xlfn.XLOOKUP(Table1[[#This Row],[email]],[1]!Quiz_2[Email],[1]!Quiz_2[Total points],"ยังไม่ส่ง")</f>
        <v>6</v>
      </c>
      <c r="AE10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02" s="13">
        <f>_xlfn.XLOOKUP(Table1[[#This Row],[email]],[1]!ท้ายบท_3[Email],[1]!ท้ายบท_3[Total points],"ยังไม่ส่ง")</f>
        <v>11</v>
      </c>
      <c r="AG102" s="13">
        <f>_xlfn.XLOOKUP(Table1[[#This Row],[email]],[1]!Quiz_3[Email],[1]!Quiz_3[Total points],"ยังไม่ส่ง")</f>
        <v>8</v>
      </c>
      <c r="AH102" s="10">
        <v>16</v>
      </c>
      <c r="AI102" s="14">
        <v>9</v>
      </c>
      <c r="AJ102" s="10">
        <f>ROUND((Table1[[#This Row],[mid '[20']]]+Table1[[#This Row],[mid '[10']]])/2,0)</f>
        <v>13</v>
      </c>
      <c r="AK102" s="13"/>
      <c r="AL102" s="13"/>
      <c r="AM102" s="13"/>
      <c r="AN102" s="13"/>
      <c r="AO102" s="13"/>
      <c r="AP102" s="13"/>
      <c r="AQ102" s="13"/>
      <c r="AR102" s="15"/>
      <c r="AS102" s="8" t="str">
        <f>IF(M101&lt;10,"ยังไม่ซ่อม",IF(Table1[[#This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03" spans="1:45" ht="20.25" thickBot="1" x14ac:dyDescent="0.45">
      <c r="A103" s="16">
        <v>102</v>
      </c>
      <c r="B103" s="17">
        <v>3</v>
      </c>
      <c r="C103" s="17">
        <v>36</v>
      </c>
      <c r="D103" s="17" t="s">
        <v>452</v>
      </c>
      <c r="E103" s="17" t="s">
        <v>256</v>
      </c>
      <c r="F103" s="17" t="s">
        <v>453</v>
      </c>
      <c r="G103" s="17" t="s">
        <v>454</v>
      </c>
      <c r="H103" s="17" t="s">
        <v>455</v>
      </c>
      <c r="I103" s="18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103" s="18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03" s="18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03" s="19">
        <f>Table1[[#This Row],[บท 1 '[10']]]+Table1[[#This Row],[บท 2 '[10']]]+Table1[[#This Row],[บท 3 '[5']]]</f>
        <v>18</v>
      </c>
      <c r="M103" s="19">
        <f>IF(Table1[[#This Row],[ซ่อมแล้วกลางภาค]]="ซ่อมแล้ว",10,Table1[[#This Row],[MID '[20']2]])</f>
        <v>8</v>
      </c>
      <c r="N103" s="11"/>
      <c r="O103" s="10">
        <v>5</v>
      </c>
      <c r="P103" s="10"/>
      <c r="Q103" s="19">
        <f>Table1[[#This Row],[บท 4 '[10']]]+Table1[[#This Row],[นำเสนอ '[5']]]+Table1[[#This Row],[บท 5 '[10']]]</f>
        <v>5</v>
      </c>
      <c r="R103" s="19">
        <f>Table1[[#This Row],[ก่อนกลางภาค '[25']]]+Table1[[#This Row],[กลางภาค '[20']]]+Table1[[#This Row],[หลังกลางภาค '[25']]]</f>
        <v>31</v>
      </c>
      <c r="S103" s="19"/>
      <c r="T103" s="19">
        <f>Table1[[#This Row],[ปลายภาค '[30']]]+Table1[[#This Row],[ก่อนปลายภาค '[70']]]</f>
        <v>31</v>
      </c>
      <c r="U103" s="20">
        <f t="shared" si="1"/>
        <v>0</v>
      </c>
      <c r="V103" s="21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03" s="21" t="str">
        <f>IF(_xlfn.XLOOKUP(Table1[[#This Row],[email]],[1]!แบบฝึก_11[Email],[1]!แบบฝึก_11[Completion time],0)&lt;&gt;0,"ส่งแล้ว","ยังไม่ส่ง")</f>
        <v>ส่งแล้ว</v>
      </c>
      <c r="X103" s="21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103" s="21" t="str">
        <f>_xlfn.XLOOKUP(Table1[[#This Row],[email]],[1]!ท้ายบท_1[Email],[1]!ท้ายบท_1[Total points],"ยังไม่ส่ง")</f>
        <v>ยังไม่ส่ง</v>
      </c>
      <c r="Z103" s="17" t="str">
        <f>_xlfn.XLOOKUP(Table1[[#This Row],[email]],[1]!Quiz_1[Email],[1]!Quiz_1[Total points],"ยังไม่ส่ง")</f>
        <v>ยังไม่ส่ง</v>
      </c>
      <c r="AA103" s="21" t="str">
        <f>IF(_xlfn.XLOOKUP(Table1[[#This Row],[email]],[1]!แบบฝึก_21[Email],[1]!แบบฝึก_21[Completion time],0)&lt;&gt;0,"ส่งแล้ว","ยังไม่ส่ง")</f>
        <v>ส่งแล้ว</v>
      </c>
      <c r="AB103" s="21" t="str">
        <f>IF(_xlfn.XLOOKUP(Table1[[#This Row],[email]],[1]!แบบฝึก_22[Email],[1]!แบบฝึก_22[Completion time],0)&lt;&gt;0,"ส่งแล้ว","ยังไม่ส่ง")</f>
        <v>ส่งแล้ว</v>
      </c>
      <c r="AC103" s="21">
        <f>_xlfn.XLOOKUP(Table1[[#This Row],[email]],[1]!ท้ายบท_2[Email],[1]!ท้ายบท_2[Total points],"ยังไม่ส่ง")</f>
        <v>9</v>
      </c>
      <c r="AD103" s="21">
        <f>_xlfn.XLOOKUP(Table1[[#This Row],[email]],[1]!Quiz_2[Email],[1]!Quiz_2[Total points],"ยังไม่ส่ง")</f>
        <v>8</v>
      </c>
      <c r="AE103" s="21" t="str">
        <f>IF(_xlfn.XLOOKUP(Table1[[#This Row],[email]],[1]!แบบฝึก_31[Email],[1]!แบบฝึก_31[Completion time],0)&lt;&gt;0,"ส่งแล้ว","ยังไม่ส่ง")</f>
        <v>ส่งแล้ว</v>
      </c>
      <c r="AF103" s="21">
        <f>_xlfn.XLOOKUP(Table1[[#This Row],[email]],[1]!ท้ายบท_3[Email],[1]!ท้ายบท_3[Total points],"ยังไม่ส่ง")</f>
        <v>9</v>
      </c>
      <c r="AG103" s="21">
        <f>_xlfn.XLOOKUP(Table1[[#This Row],[email]],[1]!Quiz_3[Email],[1]!Quiz_3[Total points],"ยังไม่ส่ง")</f>
        <v>5</v>
      </c>
      <c r="AH103" s="19">
        <v>12</v>
      </c>
      <c r="AI103" s="22">
        <v>4</v>
      </c>
      <c r="AJ103" s="19">
        <f>ROUND((Table1[[#This Row],[mid '[20']]]+Table1[[#This Row],[mid '[10']]])/2,0)</f>
        <v>8</v>
      </c>
      <c r="AK103" s="21"/>
      <c r="AL103" s="21"/>
      <c r="AM103" s="21"/>
      <c r="AN103" s="21"/>
      <c r="AO103" s="21"/>
      <c r="AP103" s="21"/>
      <c r="AQ103" s="21"/>
      <c r="AR103" s="23"/>
      <c r="AS103" s="17" t="str">
        <f>IF(M102&lt;10,"ยังไม่ซ่อม",IF(Table1[[#This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04" spans="1:45" ht="20.25" thickTop="1" x14ac:dyDescent="0.4">
      <c r="A104" s="7">
        <v>103</v>
      </c>
      <c r="B104" s="8">
        <v>4</v>
      </c>
      <c r="C104" s="8">
        <v>1</v>
      </c>
      <c r="D104" s="8" t="s">
        <v>456</v>
      </c>
      <c r="E104" s="8" t="s">
        <v>457</v>
      </c>
      <c r="F104" s="8" t="s">
        <v>458</v>
      </c>
      <c r="G104" s="8" t="s">
        <v>459</v>
      </c>
      <c r="H104" s="8" t="s">
        <v>460</v>
      </c>
      <c r="I104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04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104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104" s="10">
        <f>Table1[[#This Row],[บท 1 '[10']]]+Table1[[#This Row],[บท 2 '[10']]]+Table1[[#This Row],[บท 3 '[5']]]</f>
        <v>20</v>
      </c>
      <c r="M104" s="10">
        <f>IF(Table1[[#This Row],[ซ่อมแล้วกลางภาค]]="ซ่อมแล้ว",10,Table1[[#This Row],[MID '[20']2]])</f>
        <v>16</v>
      </c>
      <c r="N104" s="10"/>
      <c r="O104" s="10"/>
      <c r="P104" s="24"/>
      <c r="Q104" s="10">
        <f>Table1[[#This Row],[บท 4 '[10']]]+Table1[[#This Row],[นำเสนอ '[5']]]+Table1[[#This Row],[บท 5 '[10']]]</f>
        <v>0</v>
      </c>
      <c r="R104" s="10">
        <f>Table1[[#This Row],[ก่อนกลางภาค '[25']]]+Table1[[#This Row],[กลางภาค '[20']]]+Table1[[#This Row],[หลังกลางภาค '[25']]]</f>
        <v>36</v>
      </c>
      <c r="S104" s="10"/>
      <c r="T104" s="10">
        <f>Table1[[#This Row],[ปลายภาค '[30']]]+Table1[[#This Row],[ก่อนปลายภาค '[70']]]</f>
        <v>36</v>
      </c>
      <c r="U104" s="12">
        <f t="shared" si="1"/>
        <v>0</v>
      </c>
      <c r="V10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0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0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04" s="13">
        <f>_xlfn.XLOOKUP(Table1[[#This Row],[email]],[1]!ท้ายบท_1[Email],[1]!ท้ายบท_1[Total points],"ยังไม่ส่ง")</f>
        <v>22</v>
      </c>
      <c r="Z104" s="8">
        <f>_xlfn.XLOOKUP(Table1[[#This Row],[email]],[1]!Quiz_1[Email],[1]!Quiz_1[Total points],"ยังไม่ส่ง")</f>
        <v>10</v>
      </c>
      <c r="AA10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0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04" s="13">
        <f>_xlfn.XLOOKUP(Table1[[#This Row],[email]],[1]!ท้ายบท_2[Email],[1]!ท้ายบท_2[Total points],"ยังไม่ส่ง")</f>
        <v>15</v>
      </c>
      <c r="AD104" s="13" t="str">
        <f>_xlfn.XLOOKUP(Table1[[#This Row],[email]],[1]!Quiz_2[Email],[1]!Quiz_2[Total points],"ยังไม่ส่ง")</f>
        <v>ยังไม่ส่ง</v>
      </c>
      <c r="AE104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04" s="13" t="str">
        <f>_xlfn.XLOOKUP(Table1[[#This Row],[email]],[1]!ท้ายบท_3[Email],[1]!ท้ายบท_3[Total points],"ยังไม่ส่ง")</f>
        <v>ยังไม่ส่ง</v>
      </c>
      <c r="AG104" s="13">
        <f>_xlfn.XLOOKUP(Table1[[#This Row],[email]],[1]!Quiz_3[Email],[1]!Quiz_3[Total points],"ยังไม่ส่ง")</f>
        <v>9</v>
      </c>
      <c r="AH104" s="10">
        <v>23</v>
      </c>
      <c r="AI104" s="14">
        <v>9</v>
      </c>
      <c r="AJ104" s="10">
        <f>ROUND((Table1[[#This Row],[mid '[20']]]+Table1[[#This Row],[mid '[10']]])/2,0)</f>
        <v>16</v>
      </c>
      <c r="AK104" s="13"/>
      <c r="AL104" s="13"/>
      <c r="AM104" s="13"/>
      <c r="AN104" s="13"/>
      <c r="AO104" s="13"/>
      <c r="AP104" s="13"/>
      <c r="AQ104" s="13"/>
      <c r="AR104" s="15"/>
      <c r="AS104" s="8" t="str">
        <f>IF(M103&lt;10,"ยังไม่ซ่อม",IF(Table1[[#This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05" spans="1:45" ht="19.5" x14ac:dyDescent="0.4">
      <c r="A105" s="7">
        <v>104</v>
      </c>
      <c r="B105" s="8">
        <v>4</v>
      </c>
      <c r="C105" s="8">
        <v>2</v>
      </c>
      <c r="D105" s="8" t="s">
        <v>461</v>
      </c>
      <c r="E105" s="8" t="s">
        <v>46</v>
      </c>
      <c r="F105" s="8" t="s">
        <v>462</v>
      </c>
      <c r="G105" s="8" t="s">
        <v>463</v>
      </c>
      <c r="H105" s="8" t="s">
        <v>464</v>
      </c>
      <c r="I10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05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105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105" s="10">
        <f>Table1[[#This Row],[บท 1 '[10']]]+Table1[[#This Row],[บท 2 '[10']]]+Table1[[#This Row],[บท 3 '[5']]]</f>
        <v>20</v>
      </c>
      <c r="M105" s="10">
        <f>IF(Table1[[#This Row],[ซ่อมแล้วกลางภาค]]="ซ่อมแล้ว",10,Table1[[#This Row],[MID '[20']2]])</f>
        <v>17</v>
      </c>
      <c r="N105" s="10"/>
      <c r="O105" s="10"/>
      <c r="P105" s="24"/>
      <c r="Q105" s="10">
        <f>Table1[[#This Row],[บท 4 '[10']]]+Table1[[#This Row],[นำเสนอ '[5']]]+Table1[[#This Row],[บท 5 '[10']]]</f>
        <v>0</v>
      </c>
      <c r="R105" s="10">
        <f>Table1[[#This Row],[ก่อนกลางภาค '[25']]]+Table1[[#This Row],[กลางภาค '[20']]]+Table1[[#This Row],[หลังกลางภาค '[25']]]</f>
        <v>37</v>
      </c>
      <c r="S105" s="10"/>
      <c r="T105" s="10">
        <f>Table1[[#This Row],[ปลายภาค '[30']]]+Table1[[#This Row],[ก่อนปลายภาค '[70']]]</f>
        <v>37</v>
      </c>
      <c r="U105" s="12">
        <f t="shared" si="1"/>
        <v>0</v>
      </c>
      <c r="V10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0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0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05" s="13">
        <f>_xlfn.XLOOKUP(Table1[[#This Row],[email]],[1]!ท้ายบท_1[Email],[1]!ท้ายบท_1[Total points],"ยังไม่ส่ง")</f>
        <v>22</v>
      </c>
      <c r="Z105" s="8">
        <f>_xlfn.XLOOKUP(Table1[[#This Row],[email]],[1]!Quiz_1[Email],[1]!Quiz_1[Total points],"ยังไม่ส่ง")</f>
        <v>10</v>
      </c>
      <c r="AA10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0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05" s="13">
        <f>_xlfn.XLOOKUP(Table1[[#This Row],[email]],[1]!ท้ายบท_2[Email],[1]!ท้ายบท_2[Total points],"ยังไม่ส่ง")</f>
        <v>15</v>
      </c>
      <c r="AD105" s="13" t="str">
        <f>_xlfn.XLOOKUP(Table1[[#This Row],[email]],[1]!Quiz_2[Email],[1]!Quiz_2[Total points],"ยังไม่ส่ง")</f>
        <v>ยังไม่ส่ง</v>
      </c>
      <c r="AE105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05" s="13" t="str">
        <f>_xlfn.XLOOKUP(Table1[[#This Row],[email]],[1]!ท้ายบท_3[Email],[1]!ท้ายบท_3[Total points],"ยังไม่ส่ง")</f>
        <v>ยังไม่ส่ง</v>
      </c>
      <c r="AG105" s="13">
        <f>_xlfn.XLOOKUP(Table1[[#This Row],[email]],[1]!Quiz_3[Email],[1]!Quiz_3[Total points],"ยังไม่ส่ง")</f>
        <v>9</v>
      </c>
      <c r="AH105" s="10">
        <v>24</v>
      </c>
      <c r="AI105" s="14">
        <v>10</v>
      </c>
      <c r="AJ105" s="10">
        <f>ROUND((Table1[[#This Row],[mid '[20']]]+Table1[[#This Row],[mid '[10']]])/2,0)</f>
        <v>17</v>
      </c>
      <c r="AK105" s="13"/>
      <c r="AL105" s="13"/>
      <c r="AM105" s="13"/>
      <c r="AN105" s="13"/>
      <c r="AO105" s="13"/>
      <c r="AP105" s="13"/>
      <c r="AQ105" s="13"/>
      <c r="AR105" s="15"/>
      <c r="AS105" s="8" t="str">
        <f>IF(M104&lt;10,"ยังไม่ซ่อม",IF(Table1[[#This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06" spans="1:45" ht="19.5" x14ac:dyDescent="0.4">
      <c r="A106" s="7">
        <v>105</v>
      </c>
      <c r="B106" s="8">
        <v>4</v>
      </c>
      <c r="C106" s="8">
        <v>3</v>
      </c>
      <c r="D106" s="8" t="s">
        <v>465</v>
      </c>
      <c r="E106" s="8" t="s">
        <v>46</v>
      </c>
      <c r="F106" s="8" t="s">
        <v>466</v>
      </c>
      <c r="G106" s="8" t="s">
        <v>467</v>
      </c>
      <c r="H106" s="8" t="s">
        <v>468</v>
      </c>
      <c r="I10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06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06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06" s="10">
        <f>Table1[[#This Row],[บท 1 '[10']]]+Table1[[#This Row],[บท 2 '[10']]]+Table1[[#This Row],[บท 3 '[5']]]</f>
        <v>24</v>
      </c>
      <c r="M106" s="10">
        <f>IF(Table1[[#This Row],[ซ่อมแล้วกลางภาค]]="ซ่อมแล้ว",10,Table1[[#This Row],[MID '[20']2]])</f>
        <v>13</v>
      </c>
      <c r="N106" s="10"/>
      <c r="O106" s="10"/>
      <c r="P106" s="24"/>
      <c r="Q106" s="10">
        <f>Table1[[#This Row],[บท 4 '[10']]]+Table1[[#This Row],[นำเสนอ '[5']]]+Table1[[#This Row],[บท 5 '[10']]]</f>
        <v>0</v>
      </c>
      <c r="R106" s="10">
        <f>Table1[[#This Row],[ก่อนกลางภาค '[25']]]+Table1[[#This Row],[กลางภาค '[20']]]+Table1[[#This Row],[หลังกลางภาค '[25']]]</f>
        <v>37</v>
      </c>
      <c r="S106" s="10"/>
      <c r="T106" s="10">
        <f>Table1[[#This Row],[ปลายภาค '[30']]]+Table1[[#This Row],[ก่อนปลายภาค '[70']]]</f>
        <v>37</v>
      </c>
      <c r="U106" s="12">
        <f t="shared" si="1"/>
        <v>0</v>
      </c>
      <c r="V10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0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0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06" s="13">
        <f>_xlfn.XLOOKUP(Table1[[#This Row],[email]],[1]!ท้ายบท_1[Email],[1]!ท้ายบท_1[Total points],"ยังไม่ส่ง")</f>
        <v>21</v>
      </c>
      <c r="Z106" s="8">
        <f>_xlfn.XLOOKUP(Table1[[#This Row],[email]],[1]!Quiz_1[Email],[1]!Quiz_1[Total points],"ยังไม่ส่ง")</f>
        <v>8</v>
      </c>
      <c r="AA10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0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06" s="13">
        <f>_xlfn.XLOOKUP(Table1[[#This Row],[email]],[1]!ท้ายบท_2[Email],[1]!ท้ายบท_2[Total points],"ยังไม่ส่ง")</f>
        <v>11</v>
      </c>
      <c r="AD106" s="13">
        <f>_xlfn.XLOOKUP(Table1[[#This Row],[email]],[1]!Quiz_2[Email],[1]!Quiz_2[Total points],"ยังไม่ส่ง")</f>
        <v>8</v>
      </c>
      <c r="AE10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06" s="13">
        <f>_xlfn.XLOOKUP(Table1[[#This Row],[email]],[1]!ท้ายบท_3[Email],[1]!ท้ายบท_3[Total points],"ยังไม่ส่ง")</f>
        <v>8</v>
      </c>
      <c r="AG106" s="13">
        <f>_xlfn.XLOOKUP(Table1[[#This Row],[email]],[1]!Quiz_3[Email],[1]!Quiz_3[Total points],"ยังไม่ส่ง")</f>
        <v>6</v>
      </c>
      <c r="AH106" s="10">
        <v>19</v>
      </c>
      <c r="AI106" s="14">
        <v>7</v>
      </c>
      <c r="AJ106" s="10">
        <f>ROUND((Table1[[#This Row],[mid '[20']]]+Table1[[#This Row],[mid '[10']]])/2,0)</f>
        <v>13</v>
      </c>
      <c r="AK106" s="13"/>
      <c r="AL106" s="13"/>
      <c r="AM106" s="13"/>
      <c r="AN106" s="13"/>
      <c r="AO106" s="13"/>
      <c r="AP106" s="13"/>
      <c r="AQ106" s="13"/>
      <c r="AR106" s="15"/>
      <c r="AS106" s="8" t="str">
        <f>IF(M105&lt;10,"ยังไม่ซ่อม",IF(Table1[[#This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07" spans="1:45" ht="19.5" x14ac:dyDescent="0.4">
      <c r="A107" s="7">
        <v>106</v>
      </c>
      <c r="B107" s="8">
        <v>4</v>
      </c>
      <c r="C107" s="8">
        <v>4</v>
      </c>
      <c r="D107" s="8" t="s">
        <v>469</v>
      </c>
      <c r="E107" s="8" t="s">
        <v>46</v>
      </c>
      <c r="F107" s="8" t="s">
        <v>470</v>
      </c>
      <c r="G107" s="8" t="s">
        <v>471</v>
      </c>
      <c r="H107" s="8" t="s">
        <v>472</v>
      </c>
      <c r="I107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107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107" s="9">
        <f>ROUND(COUNTIF(Table1[[#This Row],[แบบฝึก 3.1]:[ท้ายบท 3]],"&lt;&gt;ยังไม่ส่ง")*3/2+IF(Table1[[#This Row],[Quiz 3]]&lt;&gt;"ยังไม่ส่ง",Table1[[#This Row],[Quiz 3]]*2/10,0),0)</f>
        <v>1</v>
      </c>
      <c r="L107" s="10">
        <f>Table1[[#This Row],[บท 1 '[10']]]+Table1[[#This Row],[บท 2 '[10']]]+Table1[[#This Row],[บท 3 '[5']]]</f>
        <v>17</v>
      </c>
      <c r="M107" s="10">
        <f>IF(Table1[[#This Row],[ซ่อมแล้วกลางภาค]]="ซ่อมแล้ว",10,Table1[[#This Row],[MID '[20']2]])</f>
        <v>10</v>
      </c>
      <c r="N107" s="10"/>
      <c r="O107" s="10"/>
      <c r="P107" s="24"/>
      <c r="Q107" s="10">
        <f>Table1[[#This Row],[บท 4 '[10']]]+Table1[[#This Row],[นำเสนอ '[5']]]+Table1[[#This Row],[บท 5 '[10']]]</f>
        <v>0</v>
      </c>
      <c r="R107" s="10">
        <f>Table1[[#This Row],[ก่อนกลางภาค '[25']]]+Table1[[#This Row],[กลางภาค '[20']]]+Table1[[#This Row],[หลังกลางภาค '[25']]]</f>
        <v>27</v>
      </c>
      <c r="S107" s="10"/>
      <c r="T107" s="10">
        <f>Table1[[#This Row],[ปลายภาค '[30']]]+Table1[[#This Row],[ก่อนปลายภาค '[70']]]</f>
        <v>27</v>
      </c>
      <c r="U107" s="12">
        <f t="shared" si="1"/>
        <v>0</v>
      </c>
      <c r="V107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10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0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07" s="13">
        <f>_xlfn.XLOOKUP(Table1[[#This Row],[email]],[1]!ท้ายบท_1[Email],[1]!ท้ายบท_1[Total points],"ยังไม่ส่ง")</f>
        <v>20</v>
      </c>
      <c r="Z107" s="8">
        <f>_xlfn.XLOOKUP(Table1[[#This Row],[email]],[1]!Quiz_1[Email],[1]!Quiz_1[Total points],"ยังไม่ส่ง")</f>
        <v>9</v>
      </c>
      <c r="AA10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0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07" s="13">
        <f>_xlfn.XLOOKUP(Table1[[#This Row],[email]],[1]!ท้ายบท_2[Email],[1]!ท้ายบท_2[Total points],"ยังไม่ส่ง")</f>
        <v>12</v>
      </c>
      <c r="AD107" s="13" t="str">
        <f>_xlfn.XLOOKUP(Table1[[#This Row],[email]],[1]!Quiz_2[Email],[1]!Quiz_2[Total points],"ยังไม่ส่ง")</f>
        <v>ยังไม่ส่ง</v>
      </c>
      <c r="AE107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07" s="13" t="str">
        <f>_xlfn.XLOOKUP(Table1[[#This Row],[email]],[1]!ท้ายบท_3[Email],[1]!ท้ายบท_3[Total points],"ยังไม่ส่ง")</f>
        <v>ยังไม่ส่ง</v>
      </c>
      <c r="AG107" s="13">
        <f>_xlfn.XLOOKUP(Table1[[#This Row],[email]],[1]!Quiz_3[Email],[1]!Quiz_3[Total points],"ยังไม่ส่ง")</f>
        <v>7</v>
      </c>
      <c r="AH107" s="10">
        <v>15</v>
      </c>
      <c r="AI107" s="14">
        <v>5</v>
      </c>
      <c r="AJ107" s="10">
        <f>ROUND((Table1[[#This Row],[mid '[20']]]+Table1[[#This Row],[mid '[10']]])/2,0)</f>
        <v>10</v>
      </c>
      <c r="AK107" s="13"/>
      <c r="AL107" s="13"/>
      <c r="AM107" s="13"/>
      <c r="AN107" s="13"/>
      <c r="AO107" s="13"/>
      <c r="AP107" s="13"/>
      <c r="AQ107" s="13"/>
      <c r="AR107" s="15"/>
      <c r="AS107" s="8" t="str">
        <f>IF(M106&lt;10,"ยังไม่ซ่อม",IF(Table1[[#This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08" spans="1:45" ht="19.5" x14ac:dyDescent="0.4">
      <c r="A108" s="7">
        <v>107</v>
      </c>
      <c r="B108" s="8">
        <v>4</v>
      </c>
      <c r="C108" s="8">
        <v>5</v>
      </c>
      <c r="D108" s="8" t="s">
        <v>473</v>
      </c>
      <c r="E108" s="8" t="s">
        <v>46</v>
      </c>
      <c r="F108" s="8" t="s">
        <v>474</v>
      </c>
      <c r="G108" s="8" t="s">
        <v>475</v>
      </c>
      <c r="H108" s="8" t="s">
        <v>476</v>
      </c>
      <c r="I108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08" s="9">
        <f>ROUND(COUNTIF(Table1[[#This Row],[แบบฝึก 2.1]:[ท้ายบท 2]],"&lt;&gt;ยังไม่ส่ง")*8/3+IF(Table1[[#This Row],[Quiz 2]]&lt;&gt;"ยังไม่ส่ง",Table1[[#This Row],[Quiz 2]]*2/10,0),0)</f>
        <v>5</v>
      </c>
      <c r="K108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08" s="10">
        <f>Table1[[#This Row],[บท 1 '[10']]]+Table1[[#This Row],[บท 2 '[10']]]+Table1[[#This Row],[บท 3 '[5']]]</f>
        <v>17</v>
      </c>
      <c r="M108" s="10">
        <f>IF(Table1[[#This Row],[ซ่อมแล้วกลางภาค]]="ซ่อมแล้ว",10,Table1[[#This Row],[MID '[20']2]])</f>
        <v>15</v>
      </c>
      <c r="N108" s="10"/>
      <c r="O108" s="10"/>
      <c r="P108" s="24"/>
      <c r="Q108" s="10">
        <f>Table1[[#This Row],[บท 4 '[10']]]+Table1[[#This Row],[นำเสนอ '[5']]]+Table1[[#This Row],[บท 5 '[10']]]</f>
        <v>0</v>
      </c>
      <c r="R108" s="10">
        <f>Table1[[#This Row],[ก่อนกลางภาค '[25']]]+Table1[[#This Row],[กลางภาค '[20']]]+Table1[[#This Row],[หลังกลางภาค '[25']]]</f>
        <v>32</v>
      </c>
      <c r="S108" s="10"/>
      <c r="T108" s="10">
        <f>Table1[[#This Row],[ปลายภาค '[30']]]+Table1[[#This Row],[ก่อนปลายภาค '[70']]]</f>
        <v>32</v>
      </c>
      <c r="U108" s="12">
        <f t="shared" si="1"/>
        <v>0</v>
      </c>
      <c r="V10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0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0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08" s="13">
        <f>_xlfn.XLOOKUP(Table1[[#This Row],[email]],[1]!ท้ายบท_1[Email],[1]!ท้ายบท_1[Total points],"ยังไม่ส่ง")</f>
        <v>20</v>
      </c>
      <c r="Z108" s="8">
        <f>_xlfn.XLOOKUP(Table1[[#This Row],[email]],[1]!Quiz_1[Email],[1]!Quiz_1[Total points],"ยังไม่ส่ง")</f>
        <v>7</v>
      </c>
      <c r="AA108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0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08" s="13">
        <f>_xlfn.XLOOKUP(Table1[[#This Row],[email]],[1]!ท้ายบท_2[Email],[1]!ท้ายบท_2[Total points],"ยังไม่ส่ง")</f>
        <v>7</v>
      </c>
      <c r="AD108" s="13" t="str">
        <f>_xlfn.XLOOKUP(Table1[[#This Row],[email]],[1]!Quiz_2[Email],[1]!Quiz_2[Total points],"ยังไม่ส่ง")</f>
        <v>ยังไม่ส่ง</v>
      </c>
      <c r="AE10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08" s="13" t="str">
        <f>_xlfn.XLOOKUP(Table1[[#This Row],[email]],[1]!ท้ายบท_3[Email],[1]!ท้ายบท_3[Total points],"ยังไม่ส่ง")</f>
        <v>ยังไม่ส่ง</v>
      </c>
      <c r="AG108" s="13">
        <f>_xlfn.XLOOKUP(Table1[[#This Row],[email]],[1]!Quiz_3[Email],[1]!Quiz_3[Total points],"ยังไม่ส่ง")</f>
        <v>7</v>
      </c>
      <c r="AH108" s="10">
        <v>21</v>
      </c>
      <c r="AI108" s="14">
        <v>8</v>
      </c>
      <c r="AJ108" s="10">
        <f>ROUND((Table1[[#This Row],[mid '[20']]]+Table1[[#This Row],[mid '[10']]])/2,0)</f>
        <v>15</v>
      </c>
      <c r="AK108" s="13"/>
      <c r="AL108" s="13"/>
      <c r="AM108" s="13"/>
      <c r="AN108" s="13"/>
      <c r="AO108" s="13"/>
      <c r="AP108" s="13"/>
      <c r="AQ108" s="13"/>
      <c r="AR108" s="15"/>
      <c r="AS108" s="8" t="str">
        <f>IF(M107&lt;10,"ยังไม่ซ่อม",IF(Table1[[#This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09" spans="1:45" ht="19.5" x14ac:dyDescent="0.4">
      <c r="A109" s="7">
        <v>108</v>
      </c>
      <c r="B109" s="8">
        <v>4</v>
      </c>
      <c r="C109" s="8">
        <v>6</v>
      </c>
      <c r="D109" s="8" t="s">
        <v>477</v>
      </c>
      <c r="E109" s="8" t="s">
        <v>46</v>
      </c>
      <c r="F109" s="8" t="s">
        <v>478</v>
      </c>
      <c r="G109" s="8" t="s">
        <v>479</v>
      </c>
      <c r="H109" s="8" t="s">
        <v>480</v>
      </c>
      <c r="I109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09" s="9">
        <f>ROUND(COUNTIF(Table1[[#This Row],[แบบฝึก 2.1]:[ท้ายบท 2]],"&lt;&gt;ยังไม่ส่ง")*8/3+IF(Table1[[#This Row],[Quiz 2]]&lt;&gt;"ยังไม่ส่ง",Table1[[#This Row],[Quiz 2]]*2/10,0),0)</f>
        <v>5</v>
      </c>
      <c r="K109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09" s="10">
        <f>Table1[[#This Row],[บท 1 '[10']]]+Table1[[#This Row],[บท 2 '[10']]]+Table1[[#This Row],[บท 3 '[5']]]</f>
        <v>17</v>
      </c>
      <c r="M109" s="10">
        <f>IF(Table1[[#This Row],[ซ่อมแล้วกลางภาค]]="ซ่อมแล้ว",10,Table1[[#This Row],[MID '[20']2]])</f>
        <v>14</v>
      </c>
      <c r="N109" s="10"/>
      <c r="O109" s="10"/>
      <c r="P109" s="24"/>
      <c r="Q109" s="10">
        <f>Table1[[#This Row],[บท 4 '[10']]]+Table1[[#This Row],[นำเสนอ '[5']]]+Table1[[#This Row],[บท 5 '[10']]]</f>
        <v>0</v>
      </c>
      <c r="R109" s="10">
        <f>Table1[[#This Row],[ก่อนกลางภาค '[25']]]+Table1[[#This Row],[กลางภาค '[20']]]+Table1[[#This Row],[หลังกลางภาค '[25']]]</f>
        <v>31</v>
      </c>
      <c r="S109" s="10"/>
      <c r="T109" s="10">
        <f>Table1[[#This Row],[ปลายภาค '[30']]]+Table1[[#This Row],[ก่อนปลายภาค '[70']]]</f>
        <v>31</v>
      </c>
      <c r="U109" s="12">
        <f t="shared" si="1"/>
        <v>0</v>
      </c>
      <c r="V10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0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0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09" s="13">
        <f>_xlfn.XLOOKUP(Table1[[#This Row],[email]],[1]!ท้ายบท_1[Email],[1]!ท้ายบท_1[Total points],"ยังไม่ส่ง")</f>
        <v>20</v>
      </c>
      <c r="Z109" s="8">
        <f>_xlfn.XLOOKUP(Table1[[#This Row],[email]],[1]!Quiz_1[Email],[1]!Quiz_1[Total points],"ยังไม่ส่ง")</f>
        <v>7</v>
      </c>
      <c r="AA109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0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09" s="13">
        <f>_xlfn.XLOOKUP(Table1[[#This Row],[email]],[1]!ท้ายบท_2[Email],[1]!ท้ายบท_2[Total points],"ยังไม่ส่ง")</f>
        <v>7</v>
      </c>
      <c r="AD109" s="13" t="str">
        <f>_xlfn.XLOOKUP(Table1[[#This Row],[email]],[1]!Quiz_2[Email],[1]!Quiz_2[Total points],"ยังไม่ส่ง")</f>
        <v>ยังไม่ส่ง</v>
      </c>
      <c r="AE10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09" s="13" t="str">
        <f>_xlfn.XLOOKUP(Table1[[#This Row],[email]],[1]!ท้ายบท_3[Email],[1]!ท้ายบท_3[Total points],"ยังไม่ส่ง")</f>
        <v>ยังไม่ส่ง</v>
      </c>
      <c r="AG109" s="13">
        <f>_xlfn.XLOOKUP(Table1[[#This Row],[email]],[1]!Quiz_3[Email],[1]!Quiz_3[Total points],"ยังไม่ส่ง")</f>
        <v>7</v>
      </c>
      <c r="AH109" s="10">
        <v>20</v>
      </c>
      <c r="AI109" s="14">
        <v>8</v>
      </c>
      <c r="AJ109" s="10">
        <f>ROUND((Table1[[#This Row],[mid '[20']]]+Table1[[#This Row],[mid '[10']]])/2,0)</f>
        <v>14</v>
      </c>
      <c r="AK109" s="13"/>
      <c r="AL109" s="13"/>
      <c r="AM109" s="13"/>
      <c r="AN109" s="13"/>
      <c r="AO109" s="13"/>
      <c r="AP109" s="13"/>
      <c r="AQ109" s="13"/>
      <c r="AR109" s="15"/>
      <c r="AS109" s="8" t="str">
        <f>IF(M108&lt;10,"ยังไม่ซ่อม",IF(Table1[[#This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10" spans="1:45" ht="19.5" x14ac:dyDescent="0.4">
      <c r="A110" s="7">
        <v>109</v>
      </c>
      <c r="B110" s="8">
        <v>4</v>
      </c>
      <c r="C110" s="8">
        <v>7</v>
      </c>
      <c r="D110" s="8" t="s">
        <v>481</v>
      </c>
      <c r="E110" s="8" t="s">
        <v>46</v>
      </c>
      <c r="F110" s="8" t="s">
        <v>482</v>
      </c>
      <c r="G110" s="8" t="s">
        <v>483</v>
      </c>
      <c r="H110" s="8" t="s">
        <v>484</v>
      </c>
      <c r="I110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10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10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10" s="10">
        <f>Table1[[#This Row],[บท 1 '[10']]]+Table1[[#This Row],[บท 2 '[10']]]+Table1[[#This Row],[บท 3 '[5']]]</f>
        <v>24</v>
      </c>
      <c r="M110" s="10">
        <f>IF(Table1[[#This Row],[ซ่อมแล้วกลางภาค]]="ซ่อมแล้ว",10,Table1[[#This Row],[MID '[20']2]])</f>
        <v>18</v>
      </c>
      <c r="N110" s="10"/>
      <c r="O110" s="10"/>
      <c r="P110" s="24"/>
      <c r="Q110" s="10">
        <f>Table1[[#This Row],[บท 4 '[10']]]+Table1[[#This Row],[นำเสนอ '[5']]]+Table1[[#This Row],[บท 5 '[10']]]</f>
        <v>0</v>
      </c>
      <c r="R110" s="10">
        <f>Table1[[#This Row],[ก่อนกลางภาค '[25']]]+Table1[[#This Row],[กลางภาค '[20']]]+Table1[[#This Row],[หลังกลางภาค '[25']]]</f>
        <v>42</v>
      </c>
      <c r="S110" s="10"/>
      <c r="T110" s="10">
        <f>Table1[[#This Row],[ปลายภาค '[30']]]+Table1[[#This Row],[ก่อนปลายภาค '[70']]]</f>
        <v>42</v>
      </c>
      <c r="U110" s="12">
        <f t="shared" si="1"/>
        <v>0</v>
      </c>
      <c r="V11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1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1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10" s="13">
        <f>_xlfn.XLOOKUP(Table1[[#This Row],[email]],[1]!ท้ายบท_1[Email],[1]!ท้ายบท_1[Total points],"ยังไม่ส่ง")</f>
        <v>19</v>
      </c>
      <c r="Z110" s="8">
        <f>_xlfn.XLOOKUP(Table1[[#This Row],[email]],[1]!Quiz_1[Email],[1]!Quiz_1[Total points],"ยังไม่ส่ง")</f>
        <v>10</v>
      </c>
      <c r="AA11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1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10" s="13">
        <f>_xlfn.XLOOKUP(Table1[[#This Row],[email]],[1]!ท้ายบท_2[Email],[1]!ท้ายบท_2[Total points],"ยังไม่ส่ง")</f>
        <v>15</v>
      </c>
      <c r="AD110" s="13">
        <f>_xlfn.XLOOKUP(Table1[[#This Row],[email]],[1]!Quiz_2[Email],[1]!Quiz_2[Total points],"ยังไม่ส่ง")</f>
        <v>8</v>
      </c>
      <c r="AE11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10" s="13">
        <f>_xlfn.XLOOKUP(Table1[[#This Row],[email]],[1]!ท้ายบท_3[Email],[1]!ท้ายบท_3[Total points],"ยังไม่ส่ง")</f>
        <v>9</v>
      </c>
      <c r="AG110" s="13">
        <f>_xlfn.XLOOKUP(Table1[[#This Row],[email]],[1]!Quiz_3[Email],[1]!Quiz_3[Total points],"ยังไม่ส่ง")</f>
        <v>7</v>
      </c>
      <c r="AH110" s="10">
        <v>27</v>
      </c>
      <c r="AI110" s="14">
        <v>9</v>
      </c>
      <c r="AJ110" s="10">
        <f>ROUND((Table1[[#This Row],[mid '[20']]]+Table1[[#This Row],[mid '[10']]])/2,0)</f>
        <v>18</v>
      </c>
      <c r="AK110" s="13"/>
      <c r="AL110" s="13"/>
      <c r="AM110" s="13"/>
      <c r="AN110" s="13"/>
      <c r="AO110" s="13"/>
      <c r="AP110" s="13"/>
      <c r="AQ110" s="13"/>
      <c r="AR110" s="15"/>
      <c r="AS110" s="8" t="str">
        <f>IF(M109&lt;10,"ยังไม่ซ่อม",IF(Table1[[#This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11" spans="1:45" ht="19.5" x14ac:dyDescent="0.4">
      <c r="A111" s="7">
        <v>110</v>
      </c>
      <c r="B111" s="8">
        <v>4</v>
      </c>
      <c r="C111" s="8">
        <v>8</v>
      </c>
      <c r="D111" s="8" t="s">
        <v>485</v>
      </c>
      <c r="E111" s="8" t="s">
        <v>457</v>
      </c>
      <c r="F111" s="8" t="s">
        <v>486</v>
      </c>
      <c r="G111" s="8" t="s">
        <v>117</v>
      </c>
      <c r="H111" s="8" t="s">
        <v>487</v>
      </c>
      <c r="I11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11" s="9">
        <f>ROUND(COUNTIF(Table1[[#This Row],[แบบฝึก 2.1]:[ท้ายบท 2]],"&lt;&gt;ยังไม่ส่ง")*8/3+IF(Table1[[#This Row],[Quiz 2]]&lt;&gt;"ยังไม่ส่ง",Table1[[#This Row],[Quiz 2]]*2/10,0),0)</f>
        <v>5</v>
      </c>
      <c r="K111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11" s="10">
        <f>Table1[[#This Row],[บท 1 '[10']]]+Table1[[#This Row],[บท 2 '[10']]]+Table1[[#This Row],[บท 3 '[5']]]</f>
        <v>18</v>
      </c>
      <c r="M111" s="10">
        <f>IF(Table1[[#This Row],[ซ่อมแล้วกลางภาค]]="ซ่อมแล้ว",10,Table1[[#This Row],[MID '[20']2]])</f>
        <v>15</v>
      </c>
      <c r="N111" s="10"/>
      <c r="O111" s="10"/>
      <c r="P111" s="24"/>
      <c r="Q111" s="10">
        <f>Table1[[#This Row],[บท 4 '[10']]]+Table1[[#This Row],[นำเสนอ '[5']]]+Table1[[#This Row],[บท 5 '[10']]]</f>
        <v>0</v>
      </c>
      <c r="R111" s="10">
        <f>Table1[[#This Row],[ก่อนกลางภาค '[25']]]+Table1[[#This Row],[กลางภาค '[20']]]+Table1[[#This Row],[หลังกลางภาค '[25']]]</f>
        <v>33</v>
      </c>
      <c r="S111" s="10"/>
      <c r="T111" s="10">
        <f>Table1[[#This Row],[ปลายภาค '[30']]]+Table1[[#This Row],[ก่อนปลายภาค '[70']]]</f>
        <v>33</v>
      </c>
      <c r="U111" s="12">
        <f t="shared" si="1"/>
        <v>0</v>
      </c>
      <c r="V11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1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1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11" s="13">
        <f>_xlfn.XLOOKUP(Table1[[#This Row],[email]],[1]!ท้ายบท_1[Email],[1]!ท้ายบท_1[Total points],"ยังไม่ส่ง")</f>
        <v>19</v>
      </c>
      <c r="Z111" s="8">
        <f>_xlfn.XLOOKUP(Table1[[#This Row],[email]],[1]!Quiz_1[Email],[1]!Quiz_1[Total points],"ยังไม่ส่ง")</f>
        <v>9</v>
      </c>
      <c r="AA111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1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11" s="13">
        <f>_xlfn.XLOOKUP(Table1[[#This Row],[email]],[1]!ท้ายบท_2[Email],[1]!ท้ายบท_2[Total points],"ยังไม่ส่ง")</f>
        <v>15</v>
      </c>
      <c r="AD111" s="13" t="str">
        <f>_xlfn.XLOOKUP(Table1[[#This Row],[email]],[1]!Quiz_2[Email],[1]!Quiz_2[Total points],"ยังไม่ส่ง")</f>
        <v>ยังไม่ส่ง</v>
      </c>
      <c r="AE11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11" s="13" t="str">
        <f>_xlfn.XLOOKUP(Table1[[#This Row],[email]],[1]!ท้ายบท_3[Email],[1]!ท้ายบท_3[Total points],"ยังไม่ส่ง")</f>
        <v>ยังไม่ส่ง</v>
      </c>
      <c r="AG111" s="13">
        <f>_xlfn.XLOOKUP(Table1[[#This Row],[email]],[1]!Quiz_3[Email],[1]!Quiz_3[Total points],"ยังไม่ส่ง")</f>
        <v>7</v>
      </c>
      <c r="AH111" s="10">
        <v>22</v>
      </c>
      <c r="AI111" s="14">
        <v>8</v>
      </c>
      <c r="AJ111" s="10">
        <f>ROUND((Table1[[#This Row],[mid '[20']]]+Table1[[#This Row],[mid '[10']]])/2,0)</f>
        <v>15</v>
      </c>
      <c r="AK111" s="13"/>
      <c r="AL111" s="13"/>
      <c r="AM111" s="13"/>
      <c r="AN111" s="13"/>
      <c r="AO111" s="13"/>
      <c r="AP111" s="13"/>
      <c r="AQ111" s="13"/>
      <c r="AR111" s="15"/>
      <c r="AS111" s="8" t="str">
        <f>IF(M110&lt;10,"ยังไม่ซ่อม",IF(Table1[[#This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12" spans="1:45" ht="19.5" x14ac:dyDescent="0.4">
      <c r="A112" s="7">
        <v>111</v>
      </c>
      <c r="B112" s="8">
        <v>4</v>
      </c>
      <c r="C112" s="8">
        <v>9</v>
      </c>
      <c r="D112" s="8" t="s">
        <v>488</v>
      </c>
      <c r="E112" s="8" t="s">
        <v>457</v>
      </c>
      <c r="F112" s="8" t="s">
        <v>489</v>
      </c>
      <c r="G112" s="8" t="s">
        <v>490</v>
      </c>
      <c r="H112" s="8" t="s">
        <v>491</v>
      </c>
      <c r="I112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12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112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12" s="10">
        <f>Table1[[#This Row],[บท 1 '[10']]]+Table1[[#This Row],[บท 2 '[10']]]+Table1[[#This Row],[บท 3 '[5']]]</f>
        <v>16</v>
      </c>
      <c r="M112" s="10">
        <f>IF(Table1[[#This Row],[ซ่อมแล้วกลางภาค]]="ซ่อมแล้ว",10,Table1[[#This Row],[MID '[20']2]])</f>
        <v>14</v>
      </c>
      <c r="N112" s="10"/>
      <c r="O112" s="10"/>
      <c r="P112" s="24"/>
      <c r="Q112" s="10">
        <f>Table1[[#This Row],[บท 4 '[10']]]+Table1[[#This Row],[นำเสนอ '[5']]]+Table1[[#This Row],[บท 5 '[10']]]</f>
        <v>0</v>
      </c>
      <c r="R112" s="10">
        <f>Table1[[#This Row],[ก่อนกลางภาค '[25']]]+Table1[[#This Row],[กลางภาค '[20']]]+Table1[[#This Row],[หลังกลางภาค '[25']]]</f>
        <v>30</v>
      </c>
      <c r="S112" s="10"/>
      <c r="T112" s="10">
        <f>Table1[[#This Row],[ปลายภาค '[30']]]+Table1[[#This Row],[ก่อนปลายภาค '[70']]]</f>
        <v>30</v>
      </c>
      <c r="U112" s="12">
        <f t="shared" si="1"/>
        <v>0</v>
      </c>
      <c r="V11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1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1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12" s="13">
        <f>_xlfn.XLOOKUP(Table1[[#This Row],[email]],[1]!ท้ายบท_1[Email],[1]!ท้ายบท_1[Total points],"ยังไม่ส่ง")</f>
        <v>22</v>
      </c>
      <c r="Z112" s="8">
        <f>_xlfn.XLOOKUP(Table1[[#This Row],[email]],[1]!Quiz_1[Email],[1]!Quiz_1[Total points],"ยังไม่ส่ง")</f>
        <v>9</v>
      </c>
      <c r="AA112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1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12" s="13" t="str">
        <f>_xlfn.XLOOKUP(Table1[[#This Row],[email]],[1]!ท้ายบท_2[Email],[1]!ท้ายบท_2[Total points],"ยังไม่ส่ง")</f>
        <v>ยังไม่ส่ง</v>
      </c>
      <c r="AD112" s="13" t="str">
        <f>_xlfn.XLOOKUP(Table1[[#This Row],[email]],[1]!Quiz_2[Email],[1]!Quiz_2[Total points],"ยังไม่ส่ง")</f>
        <v>ยังไม่ส่ง</v>
      </c>
      <c r="AE11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12" s="13" t="str">
        <f>_xlfn.XLOOKUP(Table1[[#This Row],[email]],[1]!ท้ายบท_3[Email],[1]!ท้ายบท_3[Total points],"ยังไม่ส่ง")</f>
        <v>ยังไม่ส่ง</v>
      </c>
      <c r="AG112" s="13">
        <f>_xlfn.XLOOKUP(Table1[[#This Row],[email]],[1]!Quiz_3[Email],[1]!Quiz_3[Total points],"ยังไม่ส่ง")</f>
        <v>8</v>
      </c>
      <c r="AH112" s="10">
        <v>19</v>
      </c>
      <c r="AI112" s="14">
        <v>9</v>
      </c>
      <c r="AJ112" s="10">
        <f>ROUND((Table1[[#This Row],[mid '[20']]]+Table1[[#This Row],[mid '[10']]])/2,0)</f>
        <v>14</v>
      </c>
      <c r="AK112" s="13"/>
      <c r="AL112" s="13"/>
      <c r="AM112" s="13"/>
      <c r="AN112" s="13"/>
      <c r="AO112" s="13"/>
      <c r="AP112" s="13"/>
      <c r="AQ112" s="13"/>
      <c r="AR112" s="15"/>
      <c r="AS112" s="8" t="str">
        <f>IF(M111&lt;10,"ยังไม่ซ่อม",IF(Table1[[#This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13" spans="1:45" ht="19.5" x14ac:dyDescent="0.4">
      <c r="A113" s="7">
        <v>112</v>
      </c>
      <c r="B113" s="8">
        <v>4</v>
      </c>
      <c r="C113" s="8">
        <v>10</v>
      </c>
      <c r="D113" s="8" t="s">
        <v>492</v>
      </c>
      <c r="E113" s="8" t="s">
        <v>46</v>
      </c>
      <c r="F113" s="8" t="s">
        <v>493</v>
      </c>
      <c r="G113" s="8" t="s">
        <v>494</v>
      </c>
      <c r="H113" s="8" t="s">
        <v>495</v>
      </c>
      <c r="I113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13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13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13" s="10">
        <f>Table1[[#This Row],[บท 1 '[10']]]+Table1[[#This Row],[บท 2 '[10']]]+Table1[[#This Row],[บท 3 '[5']]]</f>
        <v>24</v>
      </c>
      <c r="M113" s="10">
        <f>IF(Table1[[#This Row],[ซ่อมแล้วกลางภาค]]="ซ่อมแล้ว",10,Table1[[#This Row],[MID '[20']2]])</f>
        <v>19</v>
      </c>
      <c r="N113" s="10"/>
      <c r="O113" s="10"/>
      <c r="P113" s="24"/>
      <c r="Q113" s="10">
        <f>Table1[[#This Row],[บท 4 '[10']]]+Table1[[#This Row],[นำเสนอ '[5']]]+Table1[[#This Row],[บท 5 '[10']]]</f>
        <v>0</v>
      </c>
      <c r="R113" s="10">
        <f>Table1[[#This Row],[ก่อนกลางภาค '[25']]]+Table1[[#This Row],[กลางภาค '[20']]]+Table1[[#This Row],[หลังกลางภาค '[25']]]</f>
        <v>43</v>
      </c>
      <c r="S113" s="10"/>
      <c r="T113" s="10">
        <f>Table1[[#This Row],[ปลายภาค '[30']]]+Table1[[#This Row],[ก่อนปลายภาค '[70']]]</f>
        <v>43</v>
      </c>
      <c r="U113" s="12">
        <f t="shared" si="1"/>
        <v>0</v>
      </c>
      <c r="V11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1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1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13" s="13">
        <f>_xlfn.XLOOKUP(Table1[[#This Row],[email]],[1]!ท้ายบท_1[Email],[1]!ท้ายบท_1[Total points],"ยังไม่ส่ง")</f>
        <v>21</v>
      </c>
      <c r="Z113" s="8">
        <f>_xlfn.XLOOKUP(Table1[[#This Row],[email]],[1]!Quiz_1[Email],[1]!Quiz_1[Total points],"ยังไม่ส่ง")</f>
        <v>9</v>
      </c>
      <c r="AA11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1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13" s="13">
        <f>_xlfn.XLOOKUP(Table1[[#This Row],[email]],[1]!ท้ายบท_2[Email],[1]!ท้ายบท_2[Total points],"ยังไม่ส่ง")</f>
        <v>10</v>
      </c>
      <c r="AD113" s="13">
        <f>_xlfn.XLOOKUP(Table1[[#This Row],[email]],[1]!Quiz_2[Email],[1]!Quiz_2[Total points],"ยังไม่ส่ง")</f>
        <v>9</v>
      </c>
      <c r="AE11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13" s="13">
        <f>_xlfn.XLOOKUP(Table1[[#This Row],[email]],[1]!ท้ายบท_3[Email],[1]!ท้ายบท_3[Total points],"ยังไม่ส่ง")</f>
        <v>10</v>
      </c>
      <c r="AG113" s="13">
        <f>_xlfn.XLOOKUP(Table1[[#This Row],[email]],[1]!Quiz_3[Email],[1]!Quiz_3[Total points],"ยังไม่ส่ง")</f>
        <v>7</v>
      </c>
      <c r="AH113" s="10">
        <v>27</v>
      </c>
      <c r="AI113" s="14">
        <v>10</v>
      </c>
      <c r="AJ113" s="10">
        <f>ROUND((Table1[[#This Row],[mid '[20']]]+Table1[[#This Row],[mid '[10']]])/2,0)</f>
        <v>19</v>
      </c>
      <c r="AK113" s="13"/>
      <c r="AL113" s="13"/>
      <c r="AM113" s="13"/>
      <c r="AN113" s="13"/>
      <c r="AO113" s="13"/>
      <c r="AP113" s="13"/>
      <c r="AQ113" s="13"/>
      <c r="AR113" s="15"/>
      <c r="AS113" s="8" t="str">
        <f>IF(M112&lt;10,"ยังไม่ซ่อม",IF(Table1[[#This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14" spans="1:45" ht="19.5" x14ac:dyDescent="0.4">
      <c r="A114" s="7">
        <v>113</v>
      </c>
      <c r="B114" s="8">
        <v>4</v>
      </c>
      <c r="C114" s="8">
        <v>11</v>
      </c>
      <c r="D114" s="8" t="s">
        <v>496</v>
      </c>
      <c r="E114" s="8" t="s">
        <v>457</v>
      </c>
      <c r="F114" s="8" t="s">
        <v>497</v>
      </c>
      <c r="G114" s="8" t="s">
        <v>498</v>
      </c>
      <c r="H114" s="8" t="s">
        <v>499</v>
      </c>
      <c r="I114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114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114" s="9">
        <f>ROUND(COUNTIF(Table1[[#This Row],[แบบฝึก 3.1]:[ท้ายบท 3]],"&lt;&gt;ยังไม่ส่ง")*3/2+IF(Table1[[#This Row],[Quiz 3]]&lt;&gt;"ยังไม่ส่ง",Table1[[#This Row],[Quiz 3]]*2/10,0),0)</f>
        <v>1</v>
      </c>
      <c r="L114" s="10">
        <f>Table1[[#This Row],[บท 1 '[10']]]+Table1[[#This Row],[บท 2 '[10']]]+Table1[[#This Row],[บท 3 '[5']]]</f>
        <v>12</v>
      </c>
      <c r="M114" s="10">
        <f>IF(Table1[[#This Row],[ซ่อมแล้วกลางภาค]]="ซ่อมแล้ว",10,Table1[[#This Row],[MID '[20']2]])</f>
        <v>13</v>
      </c>
      <c r="N114" s="10"/>
      <c r="O114" s="10"/>
      <c r="P114" s="24"/>
      <c r="Q114" s="10">
        <f>Table1[[#This Row],[บท 4 '[10']]]+Table1[[#This Row],[นำเสนอ '[5']]]+Table1[[#This Row],[บท 5 '[10']]]</f>
        <v>0</v>
      </c>
      <c r="R114" s="10">
        <f>Table1[[#This Row],[ก่อนกลางภาค '[25']]]+Table1[[#This Row],[กลางภาค '[20']]]+Table1[[#This Row],[หลังกลางภาค '[25']]]</f>
        <v>25</v>
      </c>
      <c r="S114" s="10"/>
      <c r="T114" s="10">
        <f>Table1[[#This Row],[ปลายภาค '[30']]]+Table1[[#This Row],[ก่อนปลายภาค '[70']]]</f>
        <v>25</v>
      </c>
      <c r="U114" s="12">
        <f t="shared" si="1"/>
        <v>0</v>
      </c>
      <c r="V11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14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11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14" s="13">
        <f>_xlfn.XLOOKUP(Table1[[#This Row],[email]],[1]!ท้ายบท_1[Email],[1]!ท้ายบท_1[Total points],"ยังไม่ส่ง")</f>
        <v>19</v>
      </c>
      <c r="Z114" s="8">
        <f>_xlfn.XLOOKUP(Table1[[#This Row],[email]],[1]!Quiz_1[Email],[1]!Quiz_1[Total points],"ยังไม่ส่ง")</f>
        <v>10</v>
      </c>
      <c r="AA114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1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14" s="13" t="str">
        <f>_xlfn.XLOOKUP(Table1[[#This Row],[email]],[1]!ท้ายบท_2[Email],[1]!ท้ายบท_2[Total points],"ยังไม่ส่ง")</f>
        <v>ยังไม่ส่ง</v>
      </c>
      <c r="AD114" s="13" t="str">
        <f>_xlfn.XLOOKUP(Table1[[#This Row],[email]],[1]!Quiz_2[Email],[1]!Quiz_2[Total points],"ยังไม่ส่ง")</f>
        <v>ยังไม่ส่ง</v>
      </c>
      <c r="AE114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14" s="13" t="str">
        <f>_xlfn.XLOOKUP(Table1[[#This Row],[email]],[1]!ท้ายบท_3[Email],[1]!ท้ายบท_3[Total points],"ยังไม่ส่ง")</f>
        <v>ยังไม่ส่ง</v>
      </c>
      <c r="AG114" s="13">
        <f>_xlfn.XLOOKUP(Table1[[#This Row],[email]],[1]!Quiz_3[Email],[1]!Quiz_3[Total points],"ยังไม่ส่ง")</f>
        <v>5</v>
      </c>
      <c r="AH114" s="10">
        <v>22</v>
      </c>
      <c r="AI114" s="14">
        <v>4</v>
      </c>
      <c r="AJ114" s="10">
        <f>ROUND((Table1[[#This Row],[mid '[20']]]+Table1[[#This Row],[mid '[10']]])/2,0)</f>
        <v>13</v>
      </c>
      <c r="AK114" s="13"/>
      <c r="AL114" s="13"/>
      <c r="AM114" s="13"/>
      <c r="AN114" s="13"/>
      <c r="AO114" s="13"/>
      <c r="AP114" s="13"/>
      <c r="AQ114" s="13"/>
      <c r="AR114" s="15"/>
      <c r="AS114" s="8" t="str">
        <f>IF(M113&lt;10,"ยังไม่ซ่อม",IF(Table1[[#This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15" spans="1:45" ht="19.5" x14ac:dyDescent="0.4">
      <c r="A115" s="7">
        <v>114</v>
      </c>
      <c r="B115" s="8">
        <v>4</v>
      </c>
      <c r="C115" s="8">
        <v>12</v>
      </c>
      <c r="D115" s="8" t="s">
        <v>500</v>
      </c>
      <c r="E115" s="8" t="s">
        <v>46</v>
      </c>
      <c r="F115" s="8" t="s">
        <v>361</v>
      </c>
      <c r="G115" s="8" t="s">
        <v>501</v>
      </c>
      <c r="H115" s="8" t="s">
        <v>502</v>
      </c>
      <c r="I11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15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15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15" s="10">
        <f>Table1[[#This Row],[บท 1 '[10']]]+Table1[[#This Row],[บท 2 '[10']]]+Table1[[#This Row],[บท 3 '[5']]]</f>
        <v>24</v>
      </c>
      <c r="M115" s="10">
        <f>IF(Table1[[#This Row],[ซ่อมแล้วกลางภาค]]="ซ่อมแล้ว",10,Table1[[#This Row],[MID '[20']2]])</f>
        <v>13</v>
      </c>
      <c r="N115" s="10"/>
      <c r="O115" s="10"/>
      <c r="P115" s="24"/>
      <c r="Q115" s="10">
        <f>Table1[[#This Row],[บท 4 '[10']]]+Table1[[#This Row],[นำเสนอ '[5']]]+Table1[[#This Row],[บท 5 '[10']]]</f>
        <v>0</v>
      </c>
      <c r="R115" s="10">
        <f>Table1[[#This Row],[ก่อนกลางภาค '[25']]]+Table1[[#This Row],[กลางภาค '[20']]]+Table1[[#This Row],[หลังกลางภาค '[25']]]</f>
        <v>37</v>
      </c>
      <c r="S115" s="10"/>
      <c r="T115" s="10">
        <f>Table1[[#This Row],[ปลายภาค '[30']]]+Table1[[#This Row],[ก่อนปลายภาค '[70']]]</f>
        <v>37</v>
      </c>
      <c r="U115" s="12">
        <f t="shared" si="1"/>
        <v>0</v>
      </c>
      <c r="V11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1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1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15" s="13">
        <f>_xlfn.XLOOKUP(Table1[[#This Row],[email]],[1]!ท้ายบท_1[Email],[1]!ท้ายบท_1[Total points],"ยังไม่ส่ง")</f>
        <v>21</v>
      </c>
      <c r="Z115" s="8">
        <f>_xlfn.XLOOKUP(Table1[[#This Row],[email]],[1]!Quiz_1[Email],[1]!Quiz_1[Total points],"ยังไม่ส่ง")</f>
        <v>8</v>
      </c>
      <c r="AA11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1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15" s="13">
        <f>_xlfn.XLOOKUP(Table1[[#This Row],[email]],[1]!ท้ายบท_2[Email],[1]!ท้ายบท_2[Total points],"ยังไม่ส่ง")</f>
        <v>10</v>
      </c>
      <c r="AD115" s="13">
        <f>_xlfn.XLOOKUP(Table1[[#This Row],[email]],[1]!Quiz_2[Email],[1]!Quiz_2[Total points],"ยังไม่ส่ง")</f>
        <v>9</v>
      </c>
      <c r="AE11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15" s="13">
        <f>_xlfn.XLOOKUP(Table1[[#This Row],[email]],[1]!ท้ายบท_3[Email],[1]!ท้ายบท_3[Total points],"ยังไม่ส่ง")</f>
        <v>11</v>
      </c>
      <c r="AG115" s="13">
        <f>_xlfn.XLOOKUP(Table1[[#This Row],[email]],[1]!Quiz_3[Email],[1]!Quiz_3[Total points],"ยังไม่ส่ง")</f>
        <v>7</v>
      </c>
      <c r="AH115" s="10">
        <v>18</v>
      </c>
      <c r="AI115" s="14">
        <v>8</v>
      </c>
      <c r="AJ115" s="10">
        <f>ROUND((Table1[[#This Row],[mid '[20']]]+Table1[[#This Row],[mid '[10']]])/2,0)</f>
        <v>13</v>
      </c>
      <c r="AK115" s="13"/>
      <c r="AL115" s="13"/>
      <c r="AM115" s="13"/>
      <c r="AN115" s="13"/>
      <c r="AO115" s="13"/>
      <c r="AP115" s="13"/>
      <c r="AQ115" s="13"/>
      <c r="AR115" s="15"/>
      <c r="AS115" s="8" t="str">
        <f>IF(M114&lt;10,"ยังไม่ซ่อม",IF(Table1[[#This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16" spans="1:45" ht="19.5" x14ac:dyDescent="0.4">
      <c r="A116" s="7">
        <v>115</v>
      </c>
      <c r="B116" s="8">
        <v>4</v>
      </c>
      <c r="C116" s="8">
        <v>13</v>
      </c>
      <c r="D116" s="8" t="s">
        <v>503</v>
      </c>
      <c r="E116" s="8" t="s">
        <v>46</v>
      </c>
      <c r="F116" s="8" t="s">
        <v>504</v>
      </c>
      <c r="G116" s="8" t="s">
        <v>505</v>
      </c>
      <c r="H116" s="8" t="s">
        <v>506</v>
      </c>
      <c r="I11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16" s="9">
        <f>ROUND(COUNTIF(Table1[[#This Row],[แบบฝึก 2.1]:[ท้ายบท 2]],"&lt;&gt;ยังไม่ส่ง")*8/3+IF(Table1[[#This Row],[Quiz 2]]&lt;&gt;"ยังไม่ส่ง",Table1[[#This Row],[Quiz 2]]*2/10,0),0)</f>
        <v>5</v>
      </c>
      <c r="K116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16" s="10">
        <f>Table1[[#This Row],[บท 1 '[10']]]+Table1[[#This Row],[บท 2 '[10']]]+Table1[[#This Row],[บท 3 '[5']]]</f>
        <v>18</v>
      </c>
      <c r="M116" s="10">
        <f>IF(Table1[[#This Row],[ซ่อมแล้วกลางภาค]]="ซ่อมแล้ว",10,Table1[[#This Row],[MID '[20']2]])</f>
        <v>14</v>
      </c>
      <c r="N116" s="10"/>
      <c r="O116" s="10"/>
      <c r="P116" s="24"/>
      <c r="Q116" s="10">
        <f>Table1[[#This Row],[บท 4 '[10']]]+Table1[[#This Row],[นำเสนอ '[5']]]+Table1[[#This Row],[บท 5 '[10']]]</f>
        <v>0</v>
      </c>
      <c r="R116" s="10">
        <f>Table1[[#This Row],[ก่อนกลางภาค '[25']]]+Table1[[#This Row],[กลางภาค '[20']]]+Table1[[#This Row],[หลังกลางภาค '[25']]]</f>
        <v>32</v>
      </c>
      <c r="S116" s="10"/>
      <c r="T116" s="10">
        <f>Table1[[#This Row],[ปลายภาค '[30']]]+Table1[[#This Row],[ก่อนปลายภาค '[70']]]</f>
        <v>32</v>
      </c>
      <c r="U116" s="12">
        <f t="shared" si="1"/>
        <v>0</v>
      </c>
      <c r="V11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1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1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16" s="13">
        <f>_xlfn.XLOOKUP(Table1[[#This Row],[email]],[1]!ท้ายบท_1[Email],[1]!ท้ายบท_1[Total points],"ยังไม่ส่ง")</f>
        <v>21</v>
      </c>
      <c r="Z116" s="8">
        <f>_xlfn.XLOOKUP(Table1[[#This Row],[email]],[1]!Quiz_1[Email],[1]!Quiz_1[Total points],"ยังไม่ส่ง")</f>
        <v>9</v>
      </c>
      <c r="AA116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1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16" s="13">
        <f>_xlfn.XLOOKUP(Table1[[#This Row],[email]],[1]!ท้ายบท_2[Email],[1]!ท้ายบท_2[Total points],"ยังไม่ส่ง")</f>
        <v>12</v>
      </c>
      <c r="AD116" s="13" t="str">
        <f>_xlfn.XLOOKUP(Table1[[#This Row],[email]],[1]!Quiz_2[Email],[1]!Quiz_2[Total points],"ยังไม่ส่ง")</f>
        <v>ยังไม่ส่ง</v>
      </c>
      <c r="AE11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16" s="13" t="str">
        <f>_xlfn.XLOOKUP(Table1[[#This Row],[email]],[1]!ท้ายบท_3[Email],[1]!ท้ายบท_3[Total points],"ยังไม่ส่ง")</f>
        <v>ยังไม่ส่ง</v>
      </c>
      <c r="AG116" s="13">
        <f>_xlfn.XLOOKUP(Table1[[#This Row],[email]],[1]!Quiz_3[Email],[1]!Quiz_3[Total points],"ยังไม่ส่ง")</f>
        <v>7</v>
      </c>
      <c r="AH116" s="10">
        <v>20</v>
      </c>
      <c r="AI116" s="14">
        <v>8</v>
      </c>
      <c r="AJ116" s="10">
        <f>ROUND((Table1[[#This Row],[mid '[20']]]+Table1[[#This Row],[mid '[10']]])/2,0)</f>
        <v>14</v>
      </c>
      <c r="AK116" s="13"/>
      <c r="AL116" s="13"/>
      <c r="AM116" s="13"/>
      <c r="AN116" s="13"/>
      <c r="AO116" s="13"/>
      <c r="AP116" s="13"/>
      <c r="AQ116" s="13"/>
      <c r="AR116" s="15"/>
      <c r="AS116" s="8" t="str">
        <f>IF(M115&lt;10,"ยังไม่ซ่อม",IF(Table1[[#This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17" spans="1:45" ht="19.5" x14ac:dyDescent="0.4">
      <c r="A117" s="7">
        <v>116</v>
      </c>
      <c r="B117" s="8">
        <v>4</v>
      </c>
      <c r="C117" s="8">
        <v>14</v>
      </c>
      <c r="D117" s="8" t="s">
        <v>507</v>
      </c>
      <c r="E117" s="8" t="s">
        <v>46</v>
      </c>
      <c r="F117" s="8" t="s">
        <v>508</v>
      </c>
      <c r="G117" s="8" t="s">
        <v>509</v>
      </c>
      <c r="H117" s="8" t="s">
        <v>510</v>
      </c>
      <c r="I11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17" s="9">
        <f>ROUND(COUNTIF(Table1[[#This Row],[แบบฝึก 2.1]:[ท้ายบท 2]],"&lt;&gt;ยังไม่ส่ง")*8/3+IF(Table1[[#This Row],[Quiz 2]]&lt;&gt;"ยังไม่ส่ง",Table1[[#This Row],[Quiz 2]]*2/10,0),0)</f>
        <v>5</v>
      </c>
      <c r="K117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117" s="10">
        <f>Table1[[#This Row],[บท 1 '[10']]]+Table1[[#This Row],[บท 2 '[10']]]+Table1[[#This Row],[บท 3 '[5']]]</f>
        <v>17</v>
      </c>
      <c r="M117" s="10">
        <f>IF(Table1[[#This Row],[ซ่อมแล้วกลางภาค]]="ซ่อมแล้ว",10,Table1[[#This Row],[MID '[20']2]])</f>
        <v>12</v>
      </c>
      <c r="N117" s="10"/>
      <c r="O117" s="10"/>
      <c r="P117" s="24"/>
      <c r="Q117" s="10">
        <f>Table1[[#This Row],[บท 4 '[10']]]+Table1[[#This Row],[นำเสนอ '[5']]]+Table1[[#This Row],[บท 5 '[10']]]</f>
        <v>0</v>
      </c>
      <c r="R117" s="10">
        <f>Table1[[#This Row],[ก่อนกลางภาค '[25']]]+Table1[[#This Row],[กลางภาค '[20']]]+Table1[[#This Row],[หลังกลางภาค '[25']]]</f>
        <v>29</v>
      </c>
      <c r="S117" s="10"/>
      <c r="T117" s="10">
        <f>Table1[[#This Row],[ปลายภาค '[30']]]+Table1[[#This Row],[ก่อนปลายภาค '[70']]]</f>
        <v>29</v>
      </c>
      <c r="U117" s="12">
        <f t="shared" si="1"/>
        <v>0</v>
      </c>
      <c r="V11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1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1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17" s="13">
        <f>_xlfn.XLOOKUP(Table1[[#This Row],[email]],[1]!ท้ายบท_1[Email],[1]!ท้ายบท_1[Total points],"ยังไม่ส่ง")</f>
        <v>21</v>
      </c>
      <c r="Z117" s="8">
        <f>_xlfn.XLOOKUP(Table1[[#This Row],[email]],[1]!Quiz_1[Email],[1]!Quiz_1[Total points],"ยังไม่ส่ง")</f>
        <v>9</v>
      </c>
      <c r="AA117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1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17" s="13">
        <f>_xlfn.XLOOKUP(Table1[[#This Row],[email]],[1]!ท้ายบท_2[Email],[1]!ท้ายบท_2[Total points],"ยังไม่ส่ง")</f>
        <v>2</v>
      </c>
      <c r="AD117" s="13" t="str">
        <f>_xlfn.XLOOKUP(Table1[[#This Row],[email]],[1]!Quiz_2[Email],[1]!Quiz_2[Total points],"ยังไม่ส่ง")</f>
        <v>ยังไม่ส่ง</v>
      </c>
      <c r="AE117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17" s="13" t="str">
        <f>_xlfn.XLOOKUP(Table1[[#This Row],[email]],[1]!ท้ายบท_3[Email],[1]!ท้ายบท_3[Total points],"ยังไม่ส่ง")</f>
        <v>ยังไม่ส่ง</v>
      </c>
      <c r="AG117" s="13">
        <f>_xlfn.XLOOKUP(Table1[[#This Row],[email]],[1]!Quiz_3[Email],[1]!Quiz_3[Total points],"ยังไม่ส่ง")</f>
        <v>8</v>
      </c>
      <c r="AH117" s="10">
        <v>17</v>
      </c>
      <c r="AI117" s="14">
        <v>6</v>
      </c>
      <c r="AJ117" s="10">
        <f>ROUND((Table1[[#This Row],[mid '[20']]]+Table1[[#This Row],[mid '[10']]])/2,0)</f>
        <v>12</v>
      </c>
      <c r="AK117" s="13"/>
      <c r="AL117" s="13"/>
      <c r="AM117" s="13"/>
      <c r="AN117" s="13"/>
      <c r="AO117" s="13"/>
      <c r="AP117" s="13"/>
      <c r="AQ117" s="13"/>
      <c r="AR117" s="15"/>
      <c r="AS117" s="8" t="str">
        <f>IF(M116&lt;10,"ยังไม่ซ่อม",IF(Table1[[#This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18" spans="1:45" ht="19.5" x14ac:dyDescent="0.4">
      <c r="A118" s="7">
        <v>117</v>
      </c>
      <c r="B118" s="8">
        <v>4</v>
      </c>
      <c r="C118" s="8">
        <v>15</v>
      </c>
      <c r="D118" s="8" t="s">
        <v>511</v>
      </c>
      <c r="E118" s="8" t="s">
        <v>111</v>
      </c>
      <c r="F118" s="8" t="s">
        <v>512</v>
      </c>
      <c r="G118" s="8" t="s">
        <v>513</v>
      </c>
      <c r="H118" s="8" t="s">
        <v>514</v>
      </c>
      <c r="I118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18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118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118" s="10">
        <f>Table1[[#This Row],[บท 1 '[10']]]+Table1[[#This Row],[บท 2 '[10']]]+Table1[[#This Row],[บท 3 '[5']]]</f>
        <v>20</v>
      </c>
      <c r="M118" s="10">
        <f>IF(Table1[[#This Row],[ซ่อมแล้วกลางภาค]]="ซ่อมแล้ว",10,Table1[[#This Row],[MID '[20']2]])</f>
        <v>15</v>
      </c>
      <c r="N118" s="10"/>
      <c r="O118" s="10"/>
      <c r="P118" s="24"/>
      <c r="Q118" s="10">
        <f>Table1[[#This Row],[บท 4 '[10']]]+Table1[[#This Row],[นำเสนอ '[5']]]+Table1[[#This Row],[บท 5 '[10']]]</f>
        <v>0</v>
      </c>
      <c r="R118" s="10">
        <f>Table1[[#This Row],[ก่อนกลางภาค '[25']]]+Table1[[#This Row],[กลางภาค '[20']]]+Table1[[#This Row],[หลังกลางภาค '[25']]]</f>
        <v>35</v>
      </c>
      <c r="S118" s="10"/>
      <c r="T118" s="10">
        <f>Table1[[#This Row],[ปลายภาค '[30']]]+Table1[[#This Row],[ก่อนปลายภาค '[70']]]</f>
        <v>35</v>
      </c>
      <c r="U118" s="12">
        <f t="shared" si="1"/>
        <v>0</v>
      </c>
      <c r="V11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1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1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18" s="13">
        <f>_xlfn.XLOOKUP(Table1[[#This Row],[email]],[1]!ท้ายบท_1[Email],[1]!ท้ายบท_1[Total points],"ยังไม่ส่ง")</f>
        <v>21</v>
      </c>
      <c r="Z118" s="8">
        <f>_xlfn.XLOOKUP(Table1[[#This Row],[email]],[1]!Quiz_1[Email],[1]!Quiz_1[Total points],"ยังไม่ส่ง")</f>
        <v>10</v>
      </c>
      <c r="AA11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1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18" s="13">
        <f>_xlfn.XLOOKUP(Table1[[#This Row],[email]],[1]!ท้ายบท_2[Email],[1]!ท้ายบท_2[Total points],"ยังไม่ส่ง")</f>
        <v>14</v>
      </c>
      <c r="AD118" s="13" t="str">
        <f>_xlfn.XLOOKUP(Table1[[#This Row],[email]],[1]!Quiz_2[Email],[1]!Quiz_2[Total points],"ยังไม่ส่ง")</f>
        <v>ยังไม่ส่ง</v>
      </c>
      <c r="AE118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18" s="13" t="str">
        <f>_xlfn.XLOOKUP(Table1[[#This Row],[email]],[1]!ท้ายบท_3[Email],[1]!ท้ายบท_3[Total points],"ยังไม่ส่ง")</f>
        <v>ยังไม่ส่ง</v>
      </c>
      <c r="AG118" s="13">
        <f>_xlfn.XLOOKUP(Table1[[#This Row],[email]],[1]!Quiz_3[Email],[1]!Quiz_3[Total points],"ยังไม่ส่ง")</f>
        <v>8</v>
      </c>
      <c r="AH118" s="10">
        <v>20</v>
      </c>
      <c r="AI118" s="14">
        <v>10</v>
      </c>
      <c r="AJ118" s="10">
        <f>ROUND((Table1[[#This Row],[mid '[20']]]+Table1[[#This Row],[mid '[10']]])/2,0)</f>
        <v>15</v>
      </c>
      <c r="AK118" s="13"/>
      <c r="AL118" s="13"/>
      <c r="AM118" s="13"/>
      <c r="AN118" s="13"/>
      <c r="AO118" s="13"/>
      <c r="AP118" s="13"/>
      <c r="AQ118" s="13"/>
      <c r="AR118" s="15"/>
      <c r="AS118" s="8" t="str">
        <f>IF(M117&lt;10,"ยังไม่ซ่อม",IF(Table1[[#This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19" spans="1:45" ht="19.5" x14ac:dyDescent="0.4">
      <c r="A119" s="7">
        <v>118</v>
      </c>
      <c r="B119" s="8">
        <v>4</v>
      </c>
      <c r="C119" s="8">
        <v>16</v>
      </c>
      <c r="D119" s="8" t="s">
        <v>515</v>
      </c>
      <c r="E119" s="8" t="s">
        <v>111</v>
      </c>
      <c r="F119" s="8" t="s">
        <v>516</v>
      </c>
      <c r="G119" s="8" t="s">
        <v>517</v>
      </c>
      <c r="H119" s="8" t="s">
        <v>518</v>
      </c>
      <c r="I119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19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119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119" s="10">
        <f>Table1[[#This Row],[บท 1 '[10']]]+Table1[[#This Row],[บท 2 '[10']]]+Table1[[#This Row],[บท 3 '[5']]]</f>
        <v>20</v>
      </c>
      <c r="M119" s="10">
        <f>IF(Table1[[#This Row],[ซ่อมแล้วกลางภาค]]="ซ่อมแล้ว",10,Table1[[#This Row],[MID '[20']2]])</f>
        <v>15</v>
      </c>
      <c r="N119" s="10"/>
      <c r="O119" s="10"/>
      <c r="P119" s="24"/>
      <c r="Q119" s="10">
        <f>Table1[[#This Row],[บท 4 '[10']]]+Table1[[#This Row],[นำเสนอ '[5']]]+Table1[[#This Row],[บท 5 '[10']]]</f>
        <v>0</v>
      </c>
      <c r="R119" s="10">
        <f>Table1[[#This Row],[ก่อนกลางภาค '[25']]]+Table1[[#This Row],[กลางภาค '[20']]]+Table1[[#This Row],[หลังกลางภาค '[25']]]</f>
        <v>35</v>
      </c>
      <c r="S119" s="10"/>
      <c r="T119" s="10">
        <f>Table1[[#This Row],[ปลายภาค '[30']]]+Table1[[#This Row],[ก่อนปลายภาค '[70']]]</f>
        <v>35</v>
      </c>
      <c r="U119" s="12">
        <f t="shared" si="1"/>
        <v>0</v>
      </c>
      <c r="V11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1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1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19" s="13">
        <f>_xlfn.XLOOKUP(Table1[[#This Row],[email]],[1]!ท้ายบท_1[Email],[1]!ท้ายบท_1[Total points],"ยังไม่ส่ง")</f>
        <v>21</v>
      </c>
      <c r="Z119" s="8">
        <f>_xlfn.XLOOKUP(Table1[[#This Row],[email]],[1]!Quiz_1[Email],[1]!Quiz_1[Total points],"ยังไม่ส่ง")</f>
        <v>8</v>
      </c>
      <c r="AA11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1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19" s="13">
        <f>_xlfn.XLOOKUP(Table1[[#This Row],[email]],[1]!ท้ายบท_2[Email],[1]!ท้ายบท_2[Total points],"ยังไม่ส่ง")</f>
        <v>13</v>
      </c>
      <c r="AD119" s="13" t="str">
        <f>_xlfn.XLOOKUP(Table1[[#This Row],[email]],[1]!Quiz_2[Email],[1]!Quiz_2[Total points],"ยังไม่ส่ง")</f>
        <v>ยังไม่ส่ง</v>
      </c>
      <c r="AE119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19" s="13" t="str">
        <f>_xlfn.XLOOKUP(Table1[[#This Row],[email]],[1]!ท้ายบท_3[Email],[1]!ท้ายบท_3[Total points],"ยังไม่ส่ง")</f>
        <v>ยังไม่ส่ง</v>
      </c>
      <c r="AG119" s="13">
        <f>_xlfn.XLOOKUP(Table1[[#This Row],[email]],[1]!Quiz_3[Email],[1]!Quiz_3[Total points],"ยังไม่ส่ง")</f>
        <v>9</v>
      </c>
      <c r="AH119" s="10">
        <v>20</v>
      </c>
      <c r="AI119" s="14">
        <v>9</v>
      </c>
      <c r="AJ119" s="10">
        <f>ROUND((Table1[[#This Row],[mid '[20']]]+Table1[[#This Row],[mid '[10']]])/2,0)</f>
        <v>15</v>
      </c>
      <c r="AK119" s="13"/>
      <c r="AL119" s="13"/>
      <c r="AM119" s="13"/>
      <c r="AN119" s="13"/>
      <c r="AO119" s="13"/>
      <c r="AP119" s="13"/>
      <c r="AQ119" s="13"/>
      <c r="AR119" s="15"/>
      <c r="AS119" s="8" t="str">
        <f>IF(M118&lt;10,"ยังไม่ซ่อม",IF(Table1[[#This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20" spans="1:45" ht="19.5" x14ac:dyDescent="0.4">
      <c r="A120" s="7">
        <v>119</v>
      </c>
      <c r="B120" s="8">
        <v>4</v>
      </c>
      <c r="C120" s="8">
        <v>17</v>
      </c>
      <c r="D120" s="8" t="s">
        <v>519</v>
      </c>
      <c r="E120" s="8" t="s">
        <v>111</v>
      </c>
      <c r="F120" s="8" t="s">
        <v>520</v>
      </c>
      <c r="G120" s="8" t="s">
        <v>521</v>
      </c>
      <c r="H120" s="8" t="s">
        <v>522</v>
      </c>
      <c r="I120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20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120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120" s="10">
        <f>Table1[[#This Row],[บท 1 '[10']]]+Table1[[#This Row],[บท 2 '[10']]]+Table1[[#This Row],[บท 3 '[5']]]</f>
        <v>20</v>
      </c>
      <c r="M120" s="10">
        <f>IF(Table1[[#This Row],[ซ่อมแล้วกลางภาค]]="ซ่อมแล้ว",10,Table1[[#This Row],[MID '[20']2]])</f>
        <v>13</v>
      </c>
      <c r="N120" s="10"/>
      <c r="O120" s="10"/>
      <c r="P120" s="24"/>
      <c r="Q120" s="10">
        <f>Table1[[#This Row],[บท 4 '[10']]]+Table1[[#This Row],[นำเสนอ '[5']]]+Table1[[#This Row],[บท 5 '[10']]]</f>
        <v>0</v>
      </c>
      <c r="R120" s="10">
        <f>Table1[[#This Row],[ก่อนกลางภาค '[25']]]+Table1[[#This Row],[กลางภาค '[20']]]+Table1[[#This Row],[หลังกลางภาค '[25']]]</f>
        <v>33</v>
      </c>
      <c r="S120" s="10"/>
      <c r="T120" s="10">
        <f>Table1[[#This Row],[ปลายภาค '[30']]]+Table1[[#This Row],[ก่อนปลายภาค '[70']]]</f>
        <v>33</v>
      </c>
      <c r="U120" s="12">
        <f t="shared" si="1"/>
        <v>0</v>
      </c>
      <c r="V12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2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2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20" s="13">
        <f>_xlfn.XLOOKUP(Table1[[#This Row],[email]],[1]!ท้ายบท_1[Email],[1]!ท้ายบท_1[Total points],"ยังไม่ส่ง")</f>
        <v>15</v>
      </c>
      <c r="Z120" s="8">
        <f>_xlfn.XLOOKUP(Table1[[#This Row],[email]],[1]!Quiz_1[Email],[1]!Quiz_1[Total points],"ยังไม่ส่ง")</f>
        <v>10</v>
      </c>
      <c r="AA12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2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20" s="13">
        <f>_xlfn.XLOOKUP(Table1[[#This Row],[email]],[1]!ท้ายบท_2[Email],[1]!ท้ายบท_2[Total points],"ยังไม่ส่ง")</f>
        <v>9</v>
      </c>
      <c r="AD120" s="13" t="str">
        <f>_xlfn.XLOOKUP(Table1[[#This Row],[email]],[1]!Quiz_2[Email],[1]!Quiz_2[Total points],"ยังไม่ส่ง")</f>
        <v>ยังไม่ส่ง</v>
      </c>
      <c r="AE120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20" s="13" t="str">
        <f>_xlfn.XLOOKUP(Table1[[#This Row],[email]],[1]!ท้ายบท_3[Email],[1]!ท้ายบท_3[Total points],"ยังไม่ส่ง")</f>
        <v>ยังไม่ส่ง</v>
      </c>
      <c r="AG120" s="13">
        <f>_xlfn.XLOOKUP(Table1[[#This Row],[email]],[1]!Quiz_3[Email],[1]!Quiz_3[Total points],"ยังไม่ส่ง")</f>
        <v>9</v>
      </c>
      <c r="AH120" s="10">
        <v>16</v>
      </c>
      <c r="AI120" s="14">
        <v>9</v>
      </c>
      <c r="AJ120" s="10">
        <f>ROUND((Table1[[#This Row],[mid '[20']]]+Table1[[#This Row],[mid '[10']]])/2,0)</f>
        <v>13</v>
      </c>
      <c r="AK120" s="13"/>
      <c r="AL120" s="13"/>
      <c r="AM120" s="13"/>
      <c r="AN120" s="13"/>
      <c r="AO120" s="13"/>
      <c r="AP120" s="13"/>
      <c r="AQ120" s="13"/>
      <c r="AR120" s="15"/>
      <c r="AS120" s="8" t="str">
        <f>IF(M119&lt;10,"ยังไม่ซ่อม",IF(Table1[[#This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21" spans="1:45" ht="19.5" x14ac:dyDescent="0.4">
      <c r="A121" s="7">
        <v>120</v>
      </c>
      <c r="B121" s="8">
        <v>4</v>
      </c>
      <c r="C121" s="8">
        <v>18</v>
      </c>
      <c r="D121" s="8" t="s">
        <v>523</v>
      </c>
      <c r="E121" s="8" t="s">
        <v>111</v>
      </c>
      <c r="F121" s="8" t="s">
        <v>524</v>
      </c>
      <c r="G121" s="8" t="s">
        <v>525</v>
      </c>
      <c r="H121" s="8" t="s">
        <v>526</v>
      </c>
      <c r="I12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21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121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121" s="10">
        <f>Table1[[#This Row],[บท 1 '[10']]]+Table1[[#This Row],[บท 2 '[10']]]+Table1[[#This Row],[บท 3 '[5']]]</f>
        <v>20</v>
      </c>
      <c r="M121" s="10">
        <f>IF(Table1[[#This Row],[ซ่อมแล้วกลางภาค]]="ซ่อมแล้ว",10,Table1[[#This Row],[MID '[20']2]])</f>
        <v>15</v>
      </c>
      <c r="N121" s="10"/>
      <c r="O121" s="10"/>
      <c r="P121" s="24"/>
      <c r="Q121" s="10">
        <f>Table1[[#This Row],[บท 4 '[10']]]+Table1[[#This Row],[นำเสนอ '[5']]]+Table1[[#This Row],[บท 5 '[10']]]</f>
        <v>0</v>
      </c>
      <c r="R121" s="10">
        <f>Table1[[#This Row],[ก่อนกลางภาค '[25']]]+Table1[[#This Row],[กลางภาค '[20']]]+Table1[[#This Row],[หลังกลางภาค '[25']]]</f>
        <v>35</v>
      </c>
      <c r="S121" s="10"/>
      <c r="T121" s="10">
        <f>Table1[[#This Row],[ปลายภาค '[30']]]+Table1[[#This Row],[ก่อนปลายภาค '[70']]]</f>
        <v>35</v>
      </c>
      <c r="U121" s="12">
        <f t="shared" si="1"/>
        <v>0</v>
      </c>
      <c r="V12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2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2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21" s="13">
        <f>_xlfn.XLOOKUP(Table1[[#This Row],[email]],[1]!ท้ายบท_1[Email],[1]!ท้ายบท_1[Total points],"ยังไม่ส่ง")</f>
        <v>20</v>
      </c>
      <c r="Z121" s="8">
        <f>_xlfn.XLOOKUP(Table1[[#This Row],[email]],[1]!Quiz_1[Email],[1]!Quiz_1[Total points],"ยังไม่ส่ง")</f>
        <v>10</v>
      </c>
      <c r="AA12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2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21" s="13">
        <f>_xlfn.XLOOKUP(Table1[[#This Row],[email]],[1]!ท้ายบท_2[Email],[1]!ท้ายบท_2[Total points],"ยังไม่ส่ง")</f>
        <v>13</v>
      </c>
      <c r="AD121" s="13" t="str">
        <f>_xlfn.XLOOKUP(Table1[[#This Row],[email]],[1]!Quiz_2[Email],[1]!Quiz_2[Total points],"ยังไม่ส่ง")</f>
        <v>ยังไม่ส่ง</v>
      </c>
      <c r="AE121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21" s="13" t="str">
        <f>_xlfn.XLOOKUP(Table1[[#This Row],[email]],[1]!ท้ายบท_3[Email],[1]!ท้ายบท_3[Total points],"ยังไม่ส่ง")</f>
        <v>ยังไม่ส่ง</v>
      </c>
      <c r="AG121" s="13">
        <f>_xlfn.XLOOKUP(Table1[[#This Row],[email]],[1]!Quiz_3[Email],[1]!Quiz_3[Total points],"ยังไม่ส่ง")</f>
        <v>9</v>
      </c>
      <c r="AH121" s="10">
        <v>25</v>
      </c>
      <c r="AI121" s="14">
        <v>5</v>
      </c>
      <c r="AJ121" s="10">
        <f>ROUND((Table1[[#This Row],[mid '[20']]]+Table1[[#This Row],[mid '[10']]])/2,0)</f>
        <v>15</v>
      </c>
      <c r="AK121" s="13"/>
      <c r="AL121" s="13"/>
      <c r="AM121" s="13"/>
      <c r="AN121" s="13"/>
      <c r="AO121" s="13"/>
      <c r="AP121" s="13"/>
      <c r="AQ121" s="13"/>
      <c r="AR121" s="15"/>
      <c r="AS121" s="8" t="str">
        <f>IF(M120&lt;10,"ยังไม่ซ่อม",IF(Table1[[#This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22" spans="1:45" ht="19.5" x14ac:dyDescent="0.4">
      <c r="A122" s="7">
        <v>121</v>
      </c>
      <c r="B122" s="8">
        <v>4</v>
      </c>
      <c r="C122" s="8">
        <v>19</v>
      </c>
      <c r="D122" s="8" t="s">
        <v>527</v>
      </c>
      <c r="E122" s="8" t="s">
        <v>111</v>
      </c>
      <c r="F122" s="8" t="s">
        <v>528</v>
      </c>
      <c r="G122" s="8" t="s">
        <v>529</v>
      </c>
      <c r="H122" s="8" t="s">
        <v>530</v>
      </c>
      <c r="I122" s="9">
        <f>ROUND(COUNTIF(Table1[[#This Row],[กิจกรรม 1.1]:[ท้ายบท 1]],"&lt;&gt;ยังไม่ส่ง")*2+IF(Table1[[#This Row],[Quiz 1]]&lt;&gt;"ยังไม่ส่ง",Table1[[#This Row],[Quiz 1]]*2/10,0),0)</f>
        <v>5</v>
      </c>
      <c r="J122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122" s="9">
        <f>ROUND(COUNTIF(Table1[[#This Row],[แบบฝึก 3.1]:[ท้ายบท 3]],"&lt;&gt;ยังไม่ส่ง")*3/2+IF(Table1[[#This Row],[Quiz 3]]&lt;&gt;"ยังไม่ส่ง",Table1[[#This Row],[Quiz 3]]*2/10,0),0)</f>
        <v>1</v>
      </c>
      <c r="L122" s="10">
        <f>Table1[[#This Row],[บท 1 '[10']]]+Table1[[#This Row],[บท 2 '[10']]]+Table1[[#This Row],[บท 3 '[5']]]</f>
        <v>6</v>
      </c>
      <c r="M122" s="10">
        <f>IF(Table1[[#This Row],[ซ่อมแล้วกลางภาค]]="ซ่อมแล้ว",10,Table1[[#This Row],[MID '[20']2]])</f>
        <v>10</v>
      </c>
      <c r="N122" s="10"/>
      <c r="O122" s="10"/>
      <c r="P122" s="24"/>
      <c r="Q122" s="10">
        <f>Table1[[#This Row],[บท 4 '[10']]]+Table1[[#This Row],[นำเสนอ '[5']]]+Table1[[#This Row],[บท 5 '[10']]]</f>
        <v>0</v>
      </c>
      <c r="R122" s="10">
        <f>Table1[[#This Row],[ก่อนกลางภาค '[25']]]+Table1[[#This Row],[กลางภาค '[20']]]+Table1[[#This Row],[หลังกลางภาค '[25']]]</f>
        <v>16</v>
      </c>
      <c r="S122" s="10"/>
      <c r="T122" s="10">
        <f>Table1[[#This Row],[ปลายภาค '[30']]]+Table1[[#This Row],[ก่อนปลายภาค '[70']]]</f>
        <v>16</v>
      </c>
      <c r="U122" s="12">
        <f t="shared" si="1"/>
        <v>0</v>
      </c>
      <c r="V12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22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122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122" s="13">
        <f>_xlfn.XLOOKUP(Table1[[#This Row],[email]],[1]!ท้ายบท_1[Email],[1]!ท้ายบท_1[Total points],"ยังไม่ส่ง")</f>
        <v>21</v>
      </c>
      <c r="Z122" s="8">
        <f>_xlfn.XLOOKUP(Table1[[#This Row],[email]],[1]!Quiz_1[Email],[1]!Quiz_1[Total points],"ยังไม่ส่ง")</f>
        <v>7</v>
      </c>
      <c r="AA122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22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22" s="13" t="str">
        <f>_xlfn.XLOOKUP(Table1[[#This Row],[email]],[1]!ท้ายบท_2[Email],[1]!ท้ายบท_2[Total points],"ยังไม่ส่ง")</f>
        <v>ยังไม่ส่ง</v>
      </c>
      <c r="AD122" s="13" t="str">
        <f>_xlfn.XLOOKUP(Table1[[#This Row],[email]],[1]!Quiz_2[Email],[1]!Quiz_2[Total points],"ยังไม่ส่ง")</f>
        <v>ยังไม่ส่ง</v>
      </c>
      <c r="AE122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22" s="13" t="str">
        <f>_xlfn.XLOOKUP(Table1[[#This Row],[email]],[1]!ท้ายบท_3[Email],[1]!ท้ายบท_3[Total points],"ยังไม่ส่ง")</f>
        <v>ยังไม่ส่ง</v>
      </c>
      <c r="AG122" s="13">
        <f>_xlfn.XLOOKUP(Table1[[#This Row],[email]],[1]!Quiz_3[Email],[1]!Quiz_3[Total points],"ยังไม่ส่ง")</f>
        <v>5</v>
      </c>
      <c r="AH122" s="10">
        <v>15</v>
      </c>
      <c r="AI122" s="14">
        <v>5</v>
      </c>
      <c r="AJ122" s="10">
        <f>ROUND((Table1[[#This Row],[mid '[20']]]+Table1[[#This Row],[mid '[10']]])/2,0)</f>
        <v>10</v>
      </c>
      <c r="AK122" s="13"/>
      <c r="AL122" s="13"/>
      <c r="AM122" s="13"/>
      <c r="AN122" s="13"/>
      <c r="AO122" s="13"/>
      <c r="AP122" s="13"/>
      <c r="AQ122" s="13"/>
      <c r="AR122" s="15"/>
      <c r="AS122" s="8" t="str">
        <f>IF(M121&lt;10,"ยังไม่ซ่อม",IF(Table1[[#This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23" spans="1:45" ht="19.5" x14ac:dyDescent="0.4">
      <c r="A123" s="7">
        <v>122</v>
      </c>
      <c r="B123" s="8">
        <v>4</v>
      </c>
      <c r="C123" s="8">
        <v>20</v>
      </c>
      <c r="D123" s="8" t="s">
        <v>531</v>
      </c>
      <c r="E123" s="8" t="s">
        <v>111</v>
      </c>
      <c r="F123" s="8" t="s">
        <v>524</v>
      </c>
      <c r="G123" s="8" t="s">
        <v>532</v>
      </c>
      <c r="H123" s="8" t="s">
        <v>533</v>
      </c>
      <c r="I123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23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123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23" s="10">
        <f>Table1[[#This Row],[บท 1 '[10']]]+Table1[[#This Row],[บท 2 '[10']]]+Table1[[#This Row],[บท 3 '[5']]]</f>
        <v>22</v>
      </c>
      <c r="M123" s="10">
        <f>IF(Table1[[#This Row],[ซ่อมแล้วกลางภาค]]="ซ่อมแล้ว",10,Table1[[#This Row],[MID '[20']2]])</f>
        <v>14</v>
      </c>
      <c r="N123" s="10"/>
      <c r="O123" s="10"/>
      <c r="P123" s="24"/>
      <c r="Q123" s="10">
        <f>Table1[[#This Row],[บท 4 '[10']]]+Table1[[#This Row],[นำเสนอ '[5']]]+Table1[[#This Row],[บท 5 '[10']]]</f>
        <v>0</v>
      </c>
      <c r="R123" s="10">
        <f>Table1[[#This Row],[ก่อนกลางภาค '[25']]]+Table1[[#This Row],[กลางภาค '[20']]]+Table1[[#This Row],[หลังกลางภาค '[25']]]</f>
        <v>36</v>
      </c>
      <c r="S123" s="10"/>
      <c r="T123" s="10">
        <f>Table1[[#This Row],[ปลายภาค '[30']]]+Table1[[#This Row],[ก่อนปลายภาค '[70']]]</f>
        <v>36</v>
      </c>
      <c r="U123" s="12">
        <f t="shared" si="1"/>
        <v>0</v>
      </c>
      <c r="V12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2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2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23" s="13">
        <f>_xlfn.XLOOKUP(Table1[[#This Row],[email]],[1]!ท้ายบท_1[Email],[1]!ท้ายบท_1[Total points],"ยังไม่ส่ง")</f>
        <v>22</v>
      </c>
      <c r="Z123" s="8">
        <f>_xlfn.XLOOKUP(Table1[[#This Row],[email]],[1]!Quiz_1[Email],[1]!Quiz_1[Total points],"ยังไม่ส่ง")</f>
        <v>9</v>
      </c>
      <c r="AA12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2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23" s="13">
        <f>_xlfn.XLOOKUP(Table1[[#This Row],[email]],[1]!ท้ายบท_2[Email],[1]!ท้ายบท_2[Total points],"ยังไม่ส่ง")</f>
        <v>8</v>
      </c>
      <c r="AD123" s="13" t="str">
        <f>_xlfn.XLOOKUP(Table1[[#This Row],[email]],[1]!Quiz_2[Email],[1]!Quiz_2[Total points],"ยังไม่ส่ง")</f>
        <v>ยังไม่ส่ง</v>
      </c>
      <c r="AE12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23" s="13">
        <f>_xlfn.XLOOKUP(Table1[[#This Row],[email]],[1]!ท้ายบท_3[Email],[1]!ท้ายบท_3[Total points],"ยังไม่ส่ง")</f>
        <v>10</v>
      </c>
      <c r="AG123" s="13">
        <f>_xlfn.XLOOKUP(Table1[[#This Row],[email]],[1]!Quiz_3[Email],[1]!Quiz_3[Total points],"ยังไม่ส่ง")</f>
        <v>7</v>
      </c>
      <c r="AH123" s="10">
        <v>19</v>
      </c>
      <c r="AI123" s="14">
        <v>8</v>
      </c>
      <c r="AJ123" s="10">
        <f>ROUND((Table1[[#This Row],[mid '[20']]]+Table1[[#This Row],[mid '[10']]])/2,0)</f>
        <v>14</v>
      </c>
      <c r="AK123" s="13"/>
      <c r="AL123" s="13"/>
      <c r="AM123" s="13"/>
      <c r="AN123" s="13"/>
      <c r="AO123" s="13"/>
      <c r="AP123" s="13"/>
      <c r="AQ123" s="13"/>
      <c r="AR123" s="15"/>
      <c r="AS123" s="8" t="str">
        <f>IF(M122&lt;10,"ยังไม่ซ่อม",IF(Table1[[#This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24" spans="1:45" ht="19.5" x14ac:dyDescent="0.4">
      <c r="A124" s="7">
        <v>123</v>
      </c>
      <c r="B124" s="8">
        <v>4</v>
      </c>
      <c r="C124" s="8">
        <v>21</v>
      </c>
      <c r="D124" s="8" t="s">
        <v>534</v>
      </c>
      <c r="E124" s="8" t="s">
        <v>111</v>
      </c>
      <c r="F124" s="8" t="s">
        <v>535</v>
      </c>
      <c r="G124" s="8" t="s">
        <v>536</v>
      </c>
      <c r="H124" s="8" t="s">
        <v>537</v>
      </c>
      <c r="I124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24" s="9">
        <f>ROUND(COUNTIF(Table1[[#This Row],[แบบฝึก 2.1]:[ท้ายบท 2]],"&lt;&gt;ยังไม่ส่ง")*8/3+IF(Table1[[#This Row],[Quiz 2]]&lt;&gt;"ยังไม่ส่ง",Table1[[#This Row],[Quiz 2]]*2/10,0),0)</f>
        <v>5</v>
      </c>
      <c r="K124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24" s="10">
        <f>Table1[[#This Row],[บท 1 '[10']]]+Table1[[#This Row],[บท 2 '[10']]]+Table1[[#This Row],[บท 3 '[5']]]</f>
        <v>18</v>
      </c>
      <c r="M124" s="10">
        <f>IF(Table1[[#This Row],[ซ่อมแล้วกลางภาค]]="ซ่อมแล้ว",10,Table1[[#This Row],[MID '[20']2]])</f>
        <v>15</v>
      </c>
      <c r="N124" s="10"/>
      <c r="O124" s="10"/>
      <c r="P124" s="24"/>
      <c r="Q124" s="10">
        <f>Table1[[#This Row],[บท 4 '[10']]]+Table1[[#This Row],[นำเสนอ '[5']]]+Table1[[#This Row],[บท 5 '[10']]]</f>
        <v>0</v>
      </c>
      <c r="R124" s="10">
        <f>Table1[[#This Row],[ก่อนกลางภาค '[25']]]+Table1[[#This Row],[กลางภาค '[20']]]+Table1[[#This Row],[หลังกลางภาค '[25']]]</f>
        <v>33</v>
      </c>
      <c r="S124" s="10"/>
      <c r="T124" s="10">
        <f>Table1[[#This Row],[ปลายภาค '[30']]]+Table1[[#This Row],[ก่อนปลายภาค '[70']]]</f>
        <v>33</v>
      </c>
      <c r="U124" s="12">
        <f t="shared" si="1"/>
        <v>0</v>
      </c>
      <c r="V12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2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2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24" s="13">
        <f>_xlfn.XLOOKUP(Table1[[#This Row],[email]],[1]!ท้ายบท_1[Email],[1]!ท้ายบท_1[Total points],"ยังไม่ส่ง")</f>
        <v>18</v>
      </c>
      <c r="Z124" s="8">
        <f>_xlfn.XLOOKUP(Table1[[#This Row],[email]],[1]!Quiz_1[Email],[1]!Quiz_1[Total points],"ยังไม่ส่ง")</f>
        <v>10</v>
      </c>
      <c r="AA124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2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24" s="13">
        <f>_xlfn.XLOOKUP(Table1[[#This Row],[email]],[1]!ท้ายบท_2[Email],[1]!ท้ายบท_2[Total points],"ยังไม่ส่ง")</f>
        <v>12</v>
      </c>
      <c r="AD124" s="13" t="str">
        <f>_xlfn.XLOOKUP(Table1[[#This Row],[email]],[1]!Quiz_2[Email],[1]!Quiz_2[Total points],"ยังไม่ส่ง")</f>
        <v>ยังไม่ส่ง</v>
      </c>
      <c r="AE12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24" s="13" t="str">
        <f>_xlfn.XLOOKUP(Table1[[#This Row],[email]],[1]!ท้ายบท_3[Email],[1]!ท้ายบท_3[Total points],"ยังไม่ส่ง")</f>
        <v>ยังไม่ส่ง</v>
      </c>
      <c r="AG124" s="13">
        <f>_xlfn.XLOOKUP(Table1[[#This Row],[email]],[1]!Quiz_3[Email],[1]!Quiz_3[Total points],"ยังไม่ส่ง")</f>
        <v>7</v>
      </c>
      <c r="AH124" s="10">
        <v>19</v>
      </c>
      <c r="AI124" s="14">
        <v>10</v>
      </c>
      <c r="AJ124" s="10">
        <f>ROUND((Table1[[#This Row],[mid '[20']]]+Table1[[#This Row],[mid '[10']]])/2,0)</f>
        <v>15</v>
      </c>
      <c r="AK124" s="13"/>
      <c r="AL124" s="13"/>
      <c r="AM124" s="13"/>
      <c r="AN124" s="13"/>
      <c r="AO124" s="13"/>
      <c r="AP124" s="13"/>
      <c r="AQ124" s="13"/>
      <c r="AR124" s="15"/>
      <c r="AS124" s="8" t="str">
        <f>IF(M123&lt;10,"ยังไม่ซ่อม",IF(Table1[[#This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25" spans="1:45" ht="19.5" x14ac:dyDescent="0.4">
      <c r="A125" s="7">
        <v>124</v>
      </c>
      <c r="B125" s="8">
        <v>4</v>
      </c>
      <c r="C125" s="8">
        <v>22</v>
      </c>
      <c r="D125" s="8" t="s">
        <v>538</v>
      </c>
      <c r="E125" s="8" t="s">
        <v>111</v>
      </c>
      <c r="F125" s="8" t="s">
        <v>539</v>
      </c>
      <c r="G125" s="8" t="s">
        <v>540</v>
      </c>
      <c r="H125" s="8" t="s">
        <v>541</v>
      </c>
      <c r="I12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25" s="9">
        <f>ROUND(COUNTIF(Table1[[#This Row],[แบบฝึก 2.1]:[ท้ายบท 2]],"&lt;&gt;ยังไม่ส่ง")*8/3+IF(Table1[[#This Row],[Quiz 2]]&lt;&gt;"ยังไม่ส่ง",Table1[[#This Row],[Quiz 2]]*2/10,0),0)</f>
        <v>5</v>
      </c>
      <c r="K125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125" s="10">
        <f>Table1[[#This Row],[บท 1 '[10']]]+Table1[[#This Row],[บท 2 '[10']]]+Table1[[#This Row],[บท 3 '[5']]]</f>
        <v>17</v>
      </c>
      <c r="M125" s="10">
        <f>IF(Table1[[#This Row],[ซ่อมแล้วกลางภาค]]="ซ่อมแล้ว",10,Table1[[#This Row],[MID '[20']2]])</f>
        <v>12</v>
      </c>
      <c r="N125" s="10"/>
      <c r="O125" s="10"/>
      <c r="P125" s="24"/>
      <c r="Q125" s="10">
        <f>Table1[[#This Row],[บท 4 '[10']]]+Table1[[#This Row],[นำเสนอ '[5']]]+Table1[[#This Row],[บท 5 '[10']]]</f>
        <v>0</v>
      </c>
      <c r="R125" s="10">
        <f>Table1[[#This Row],[ก่อนกลางภาค '[25']]]+Table1[[#This Row],[กลางภาค '[20']]]+Table1[[#This Row],[หลังกลางภาค '[25']]]</f>
        <v>29</v>
      </c>
      <c r="S125" s="10"/>
      <c r="T125" s="10">
        <f>Table1[[#This Row],[ปลายภาค '[30']]]+Table1[[#This Row],[ก่อนปลายภาค '[70']]]</f>
        <v>29</v>
      </c>
      <c r="U125" s="12">
        <f t="shared" si="1"/>
        <v>0</v>
      </c>
      <c r="V12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2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2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25" s="13">
        <f>_xlfn.XLOOKUP(Table1[[#This Row],[email]],[1]!ท้ายบท_1[Email],[1]!ท้ายบท_1[Total points],"ยังไม่ส่ง")</f>
        <v>21</v>
      </c>
      <c r="Z125" s="8">
        <f>_xlfn.XLOOKUP(Table1[[#This Row],[email]],[1]!Quiz_1[Email],[1]!Quiz_1[Total points],"ยังไม่ส่ง")</f>
        <v>9</v>
      </c>
      <c r="AA125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2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25" s="13">
        <f>_xlfn.XLOOKUP(Table1[[#This Row],[email]],[1]!ท้ายบท_2[Email],[1]!ท้ายบท_2[Total points],"ยังไม่ส่ง")</f>
        <v>13</v>
      </c>
      <c r="AD125" s="13" t="str">
        <f>_xlfn.XLOOKUP(Table1[[#This Row],[email]],[1]!Quiz_2[Email],[1]!Quiz_2[Total points],"ยังไม่ส่ง")</f>
        <v>ยังไม่ส่ง</v>
      </c>
      <c r="AE125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25" s="13" t="str">
        <f>_xlfn.XLOOKUP(Table1[[#This Row],[email]],[1]!ท้ายบท_3[Email],[1]!ท้ายบท_3[Total points],"ยังไม่ส่ง")</f>
        <v>ยังไม่ส่ง</v>
      </c>
      <c r="AG125" s="13">
        <f>_xlfn.XLOOKUP(Table1[[#This Row],[email]],[1]!Quiz_3[Email],[1]!Quiz_3[Total points],"ยังไม่ส่ง")</f>
        <v>9</v>
      </c>
      <c r="AH125" s="10">
        <v>16</v>
      </c>
      <c r="AI125" s="14">
        <v>8</v>
      </c>
      <c r="AJ125" s="10">
        <f>ROUND((Table1[[#This Row],[mid '[20']]]+Table1[[#This Row],[mid '[10']]])/2,0)</f>
        <v>12</v>
      </c>
      <c r="AK125" s="13"/>
      <c r="AL125" s="13"/>
      <c r="AM125" s="13"/>
      <c r="AN125" s="13"/>
      <c r="AO125" s="13"/>
      <c r="AP125" s="13"/>
      <c r="AQ125" s="13"/>
      <c r="AR125" s="15"/>
      <c r="AS125" s="8" t="str">
        <f>IF(M124&lt;10,"ยังไม่ซ่อม",IF(Table1[[#This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26" spans="1:45" ht="19.5" x14ac:dyDescent="0.4">
      <c r="A126" s="7">
        <v>125</v>
      </c>
      <c r="B126" s="8">
        <v>4</v>
      </c>
      <c r="C126" s="8">
        <v>23</v>
      </c>
      <c r="D126" s="8" t="s">
        <v>542</v>
      </c>
      <c r="E126" s="8" t="s">
        <v>256</v>
      </c>
      <c r="F126" s="8" t="s">
        <v>543</v>
      </c>
      <c r="G126" s="8" t="s">
        <v>544</v>
      </c>
      <c r="H126" s="8" t="s">
        <v>545</v>
      </c>
      <c r="I12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26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26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26" s="10">
        <f>Table1[[#This Row],[บท 1 '[10']]]+Table1[[#This Row],[บท 2 '[10']]]+Table1[[#This Row],[บท 3 '[5']]]</f>
        <v>24</v>
      </c>
      <c r="M126" s="10">
        <f>IF(Table1[[#This Row],[ซ่อมแล้วกลางภาค]]="ซ่อมแล้ว",10,Table1[[#This Row],[MID '[20']2]])</f>
        <v>16</v>
      </c>
      <c r="N126" s="10"/>
      <c r="O126" s="10"/>
      <c r="P126" s="24"/>
      <c r="Q126" s="10">
        <f>Table1[[#This Row],[บท 4 '[10']]]+Table1[[#This Row],[นำเสนอ '[5']]]+Table1[[#This Row],[บท 5 '[10']]]</f>
        <v>0</v>
      </c>
      <c r="R126" s="10">
        <f>Table1[[#This Row],[ก่อนกลางภาค '[25']]]+Table1[[#This Row],[กลางภาค '[20']]]+Table1[[#This Row],[หลังกลางภาค '[25']]]</f>
        <v>40</v>
      </c>
      <c r="S126" s="10"/>
      <c r="T126" s="10">
        <f>Table1[[#This Row],[ปลายภาค '[30']]]+Table1[[#This Row],[ก่อนปลายภาค '[70']]]</f>
        <v>40</v>
      </c>
      <c r="U126" s="12">
        <f t="shared" si="1"/>
        <v>0</v>
      </c>
      <c r="V12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2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2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26" s="13">
        <f>_xlfn.XLOOKUP(Table1[[#This Row],[email]],[1]!ท้ายบท_1[Email],[1]!ท้ายบท_1[Total points],"ยังไม่ส่ง")</f>
        <v>18</v>
      </c>
      <c r="Z126" s="8">
        <f>_xlfn.XLOOKUP(Table1[[#This Row],[email]],[1]!Quiz_1[Email],[1]!Quiz_1[Total points],"ยังไม่ส่ง")</f>
        <v>10</v>
      </c>
      <c r="AA12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2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26" s="13">
        <f>_xlfn.XLOOKUP(Table1[[#This Row],[email]],[1]!ท้ายบท_2[Email],[1]!ท้ายบท_2[Total points],"ยังไม่ส่ง")</f>
        <v>11</v>
      </c>
      <c r="AD126" s="13">
        <f>_xlfn.XLOOKUP(Table1[[#This Row],[email]],[1]!Quiz_2[Email],[1]!Quiz_2[Total points],"ยังไม่ส่ง")</f>
        <v>8</v>
      </c>
      <c r="AE12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26" s="13">
        <f>_xlfn.XLOOKUP(Table1[[#This Row],[email]],[1]!ท้ายบท_3[Email],[1]!ท้ายบท_3[Total points],"ยังไม่ส่ง")</f>
        <v>11</v>
      </c>
      <c r="AG126" s="13">
        <f>_xlfn.XLOOKUP(Table1[[#This Row],[email]],[1]!Quiz_3[Email],[1]!Quiz_3[Total points],"ยังไม่ส่ง")</f>
        <v>7</v>
      </c>
      <c r="AH126" s="10">
        <v>22</v>
      </c>
      <c r="AI126" s="14">
        <v>10</v>
      </c>
      <c r="AJ126" s="10">
        <f>ROUND((Table1[[#This Row],[mid '[20']]]+Table1[[#This Row],[mid '[10']]])/2,0)</f>
        <v>16</v>
      </c>
      <c r="AK126" s="13"/>
      <c r="AL126" s="13"/>
      <c r="AM126" s="13"/>
      <c r="AN126" s="13"/>
      <c r="AO126" s="13"/>
      <c r="AP126" s="13"/>
      <c r="AQ126" s="13"/>
      <c r="AR126" s="15"/>
      <c r="AS126" s="8" t="str">
        <f>IF(M125&lt;10,"ยังไม่ซ่อม",IF(Table1[[#This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27" spans="1:45" ht="19.5" x14ac:dyDescent="0.4">
      <c r="A127" s="7">
        <v>126</v>
      </c>
      <c r="B127" s="8">
        <v>4</v>
      </c>
      <c r="C127" s="8">
        <v>24</v>
      </c>
      <c r="D127" s="8" t="s">
        <v>546</v>
      </c>
      <c r="E127" s="8" t="s">
        <v>111</v>
      </c>
      <c r="F127" s="8" t="s">
        <v>547</v>
      </c>
      <c r="G127" s="8" t="s">
        <v>548</v>
      </c>
      <c r="H127" s="8" t="s">
        <v>549</v>
      </c>
      <c r="I12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2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27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127" s="10">
        <f>Table1[[#This Row],[บท 1 '[10']]]+Table1[[#This Row],[บท 2 '[10']]]+Table1[[#This Row],[บท 3 '[5']]]</f>
        <v>25</v>
      </c>
      <c r="M127" s="10">
        <f>IF(Table1[[#This Row],[ซ่อมแล้วกลางภาค]]="ซ่อมแล้ว",10,Table1[[#This Row],[MID '[20']2]])</f>
        <v>14</v>
      </c>
      <c r="N127" s="10"/>
      <c r="O127" s="10"/>
      <c r="P127" s="24"/>
      <c r="Q127" s="10">
        <f>Table1[[#This Row],[บท 4 '[10']]]+Table1[[#This Row],[นำเสนอ '[5']]]+Table1[[#This Row],[บท 5 '[10']]]</f>
        <v>0</v>
      </c>
      <c r="R127" s="10">
        <f>Table1[[#This Row],[ก่อนกลางภาค '[25']]]+Table1[[#This Row],[กลางภาค '[20']]]+Table1[[#This Row],[หลังกลางภาค '[25']]]</f>
        <v>39</v>
      </c>
      <c r="S127" s="10"/>
      <c r="T127" s="10">
        <f>Table1[[#This Row],[ปลายภาค '[30']]]+Table1[[#This Row],[ก่อนปลายภาค '[70']]]</f>
        <v>39</v>
      </c>
      <c r="U127" s="12">
        <f t="shared" si="1"/>
        <v>0</v>
      </c>
      <c r="V12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2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2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27" s="13">
        <f>_xlfn.XLOOKUP(Table1[[#This Row],[email]],[1]!ท้ายบท_1[Email],[1]!ท้ายบท_1[Total points],"ยังไม่ส่ง")</f>
        <v>19</v>
      </c>
      <c r="Z127" s="8">
        <f>_xlfn.XLOOKUP(Table1[[#This Row],[email]],[1]!Quiz_1[Email],[1]!Quiz_1[Total points],"ยังไม่ส่ง")</f>
        <v>8</v>
      </c>
      <c r="AA12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2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27" s="13">
        <f>_xlfn.XLOOKUP(Table1[[#This Row],[email]],[1]!ท้ายบท_2[Email],[1]!ท้ายบท_2[Total points],"ยังไม่ส่ง")</f>
        <v>12</v>
      </c>
      <c r="AD127" s="13">
        <f>_xlfn.XLOOKUP(Table1[[#This Row],[email]],[1]!Quiz_2[Email],[1]!Quiz_2[Total points],"ยังไม่ส่ง")</f>
        <v>9</v>
      </c>
      <c r="AE12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27" s="13">
        <f>_xlfn.XLOOKUP(Table1[[#This Row],[email]],[1]!ท้ายบท_3[Email],[1]!ท้ายบท_3[Total points],"ยังไม่ส่ง")</f>
        <v>10</v>
      </c>
      <c r="AG127" s="13">
        <f>_xlfn.XLOOKUP(Table1[[#This Row],[email]],[1]!Quiz_3[Email],[1]!Quiz_3[Total points],"ยังไม่ส่ง")</f>
        <v>8</v>
      </c>
      <c r="AH127" s="10">
        <v>22</v>
      </c>
      <c r="AI127" s="14">
        <v>5</v>
      </c>
      <c r="AJ127" s="10">
        <f>ROUND((Table1[[#This Row],[mid '[20']]]+Table1[[#This Row],[mid '[10']]])/2,0)</f>
        <v>14</v>
      </c>
      <c r="AK127" s="13"/>
      <c r="AL127" s="13"/>
      <c r="AM127" s="13"/>
      <c r="AN127" s="13"/>
      <c r="AO127" s="13"/>
      <c r="AP127" s="13"/>
      <c r="AQ127" s="13"/>
      <c r="AR127" s="15"/>
      <c r="AS127" s="8" t="str">
        <f>IF(M126&lt;10,"ยังไม่ซ่อม",IF(Table1[[#This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28" spans="1:45" ht="19.5" x14ac:dyDescent="0.4">
      <c r="A128" s="7">
        <v>127</v>
      </c>
      <c r="B128" s="8">
        <v>4</v>
      </c>
      <c r="C128" s="8">
        <v>25</v>
      </c>
      <c r="D128" s="8" t="s">
        <v>550</v>
      </c>
      <c r="E128" s="8" t="s">
        <v>111</v>
      </c>
      <c r="F128" s="8" t="s">
        <v>551</v>
      </c>
      <c r="G128" s="8" t="s">
        <v>552</v>
      </c>
      <c r="H128" s="8" t="s">
        <v>553</v>
      </c>
      <c r="I128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28" s="9">
        <f>ROUND(COUNTIF(Table1[[#This Row],[แบบฝึก 2.1]:[ท้ายบท 2]],"&lt;&gt;ยังไม่ส่ง")*8/3+IF(Table1[[#This Row],[Quiz 2]]&lt;&gt;"ยังไม่ส่ง",Table1[[#This Row],[Quiz 2]]*2/10,0),0)</f>
        <v>5</v>
      </c>
      <c r="K128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28" s="10">
        <f>Table1[[#This Row],[บท 1 '[10']]]+Table1[[#This Row],[บท 2 '[10']]]+Table1[[#This Row],[บท 3 '[5']]]</f>
        <v>18</v>
      </c>
      <c r="M128" s="10">
        <f>IF(Table1[[#This Row],[ซ่อมแล้วกลางภาค]]="ซ่อมแล้ว",10,Table1[[#This Row],[MID '[20']2]])</f>
        <v>18</v>
      </c>
      <c r="N128" s="10"/>
      <c r="O128" s="10"/>
      <c r="P128" s="24"/>
      <c r="Q128" s="10">
        <f>Table1[[#This Row],[บท 4 '[10']]]+Table1[[#This Row],[นำเสนอ '[5']]]+Table1[[#This Row],[บท 5 '[10']]]</f>
        <v>0</v>
      </c>
      <c r="R128" s="10">
        <f>Table1[[#This Row],[ก่อนกลางภาค '[25']]]+Table1[[#This Row],[กลางภาค '[20']]]+Table1[[#This Row],[หลังกลางภาค '[25']]]</f>
        <v>36</v>
      </c>
      <c r="S128" s="10"/>
      <c r="T128" s="10">
        <f>Table1[[#This Row],[ปลายภาค '[30']]]+Table1[[#This Row],[ก่อนปลายภาค '[70']]]</f>
        <v>36</v>
      </c>
      <c r="U128" s="12">
        <f t="shared" si="1"/>
        <v>0</v>
      </c>
      <c r="V12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2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2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28" s="13">
        <f>_xlfn.XLOOKUP(Table1[[#This Row],[email]],[1]!ท้ายบท_1[Email],[1]!ท้ายบท_1[Total points],"ยังไม่ส่ง")</f>
        <v>18</v>
      </c>
      <c r="Z128" s="8">
        <f>_xlfn.XLOOKUP(Table1[[#This Row],[email]],[1]!Quiz_1[Email],[1]!Quiz_1[Total points],"ยังไม่ส่ง")</f>
        <v>10</v>
      </c>
      <c r="AA128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2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28" s="13">
        <f>_xlfn.XLOOKUP(Table1[[#This Row],[email]],[1]!ท้ายบท_2[Email],[1]!ท้ายบท_2[Total points],"ยังไม่ส่ง")</f>
        <v>12</v>
      </c>
      <c r="AD128" s="13" t="str">
        <f>_xlfn.XLOOKUP(Table1[[#This Row],[email]],[1]!Quiz_2[Email],[1]!Quiz_2[Total points],"ยังไม่ส่ง")</f>
        <v>ยังไม่ส่ง</v>
      </c>
      <c r="AE12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28" s="13" t="str">
        <f>_xlfn.XLOOKUP(Table1[[#This Row],[email]],[1]!ท้ายบท_3[Email],[1]!ท้ายบท_3[Total points],"ยังไม่ส่ง")</f>
        <v>ยังไม่ส่ง</v>
      </c>
      <c r="AG128" s="13">
        <f>_xlfn.XLOOKUP(Table1[[#This Row],[email]],[1]!Quiz_3[Email],[1]!Quiz_3[Total points],"ยังไม่ส่ง")</f>
        <v>7</v>
      </c>
      <c r="AH128" s="10">
        <v>26</v>
      </c>
      <c r="AI128" s="14">
        <v>10</v>
      </c>
      <c r="AJ128" s="10">
        <f>ROUND((Table1[[#This Row],[mid '[20']]]+Table1[[#This Row],[mid '[10']]])/2,0)</f>
        <v>18</v>
      </c>
      <c r="AK128" s="13"/>
      <c r="AL128" s="13"/>
      <c r="AM128" s="13"/>
      <c r="AN128" s="13"/>
      <c r="AO128" s="13"/>
      <c r="AP128" s="13"/>
      <c r="AQ128" s="13"/>
      <c r="AR128" s="15"/>
      <c r="AS128" s="8" t="str">
        <f>IF(M127&lt;10,"ยังไม่ซ่อม",IF(Table1[[#This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29" spans="1:45" ht="19.5" x14ac:dyDescent="0.4">
      <c r="A129" s="7">
        <v>128</v>
      </c>
      <c r="B129" s="8">
        <v>4</v>
      </c>
      <c r="C129" s="8">
        <v>26</v>
      </c>
      <c r="D129" s="8" t="s">
        <v>554</v>
      </c>
      <c r="E129" s="8" t="s">
        <v>256</v>
      </c>
      <c r="F129" s="8" t="s">
        <v>555</v>
      </c>
      <c r="G129" s="8" t="s">
        <v>459</v>
      </c>
      <c r="H129" s="8" t="s">
        <v>556</v>
      </c>
      <c r="I129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29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129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29" s="10">
        <f>Table1[[#This Row],[บท 1 '[10']]]+Table1[[#This Row],[บท 2 '[10']]]+Table1[[#This Row],[บท 3 '[5']]]</f>
        <v>23</v>
      </c>
      <c r="M129" s="10">
        <f>IF(Table1[[#This Row],[ซ่อมแล้วกลางภาค]]="ซ่อมแล้ว",10,Table1[[#This Row],[MID '[20']2]])</f>
        <v>16</v>
      </c>
      <c r="N129" s="10"/>
      <c r="O129" s="10"/>
      <c r="P129" s="24"/>
      <c r="Q129" s="10">
        <f>Table1[[#This Row],[บท 4 '[10']]]+Table1[[#This Row],[นำเสนอ '[5']]]+Table1[[#This Row],[บท 5 '[10']]]</f>
        <v>0</v>
      </c>
      <c r="R129" s="10">
        <f>Table1[[#This Row],[ก่อนกลางภาค '[25']]]+Table1[[#This Row],[กลางภาค '[20']]]+Table1[[#This Row],[หลังกลางภาค '[25']]]</f>
        <v>39</v>
      </c>
      <c r="S129" s="10"/>
      <c r="T129" s="10">
        <f>Table1[[#This Row],[ปลายภาค '[30']]]+Table1[[#This Row],[ก่อนปลายภาค '[70']]]</f>
        <v>39</v>
      </c>
      <c r="U129" s="12">
        <f t="shared" si="1"/>
        <v>0</v>
      </c>
      <c r="V12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2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2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29" s="13">
        <f>_xlfn.XLOOKUP(Table1[[#This Row],[email]],[1]!ท้ายบท_1[Email],[1]!ท้ายบท_1[Total points],"ยังไม่ส่ง")</f>
        <v>18</v>
      </c>
      <c r="Z129" s="8">
        <f>_xlfn.XLOOKUP(Table1[[#This Row],[email]],[1]!Quiz_1[Email],[1]!Quiz_1[Total points],"ยังไม่ส่ง")</f>
        <v>10</v>
      </c>
      <c r="AA12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2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29" s="13">
        <f>_xlfn.XLOOKUP(Table1[[#This Row],[email]],[1]!ท้ายบท_2[Email],[1]!ท้ายบท_2[Total points],"ยังไม่ส่ง")</f>
        <v>12</v>
      </c>
      <c r="AD129" s="13">
        <f>_xlfn.XLOOKUP(Table1[[#This Row],[email]],[1]!Quiz_2[Email],[1]!Quiz_2[Total points],"ยังไม่ส่ง")</f>
        <v>7</v>
      </c>
      <c r="AE12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29" s="13">
        <f>_xlfn.XLOOKUP(Table1[[#This Row],[email]],[1]!ท้ายบท_3[Email],[1]!ท้ายบท_3[Total points],"ยังไม่ส่ง")</f>
        <v>8</v>
      </c>
      <c r="AG129" s="13">
        <f>_xlfn.XLOOKUP(Table1[[#This Row],[email]],[1]!Quiz_3[Email],[1]!Quiz_3[Total points],"ยังไม่ส่ง")</f>
        <v>7</v>
      </c>
      <c r="AH129" s="10">
        <v>21</v>
      </c>
      <c r="AI129" s="14">
        <v>10</v>
      </c>
      <c r="AJ129" s="10">
        <f>ROUND((Table1[[#This Row],[mid '[20']]]+Table1[[#This Row],[mid '[10']]])/2,0)</f>
        <v>16</v>
      </c>
      <c r="AK129" s="13"/>
      <c r="AL129" s="13"/>
      <c r="AM129" s="13"/>
      <c r="AN129" s="13"/>
      <c r="AO129" s="13"/>
      <c r="AP129" s="13"/>
      <c r="AQ129" s="13"/>
      <c r="AR129" s="15"/>
      <c r="AS129" s="8" t="str">
        <f>IF(M128&lt;10,"ยังไม่ซ่อม",IF(Table1[[#This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30" spans="1:45" ht="19.5" x14ac:dyDescent="0.4">
      <c r="A130" s="7">
        <v>129</v>
      </c>
      <c r="B130" s="8">
        <v>4</v>
      </c>
      <c r="C130" s="8">
        <v>27</v>
      </c>
      <c r="D130" s="8" t="s">
        <v>557</v>
      </c>
      <c r="E130" s="8" t="s">
        <v>111</v>
      </c>
      <c r="F130" s="8" t="s">
        <v>558</v>
      </c>
      <c r="G130" s="8" t="s">
        <v>559</v>
      </c>
      <c r="H130" s="8" t="s">
        <v>560</v>
      </c>
      <c r="I130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30" s="9">
        <f>ROUND(COUNTIF(Table1[[#This Row],[แบบฝึก 2.1]:[ท้ายบท 2]],"&lt;&gt;ยังไม่ส่ง")*8/3+IF(Table1[[#This Row],[Quiz 2]]&lt;&gt;"ยังไม่ส่ง",Table1[[#This Row],[Quiz 2]]*2/10,0),0)</f>
        <v>5</v>
      </c>
      <c r="K130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30" s="10">
        <f>Table1[[#This Row],[บท 1 '[10']]]+Table1[[#This Row],[บท 2 '[10']]]+Table1[[#This Row],[บท 3 '[5']]]</f>
        <v>17</v>
      </c>
      <c r="M130" s="10">
        <f>IF(Table1[[#This Row],[ซ่อมแล้วกลางภาค]]="ซ่อมแล้ว",10,Table1[[#This Row],[MID '[20']2]])</f>
        <v>12</v>
      </c>
      <c r="N130" s="10"/>
      <c r="O130" s="10"/>
      <c r="P130" s="24"/>
      <c r="Q130" s="10">
        <f>Table1[[#This Row],[บท 4 '[10']]]+Table1[[#This Row],[นำเสนอ '[5']]]+Table1[[#This Row],[บท 5 '[10']]]</f>
        <v>0</v>
      </c>
      <c r="R130" s="10">
        <f>Table1[[#This Row],[ก่อนกลางภาค '[25']]]+Table1[[#This Row],[กลางภาค '[20']]]+Table1[[#This Row],[หลังกลางภาค '[25']]]</f>
        <v>29</v>
      </c>
      <c r="S130" s="10"/>
      <c r="T130" s="10">
        <f>Table1[[#This Row],[ปลายภาค '[30']]]+Table1[[#This Row],[ก่อนปลายภาค '[70']]]</f>
        <v>29</v>
      </c>
      <c r="U130" s="12">
        <f t="shared" ref="U130:U193" si="2">IF(T130&gt;=79.5,4,IF(T130&gt;=74.5,3.5,IF(T130&gt;=69.5,3, IF(T130&gt;=64.5,2.5, IF(T130&gt;=59.5,2, IF(T130&gt;=54.5,1.5, IF(T130&gt;=49.5,1, IF(T130&lt;=49,0))))))))</f>
        <v>0</v>
      </c>
      <c r="V13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3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3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30" s="13">
        <f>_xlfn.XLOOKUP(Table1[[#This Row],[email]],[1]!ท้ายบท_1[Email],[1]!ท้ายบท_1[Total points],"ยังไม่ส่ง")</f>
        <v>18</v>
      </c>
      <c r="Z130" s="8">
        <f>_xlfn.XLOOKUP(Table1[[#This Row],[email]],[1]!Quiz_1[Email],[1]!Quiz_1[Total points],"ยังไม่ส่ง")</f>
        <v>7</v>
      </c>
      <c r="AA130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3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30" s="13">
        <f>_xlfn.XLOOKUP(Table1[[#This Row],[email]],[1]!ท้ายบท_2[Email],[1]!ท้ายบท_2[Total points],"ยังไม่ส่ง")</f>
        <v>12</v>
      </c>
      <c r="AD130" s="13" t="str">
        <f>_xlfn.XLOOKUP(Table1[[#This Row],[email]],[1]!Quiz_2[Email],[1]!Quiz_2[Total points],"ยังไม่ส่ง")</f>
        <v>ยังไม่ส่ง</v>
      </c>
      <c r="AE13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30" s="13" t="str">
        <f>_xlfn.XLOOKUP(Table1[[#This Row],[email]],[1]!ท้ายบท_3[Email],[1]!ท้ายบท_3[Total points],"ยังไม่ส่ง")</f>
        <v>ยังไม่ส่ง</v>
      </c>
      <c r="AG130" s="13">
        <f>_xlfn.XLOOKUP(Table1[[#This Row],[email]],[1]!Quiz_3[Email],[1]!Quiz_3[Total points],"ยังไม่ส่ง")</f>
        <v>6</v>
      </c>
      <c r="AH130" s="10">
        <v>19</v>
      </c>
      <c r="AI130" s="14">
        <v>4</v>
      </c>
      <c r="AJ130" s="10">
        <f>ROUND((Table1[[#This Row],[mid '[20']]]+Table1[[#This Row],[mid '[10']]])/2,0)</f>
        <v>12</v>
      </c>
      <c r="AK130" s="13"/>
      <c r="AL130" s="13"/>
      <c r="AM130" s="13"/>
      <c r="AN130" s="13"/>
      <c r="AO130" s="13"/>
      <c r="AP130" s="13"/>
      <c r="AQ130" s="13"/>
      <c r="AR130" s="15"/>
      <c r="AS130" s="8" t="str">
        <f>IF(M129&lt;10,"ยังไม่ซ่อม",IF(Table1[[#This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31" spans="1:45" ht="19.5" x14ac:dyDescent="0.4">
      <c r="A131" s="7">
        <v>130</v>
      </c>
      <c r="B131" s="8">
        <v>4</v>
      </c>
      <c r="C131" s="8">
        <v>28</v>
      </c>
      <c r="D131" s="8" t="s">
        <v>561</v>
      </c>
      <c r="E131" s="8" t="s">
        <v>111</v>
      </c>
      <c r="F131" s="8" t="s">
        <v>562</v>
      </c>
      <c r="G131" s="8" t="s">
        <v>563</v>
      </c>
      <c r="H131" s="8" t="s">
        <v>564</v>
      </c>
      <c r="I13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31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131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31" s="10">
        <f>Table1[[#This Row],[บท 1 '[10']]]+Table1[[#This Row],[บท 2 '[10']]]+Table1[[#This Row],[บท 3 '[5']]]</f>
        <v>22</v>
      </c>
      <c r="M131" s="10">
        <f>IF(Table1[[#This Row],[ซ่อมแล้วกลางภาค]]="ซ่อมแล้ว",10,Table1[[#This Row],[MID '[20']2]])</f>
        <v>19</v>
      </c>
      <c r="N131" s="10"/>
      <c r="O131" s="10"/>
      <c r="P131" s="24"/>
      <c r="Q131" s="10">
        <f>Table1[[#This Row],[บท 4 '[10']]]+Table1[[#This Row],[นำเสนอ '[5']]]+Table1[[#This Row],[บท 5 '[10']]]</f>
        <v>0</v>
      </c>
      <c r="R131" s="10">
        <f>Table1[[#This Row],[ก่อนกลางภาค '[25']]]+Table1[[#This Row],[กลางภาค '[20']]]+Table1[[#This Row],[หลังกลางภาค '[25']]]</f>
        <v>41</v>
      </c>
      <c r="S131" s="10"/>
      <c r="T131" s="10">
        <f>Table1[[#This Row],[ปลายภาค '[30']]]+Table1[[#This Row],[ก่อนปลายภาค '[70']]]</f>
        <v>41</v>
      </c>
      <c r="U131" s="12">
        <f t="shared" si="2"/>
        <v>0</v>
      </c>
      <c r="V13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3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3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31" s="13">
        <f>_xlfn.XLOOKUP(Table1[[#This Row],[email]],[1]!ท้ายบท_1[Email],[1]!ท้ายบท_1[Total points],"ยังไม่ส่ง")</f>
        <v>18</v>
      </c>
      <c r="Z131" s="8">
        <f>_xlfn.XLOOKUP(Table1[[#This Row],[email]],[1]!Quiz_1[Email],[1]!Quiz_1[Total points],"ยังไม่ส่ง")</f>
        <v>8</v>
      </c>
      <c r="AA13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3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31" s="13">
        <f>_xlfn.XLOOKUP(Table1[[#This Row],[email]],[1]!ท้ายบท_2[Email],[1]!ท้ายบท_2[Total points],"ยังไม่ส่ง")</f>
        <v>12</v>
      </c>
      <c r="AD131" s="13" t="str">
        <f>_xlfn.XLOOKUP(Table1[[#This Row],[email]],[1]!Quiz_2[Email],[1]!Quiz_2[Total points],"ยังไม่ส่ง")</f>
        <v>ยังไม่ส่ง</v>
      </c>
      <c r="AE13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31" s="13">
        <f>_xlfn.XLOOKUP(Table1[[#This Row],[email]],[1]!ท้ายบท_3[Email],[1]!ท้ายบท_3[Total points],"ยังไม่ส่ง")</f>
        <v>11</v>
      </c>
      <c r="AG131" s="13">
        <f>_xlfn.XLOOKUP(Table1[[#This Row],[email]],[1]!Quiz_3[Email],[1]!Quiz_3[Total points],"ยังไม่ส่ง")</f>
        <v>6</v>
      </c>
      <c r="AH131" s="10">
        <v>27</v>
      </c>
      <c r="AI131" s="14">
        <v>10</v>
      </c>
      <c r="AJ131" s="10">
        <f>ROUND((Table1[[#This Row],[mid '[20']]]+Table1[[#This Row],[mid '[10']]])/2,0)</f>
        <v>19</v>
      </c>
      <c r="AK131" s="13"/>
      <c r="AL131" s="13"/>
      <c r="AM131" s="13"/>
      <c r="AN131" s="13"/>
      <c r="AO131" s="13"/>
      <c r="AP131" s="13"/>
      <c r="AQ131" s="13"/>
      <c r="AR131" s="15"/>
      <c r="AS131" s="8" t="str">
        <f>IF(M130&lt;10,"ยังไม่ซ่อม",IF(Table1[[#This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32" spans="1:45" ht="19.5" x14ac:dyDescent="0.4">
      <c r="A132" s="7">
        <v>131</v>
      </c>
      <c r="B132" s="8">
        <v>4</v>
      </c>
      <c r="C132" s="8">
        <v>29</v>
      </c>
      <c r="D132" s="8" t="s">
        <v>565</v>
      </c>
      <c r="E132" s="8" t="s">
        <v>111</v>
      </c>
      <c r="F132" s="8" t="s">
        <v>566</v>
      </c>
      <c r="G132" s="8" t="s">
        <v>567</v>
      </c>
      <c r="H132" s="8" t="s">
        <v>568</v>
      </c>
      <c r="I132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3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32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132" s="10">
        <f>Table1[[#This Row],[บท 1 '[10']]]+Table1[[#This Row],[บท 2 '[10']]]+Table1[[#This Row],[บท 3 '[5']]]</f>
        <v>24</v>
      </c>
      <c r="M132" s="10">
        <f>IF(Table1[[#This Row],[ซ่อมแล้วกลางภาค]]="ซ่อมแล้ว",10,Table1[[#This Row],[MID '[20']2]])</f>
        <v>16</v>
      </c>
      <c r="N132" s="10"/>
      <c r="O132" s="10"/>
      <c r="P132" s="24"/>
      <c r="Q132" s="10">
        <f>Table1[[#This Row],[บท 4 '[10']]]+Table1[[#This Row],[นำเสนอ '[5']]]+Table1[[#This Row],[บท 5 '[10']]]</f>
        <v>0</v>
      </c>
      <c r="R132" s="10">
        <f>Table1[[#This Row],[ก่อนกลางภาค '[25']]]+Table1[[#This Row],[กลางภาค '[20']]]+Table1[[#This Row],[หลังกลางภาค '[25']]]</f>
        <v>40</v>
      </c>
      <c r="S132" s="10"/>
      <c r="T132" s="10">
        <f>Table1[[#This Row],[ปลายภาค '[30']]]+Table1[[#This Row],[ก่อนปลายภาค '[70']]]</f>
        <v>40</v>
      </c>
      <c r="U132" s="12">
        <f t="shared" si="2"/>
        <v>0</v>
      </c>
      <c r="V13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3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3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32" s="13">
        <f>_xlfn.XLOOKUP(Table1[[#This Row],[email]],[1]!ท้ายบท_1[Email],[1]!ท้ายบท_1[Total points],"ยังไม่ส่ง")</f>
        <v>21</v>
      </c>
      <c r="Z132" s="8">
        <f>_xlfn.XLOOKUP(Table1[[#This Row],[email]],[1]!Quiz_1[Email],[1]!Quiz_1[Total points],"ยังไม่ส่ง")</f>
        <v>7</v>
      </c>
      <c r="AA13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3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32" s="13">
        <f>_xlfn.XLOOKUP(Table1[[#This Row],[email]],[1]!ท้ายบท_2[Email],[1]!ท้ายบท_2[Total points],"ยังไม่ส่ง")</f>
        <v>13</v>
      </c>
      <c r="AD132" s="13">
        <f>_xlfn.XLOOKUP(Table1[[#This Row],[email]],[1]!Quiz_2[Email],[1]!Quiz_2[Total points],"ยังไม่ส่ง")</f>
        <v>9</v>
      </c>
      <c r="AE13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32" s="13">
        <f>_xlfn.XLOOKUP(Table1[[#This Row],[email]],[1]!ท้ายบท_3[Email],[1]!ท้ายบท_3[Total points],"ยังไม่ส่ง")</f>
        <v>10</v>
      </c>
      <c r="AG132" s="13">
        <f>_xlfn.XLOOKUP(Table1[[#This Row],[email]],[1]!Quiz_3[Email],[1]!Quiz_3[Total points],"ยังไม่ส่ง")</f>
        <v>9</v>
      </c>
      <c r="AH132" s="10">
        <v>24</v>
      </c>
      <c r="AI132" s="14">
        <v>8</v>
      </c>
      <c r="AJ132" s="10">
        <f>ROUND((Table1[[#This Row],[mid '[20']]]+Table1[[#This Row],[mid '[10']]])/2,0)</f>
        <v>16</v>
      </c>
      <c r="AK132" s="13"/>
      <c r="AL132" s="13"/>
      <c r="AM132" s="13"/>
      <c r="AN132" s="13"/>
      <c r="AO132" s="13"/>
      <c r="AP132" s="13"/>
      <c r="AQ132" s="13"/>
      <c r="AR132" s="15"/>
      <c r="AS132" s="8" t="str">
        <f>IF(M131&lt;10,"ยังไม่ซ่อม",IF(Table1[[#This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33" spans="1:45" ht="19.5" x14ac:dyDescent="0.4">
      <c r="A133" s="7">
        <v>132</v>
      </c>
      <c r="B133" s="8">
        <v>4</v>
      </c>
      <c r="C133" s="8">
        <v>30</v>
      </c>
      <c r="D133" s="8" t="s">
        <v>569</v>
      </c>
      <c r="E133" s="8" t="s">
        <v>111</v>
      </c>
      <c r="F133" s="8" t="s">
        <v>570</v>
      </c>
      <c r="G133" s="8" t="s">
        <v>571</v>
      </c>
      <c r="H133" s="8" t="s">
        <v>572</v>
      </c>
      <c r="I133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33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33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33" s="10">
        <f>Table1[[#This Row],[บท 1 '[10']]]+Table1[[#This Row],[บท 2 '[10']]]+Table1[[#This Row],[บท 3 '[5']]]</f>
        <v>24</v>
      </c>
      <c r="M133" s="10">
        <f>IF(Table1[[#This Row],[ซ่อมแล้วกลางภาค]]="ซ่อมแล้ว",10,Table1[[#This Row],[MID '[20']2]])</f>
        <v>15</v>
      </c>
      <c r="N133" s="10"/>
      <c r="O133" s="10"/>
      <c r="P133" s="24"/>
      <c r="Q133" s="10">
        <f>Table1[[#This Row],[บท 4 '[10']]]+Table1[[#This Row],[นำเสนอ '[5']]]+Table1[[#This Row],[บท 5 '[10']]]</f>
        <v>0</v>
      </c>
      <c r="R133" s="10">
        <f>Table1[[#This Row],[ก่อนกลางภาค '[25']]]+Table1[[#This Row],[กลางภาค '[20']]]+Table1[[#This Row],[หลังกลางภาค '[25']]]</f>
        <v>39</v>
      </c>
      <c r="S133" s="10"/>
      <c r="T133" s="10">
        <f>Table1[[#This Row],[ปลายภาค '[30']]]+Table1[[#This Row],[ก่อนปลายภาค '[70']]]</f>
        <v>39</v>
      </c>
      <c r="U133" s="12">
        <f t="shared" si="2"/>
        <v>0</v>
      </c>
      <c r="V13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3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3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33" s="13">
        <f>_xlfn.XLOOKUP(Table1[[#This Row],[email]],[1]!ท้ายบท_1[Email],[1]!ท้ายบท_1[Total points],"ยังไม่ส่ง")</f>
        <v>21</v>
      </c>
      <c r="Z133" s="8">
        <f>_xlfn.XLOOKUP(Table1[[#This Row],[email]],[1]!Quiz_1[Email],[1]!Quiz_1[Total points],"ยังไม่ส่ง")</f>
        <v>8</v>
      </c>
      <c r="AA13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3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33" s="13">
        <f>_xlfn.XLOOKUP(Table1[[#This Row],[email]],[1]!ท้ายบท_2[Email],[1]!ท้ายบท_2[Total points],"ยังไม่ส่ง")</f>
        <v>14</v>
      </c>
      <c r="AD133" s="13">
        <f>_xlfn.XLOOKUP(Table1[[#This Row],[email]],[1]!Quiz_2[Email],[1]!Quiz_2[Total points],"ยังไม่ส่ง")</f>
        <v>9</v>
      </c>
      <c r="AE13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33" s="13">
        <f>_xlfn.XLOOKUP(Table1[[#This Row],[email]],[1]!ท้ายบท_3[Email],[1]!ท้ายบท_3[Total points],"ยังไม่ส่ง")</f>
        <v>10</v>
      </c>
      <c r="AG133" s="13">
        <f>_xlfn.XLOOKUP(Table1[[#This Row],[email]],[1]!Quiz_3[Email],[1]!Quiz_3[Total points],"ยังไม่ส่ง")</f>
        <v>7</v>
      </c>
      <c r="AH133" s="10">
        <v>22</v>
      </c>
      <c r="AI133" s="14">
        <v>8</v>
      </c>
      <c r="AJ133" s="10">
        <f>ROUND((Table1[[#This Row],[mid '[20']]]+Table1[[#This Row],[mid '[10']]])/2,0)</f>
        <v>15</v>
      </c>
      <c r="AK133" s="13"/>
      <c r="AL133" s="13"/>
      <c r="AM133" s="13"/>
      <c r="AN133" s="13"/>
      <c r="AO133" s="13"/>
      <c r="AP133" s="13"/>
      <c r="AQ133" s="13"/>
      <c r="AR133" s="15"/>
      <c r="AS133" s="8" t="str">
        <f>IF(M132&lt;10,"ยังไม่ซ่อม",IF(Table1[[#This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34" spans="1:45" ht="19.5" x14ac:dyDescent="0.4">
      <c r="A134" s="7">
        <v>133</v>
      </c>
      <c r="B134" s="8">
        <v>4</v>
      </c>
      <c r="C134" s="8">
        <v>31</v>
      </c>
      <c r="D134" s="8" t="s">
        <v>573</v>
      </c>
      <c r="E134" s="8" t="s">
        <v>111</v>
      </c>
      <c r="F134" s="8" t="s">
        <v>574</v>
      </c>
      <c r="G134" s="8" t="s">
        <v>241</v>
      </c>
      <c r="H134" s="8" t="s">
        <v>575</v>
      </c>
      <c r="I134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34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34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134" s="10">
        <f>Table1[[#This Row],[บท 1 '[10']]]+Table1[[#This Row],[บท 2 '[10']]]+Table1[[#This Row],[บท 3 '[5']]]</f>
        <v>25</v>
      </c>
      <c r="M134" s="10">
        <f>IF(Table1[[#This Row],[ซ่อมแล้วกลางภาค]]="ซ่อมแล้ว",10,Table1[[#This Row],[MID '[20']2]])</f>
        <v>9</v>
      </c>
      <c r="N134" s="10"/>
      <c r="O134" s="10"/>
      <c r="P134" s="24"/>
      <c r="Q134" s="10">
        <f>Table1[[#This Row],[บท 4 '[10']]]+Table1[[#This Row],[นำเสนอ '[5']]]+Table1[[#This Row],[บท 5 '[10']]]</f>
        <v>0</v>
      </c>
      <c r="R134" s="10">
        <f>Table1[[#This Row],[ก่อนกลางภาค '[25']]]+Table1[[#This Row],[กลางภาค '[20']]]+Table1[[#This Row],[หลังกลางภาค '[25']]]</f>
        <v>34</v>
      </c>
      <c r="S134" s="10"/>
      <c r="T134" s="10">
        <f>Table1[[#This Row],[ปลายภาค '[30']]]+Table1[[#This Row],[ก่อนปลายภาค '[70']]]</f>
        <v>34</v>
      </c>
      <c r="U134" s="12">
        <f t="shared" si="2"/>
        <v>0</v>
      </c>
      <c r="V13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3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3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34" s="13">
        <f>_xlfn.XLOOKUP(Table1[[#This Row],[email]],[1]!ท้ายบท_1[Email],[1]!ท้ายบท_1[Total points],"ยังไม่ส่ง")</f>
        <v>21</v>
      </c>
      <c r="Z134" s="8">
        <f>_xlfn.XLOOKUP(Table1[[#This Row],[email]],[1]!Quiz_1[Email],[1]!Quiz_1[Total points],"ยังไม่ส่ง")</f>
        <v>9</v>
      </c>
      <c r="AA13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3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34" s="13">
        <f>_xlfn.XLOOKUP(Table1[[#This Row],[email]],[1]!ท้ายบท_2[Email],[1]!ท้ายบท_2[Total points],"ยังไม่ส่ง")</f>
        <v>13</v>
      </c>
      <c r="AD134" s="13">
        <f>_xlfn.XLOOKUP(Table1[[#This Row],[email]],[1]!Quiz_2[Email],[1]!Quiz_2[Total points],"ยังไม่ส่ง")</f>
        <v>9</v>
      </c>
      <c r="AE13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34" s="13">
        <f>_xlfn.XLOOKUP(Table1[[#This Row],[email]],[1]!ท้ายบท_3[Email],[1]!ท้ายบท_3[Total points],"ยังไม่ส่ง")</f>
        <v>10</v>
      </c>
      <c r="AG134" s="13">
        <f>_xlfn.XLOOKUP(Table1[[#This Row],[email]],[1]!Quiz_3[Email],[1]!Quiz_3[Total points],"ยังไม่ส่ง")</f>
        <v>9</v>
      </c>
      <c r="AH134" s="10">
        <v>14</v>
      </c>
      <c r="AI134" s="14">
        <v>4</v>
      </c>
      <c r="AJ134" s="10">
        <f>ROUND((Table1[[#This Row],[mid '[20']]]+Table1[[#This Row],[mid '[10']]])/2,0)</f>
        <v>9</v>
      </c>
      <c r="AK134" s="13"/>
      <c r="AL134" s="13"/>
      <c r="AM134" s="13"/>
      <c r="AN134" s="13"/>
      <c r="AO134" s="13"/>
      <c r="AP134" s="13"/>
      <c r="AQ134" s="13"/>
      <c r="AR134" s="15"/>
      <c r="AS134" s="8" t="str">
        <f>IF(M133&lt;10,"ยังไม่ซ่อม",IF(Table1[[#This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35" spans="1:45" ht="19.5" x14ac:dyDescent="0.4">
      <c r="A135" s="7">
        <v>134</v>
      </c>
      <c r="B135" s="8">
        <v>4</v>
      </c>
      <c r="C135" s="8">
        <v>32</v>
      </c>
      <c r="D135" s="8" t="s">
        <v>576</v>
      </c>
      <c r="E135" s="8" t="s">
        <v>111</v>
      </c>
      <c r="F135" s="8" t="s">
        <v>577</v>
      </c>
      <c r="G135" s="8" t="s">
        <v>578</v>
      </c>
      <c r="H135" s="8" t="s">
        <v>579</v>
      </c>
      <c r="I135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135" s="9">
        <f>ROUND(COUNTIF(Table1[[#This Row],[แบบฝึก 2.1]:[ท้ายบท 2]],"&lt;&gt;ยังไม่ส่ง")*8/3+IF(Table1[[#This Row],[Quiz 2]]&lt;&gt;"ยังไม่ส่ง",Table1[[#This Row],[Quiz 2]]*2/10,0),0)</f>
        <v>5</v>
      </c>
      <c r="K135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35" s="10">
        <f>Table1[[#This Row],[บท 1 '[10']]]+Table1[[#This Row],[บท 2 '[10']]]+Table1[[#This Row],[บท 3 '[5']]]</f>
        <v>16</v>
      </c>
      <c r="M135" s="10">
        <f>IF(Table1[[#This Row],[ซ่อมแล้วกลางภาค]]="ซ่อมแล้ว",10,Table1[[#This Row],[MID '[20']2]])</f>
        <v>17</v>
      </c>
      <c r="N135" s="10"/>
      <c r="O135" s="10"/>
      <c r="P135" s="24"/>
      <c r="Q135" s="10">
        <f>Table1[[#This Row],[บท 4 '[10']]]+Table1[[#This Row],[นำเสนอ '[5']]]+Table1[[#This Row],[บท 5 '[10']]]</f>
        <v>0</v>
      </c>
      <c r="R135" s="10">
        <f>Table1[[#This Row],[ก่อนกลางภาค '[25']]]+Table1[[#This Row],[กลางภาค '[20']]]+Table1[[#This Row],[หลังกลางภาค '[25']]]</f>
        <v>33</v>
      </c>
      <c r="S135" s="10"/>
      <c r="T135" s="10">
        <f>Table1[[#This Row],[ปลายภาค '[30']]]+Table1[[#This Row],[ก่อนปลายภาค '[70']]]</f>
        <v>33</v>
      </c>
      <c r="U135" s="12">
        <f t="shared" si="2"/>
        <v>0</v>
      </c>
      <c r="V13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3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3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35" s="13" t="str">
        <f>_xlfn.XLOOKUP(Table1[[#This Row],[email]],[1]!ท้ายบท_1[Email],[1]!ท้ายบท_1[Total points],"ยังไม่ส่ง")</f>
        <v>ยังไม่ส่ง</v>
      </c>
      <c r="Z135" s="8">
        <f>_xlfn.XLOOKUP(Table1[[#This Row],[email]],[1]!Quiz_1[Email],[1]!Quiz_1[Total points],"ยังไม่ส่ง")</f>
        <v>9</v>
      </c>
      <c r="AA135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3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35" s="13">
        <f>_xlfn.XLOOKUP(Table1[[#This Row],[email]],[1]!ท้ายบท_2[Email],[1]!ท้ายบท_2[Total points],"ยังไม่ส่ง")</f>
        <v>10</v>
      </c>
      <c r="AD135" s="13" t="str">
        <f>_xlfn.XLOOKUP(Table1[[#This Row],[email]],[1]!Quiz_2[Email],[1]!Quiz_2[Total points],"ยังไม่ส่ง")</f>
        <v>ยังไม่ส่ง</v>
      </c>
      <c r="AE13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35" s="13" t="str">
        <f>_xlfn.XLOOKUP(Table1[[#This Row],[email]],[1]!ท้ายบท_3[Email],[1]!ท้ายบท_3[Total points],"ยังไม่ส่ง")</f>
        <v>ยังไม่ส่ง</v>
      </c>
      <c r="AG135" s="13">
        <f>_xlfn.XLOOKUP(Table1[[#This Row],[email]],[1]!Quiz_3[Email],[1]!Quiz_3[Total points],"ยังไม่ส่ง")</f>
        <v>7</v>
      </c>
      <c r="AH135" s="10">
        <v>23</v>
      </c>
      <c r="AI135" s="14">
        <v>10</v>
      </c>
      <c r="AJ135" s="10">
        <f>ROUND((Table1[[#This Row],[mid '[20']]]+Table1[[#This Row],[mid '[10']]])/2,0)</f>
        <v>17</v>
      </c>
      <c r="AK135" s="13"/>
      <c r="AL135" s="13"/>
      <c r="AM135" s="13"/>
      <c r="AN135" s="13"/>
      <c r="AO135" s="13"/>
      <c r="AP135" s="13"/>
      <c r="AQ135" s="13"/>
      <c r="AR135" s="15"/>
      <c r="AS135" s="8" t="str">
        <f>IF(M134&lt;10,"ยังไม่ซ่อม",IF(Table1[[#This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36" spans="1:45" ht="19.5" x14ac:dyDescent="0.4">
      <c r="A136" s="7">
        <v>135</v>
      </c>
      <c r="B136" s="8">
        <v>4</v>
      </c>
      <c r="C136" s="8">
        <v>33</v>
      </c>
      <c r="D136" s="8" t="s">
        <v>580</v>
      </c>
      <c r="E136" s="8" t="s">
        <v>111</v>
      </c>
      <c r="F136" s="8" t="s">
        <v>581</v>
      </c>
      <c r="G136" s="8" t="s">
        <v>582</v>
      </c>
      <c r="H136" s="8" t="s">
        <v>583</v>
      </c>
      <c r="I13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36" s="9">
        <f>ROUND(COUNTIF(Table1[[#This Row],[แบบฝึก 2.1]:[ท้ายบท 2]],"&lt;&gt;ยังไม่ส่ง")*8/3+IF(Table1[[#This Row],[Quiz 2]]&lt;&gt;"ยังไม่ส่ง",Table1[[#This Row],[Quiz 2]]*2/10,0),0)</f>
        <v>5</v>
      </c>
      <c r="K136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36" s="10">
        <f>Table1[[#This Row],[บท 1 '[10']]]+Table1[[#This Row],[บท 2 '[10']]]+Table1[[#This Row],[บท 3 '[5']]]</f>
        <v>18</v>
      </c>
      <c r="M136" s="10">
        <f>IF(Table1[[#This Row],[ซ่อมแล้วกลางภาค]]="ซ่อมแล้ว",10,Table1[[#This Row],[MID '[20']2]])</f>
        <v>15</v>
      </c>
      <c r="N136" s="10"/>
      <c r="O136" s="10"/>
      <c r="P136" s="24"/>
      <c r="Q136" s="10">
        <f>Table1[[#This Row],[บท 4 '[10']]]+Table1[[#This Row],[นำเสนอ '[5']]]+Table1[[#This Row],[บท 5 '[10']]]</f>
        <v>0</v>
      </c>
      <c r="R136" s="10">
        <f>Table1[[#This Row],[ก่อนกลางภาค '[25']]]+Table1[[#This Row],[กลางภาค '[20']]]+Table1[[#This Row],[หลังกลางภาค '[25']]]</f>
        <v>33</v>
      </c>
      <c r="S136" s="10"/>
      <c r="T136" s="10">
        <f>Table1[[#This Row],[ปลายภาค '[30']]]+Table1[[#This Row],[ก่อนปลายภาค '[70']]]</f>
        <v>33</v>
      </c>
      <c r="U136" s="12">
        <f t="shared" si="2"/>
        <v>0</v>
      </c>
      <c r="V13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3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3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36" s="13">
        <f>_xlfn.XLOOKUP(Table1[[#This Row],[email]],[1]!ท้ายบท_1[Email],[1]!ท้ายบท_1[Total points],"ยังไม่ส่ง")</f>
        <v>21</v>
      </c>
      <c r="Z136" s="8">
        <f>_xlfn.XLOOKUP(Table1[[#This Row],[email]],[1]!Quiz_1[Email],[1]!Quiz_1[Total points],"ยังไม่ส่ง")</f>
        <v>10</v>
      </c>
      <c r="AA136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3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36" s="13">
        <f>_xlfn.XLOOKUP(Table1[[#This Row],[email]],[1]!ท้ายบท_2[Email],[1]!ท้ายบท_2[Total points],"ยังไม่ส่ง")</f>
        <v>12</v>
      </c>
      <c r="AD136" s="13" t="str">
        <f>_xlfn.XLOOKUP(Table1[[#This Row],[email]],[1]!Quiz_2[Email],[1]!Quiz_2[Total points],"ยังไม่ส่ง")</f>
        <v>ยังไม่ส่ง</v>
      </c>
      <c r="AE13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36" s="13" t="str">
        <f>_xlfn.XLOOKUP(Table1[[#This Row],[email]],[1]!ท้ายบท_3[Email],[1]!ท้ายบท_3[Total points],"ยังไม่ส่ง")</f>
        <v>ยังไม่ส่ง</v>
      </c>
      <c r="AG136" s="13">
        <f>_xlfn.XLOOKUP(Table1[[#This Row],[email]],[1]!Quiz_3[Email],[1]!Quiz_3[Total points],"ยังไม่ส่ง")</f>
        <v>5</v>
      </c>
      <c r="AH136" s="10">
        <v>23</v>
      </c>
      <c r="AI136" s="14">
        <v>7</v>
      </c>
      <c r="AJ136" s="10">
        <f>ROUND((Table1[[#This Row],[mid '[20']]]+Table1[[#This Row],[mid '[10']]])/2,0)</f>
        <v>15</v>
      </c>
      <c r="AK136" s="13"/>
      <c r="AL136" s="13"/>
      <c r="AM136" s="13"/>
      <c r="AN136" s="13"/>
      <c r="AO136" s="13"/>
      <c r="AP136" s="13"/>
      <c r="AQ136" s="13"/>
      <c r="AR136" s="15"/>
      <c r="AS136" s="8" t="str">
        <f>IF(M135&lt;10,"ยังไม่ซ่อม",IF(Table1[[#This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37" spans="1:45" ht="19.5" x14ac:dyDescent="0.4">
      <c r="A137" s="7">
        <v>136</v>
      </c>
      <c r="B137" s="8">
        <v>4</v>
      </c>
      <c r="C137" s="8">
        <v>34</v>
      </c>
      <c r="D137" s="8" t="s">
        <v>584</v>
      </c>
      <c r="E137" s="8" t="s">
        <v>111</v>
      </c>
      <c r="F137" s="8" t="s">
        <v>585</v>
      </c>
      <c r="G137" s="8" t="s">
        <v>586</v>
      </c>
      <c r="H137" s="8" t="s">
        <v>587</v>
      </c>
      <c r="I13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37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137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37" s="10">
        <f>Table1[[#This Row],[บท 1 '[10']]]+Table1[[#This Row],[บท 2 '[10']]]+Table1[[#This Row],[บท 3 '[5']]]</f>
        <v>22</v>
      </c>
      <c r="M137" s="10">
        <f>IF(Table1[[#This Row],[ซ่อมแล้วกลางภาค]]="ซ่อมแล้ว",10,Table1[[#This Row],[MID '[20']2]])</f>
        <v>13</v>
      </c>
      <c r="N137" s="10"/>
      <c r="O137" s="10"/>
      <c r="P137" s="24"/>
      <c r="Q137" s="10">
        <f>Table1[[#This Row],[บท 4 '[10']]]+Table1[[#This Row],[นำเสนอ '[5']]]+Table1[[#This Row],[บท 5 '[10']]]</f>
        <v>0</v>
      </c>
      <c r="R137" s="10">
        <f>Table1[[#This Row],[ก่อนกลางภาค '[25']]]+Table1[[#This Row],[กลางภาค '[20']]]+Table1[[#This Row],[หลังกลางภาค '[25']]]</f>
        <v>35</v>
      </c>
      <c r="S137" s="10"/>
      <c r="T137" s="10">
        <f>Table1[[#This Row],[ปลายภาค '[30']]]+Table1[[#This Row],[ก่อนปลายภาค '[70']]]</f>
        <v>35</v>
      </c>
      <c r="U137" s="12">
        <f t="shared" si="2"/>
        <v>0</v>
      </c>
      <c r="V13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3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3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37" s="13">
        <f>_xlfn.XLOOKUP(Table1[[#This Row],[email]],[1]!ท้ายบท_1[Email],[1]!ท้ายบท_1[Total points],"ยังไม่ส่ง")</f>
        <v>18</v>
      </c>
      <c r="Z137" s="8">
        <f>_xlfn.XLOOKUP(Table1[[#This Row],[email]],[1]!Quiz_1[Email],[1]!Quiz_1[Total points],"ยังไม่ส่ง")</f>
        <v>10</v>
      </c>
      <c r="AA13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3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37" s="13">
        <f>_xlfn.XLOOKUP(Table1[[#This Row],[email]],[1]!ท้ายบท_2[Email],[1]!ท้ายบท_2[Total points],"ยังไม่ส่ง")</f>
        <v>13</v>
      </c>
      <c r="AD137" s="13" t="str">
        <f>_xlfn.XLOOKUP(Table1[[#This Row],[email]],[1]!Quiz_2[Email],[1]!Quiz_2[Total points],"ยังไม่ส่ง")</f>
        <v>ยังไม่ส่ง</v>
      </c>
      <c r="AE13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37" s="13">
        <f>_xlfn.XLOOKUP(Table1[[#This Row],[email]],[1]!ท้ายบท_3[Email],[1]!ท้ายบท_3[Total points],"ยังไม่ส่ง")</f>
        <v>10</v>
      </c>
      <c r="AG137" s="13">
        <f>_xlfn.XLOOKUP(Table1[[#This Row],[email]],[1]!Quiz_3[Email],[1]!Quiz_3[Total points],"ยังไม่ส่ง")</f>
        <v>7</v>
      </c>
      <c r="AH137" s="10">
        <v>16</v>
      </c>
      <c r="AI137" s="14">
        <v>10</v>
      </c>
      <c r="AJ137" s="10">
        <f>ROUND((Table1[[#This Row],[mid '[20']]]+Table1[[#This Row],[mid '[10']]])/2,0)</f>
        <v>13</v>
      </c>
      <c r="AK137" s="13"/>
      <c r="AL137" s="13"/>
      <c r="AM137" s="13"/>
      <c r="AN137" s="13"/>
      <c r="AO137" s="13"/>
      <c r="AP137" s="13"/>
      <c r="AQ137" s="13"/>
      <c r="AR137" s="15"/>
      <c r="AS137" s="8" t="str">
        <f>IF(M136&lt;10,"ยังไม่ซ่อม",IF(Table1[[#This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38" spans="1:45" ht="19.5" x14ac:dyDescent="0.4">
      <c r="A138" s="7">
        <v>137</v>
      </c>
      <c r="B138" s="8">
        <v>4</v>
      </c>
      <c r="C138" s="8">
        <v>35</v>
      </c>
      <c r="D138" s="8" t="s">
        <v>588</v>
      </c>
      <c r="E138" s="8" t="s">
        <v>111</v>
      </c>
      <c r="F138" s="8" t="s">
        <v>589</v>
      </c>
      <c r="G138" s="8" t="s">
        <v>590</v>
      </c>
      <c r="H138" s="8" t="s">
        <v>591</v>
      </c>
      <c r="I138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38" s="9">
        <f>ROUND(COUNTIF(Table1[[#This Row],[แบบฝึก 2.1]:[ท้ายบท 2]],"&lt;&gt;ยังไม่ส่ง")*8/3+IF(Table1[[#This Row],[Quiz 2]]&lt;&gt;"ยังไม่ส่ง",Table1[[#This Row],[Quiz 2]]*2/10,0),0)</f>
        <v>5</v>
      </c>
      <c r="K138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38" s="10">
        <f>Table1[[#This Row],[บท 1 '[10']]]+Table1[[#This Row],[บท 2 '[10']]]+Table1[[#This Row],[บท 3 '[5']]]</f>
        <v>18</v>
      </c>
      <c r="M138" s="10">
        <f>IF(Table1[[#This Row],[ซ่อมแล้วกลางภาค]]="ซ่อมแล้ว",10,Table1[[#This Row],[MID '[20']2]])</f>
        <v>10</v>
      </c>
      <c r="N138" s="10"/>
      <c r="O138" s="10"/>
      <c r="P138" s="24"/>
      <c r="Q138" s="10">
        <f>Table1[[#This Row],[บท 4 '[10']]]+Table1[[#This Row],[นำเสนอ '[5']]]+Table1[[#This Row],[บท 5 '[10']]]</f>
        <v>0</v>
      </c>
      <c r="R138" s="10">
        <f>Table1[[#This Row],[ก่อนกลางภาค '[25']]]+Table1[[#This Row],[กลางภาค '[20']]]+Table1[[#This Row],[หลังกลางภาค '[25']]]</f>
        <v>28</v>
      </c>
      <c r="S138" s="10"/>
      <c r="T138" s="10">
        <f>Table1[[#This Row],[ปลายภาค '[30']]]+Table1[[#This Row],[ก่อนปลายภาค '[70']]]</f>
        <v>28</v>
      </c>
      <c r="U138" s="12">
        <f t="shared" si="2"/>
        <v>0</v>
      </c>
      <c r="V13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3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3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38" s="13">
        <f>_xlfn.XLOOKUP(Table1[[#This Row],[email]],[1]!ท้ายบท_1[Email],[1]!ท้ายบท_1[Total points],"ยังไม่ส่ง")</f>
        <v>21</v>
      </c>
      <c r="Z138" s="8">
        <f>_xlfn.XLOOKUP(Table1[[#This Row],[email]],[1]!Quiz_1[Email],[1]!Quiz_1[Total points],"ยังไม่ส่ง")</f>
        <v>9</v>
      </c>
      <c r="AA138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3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38" s="13">
        <f>_xlfn.XLOOKUP(Table1[[#This Row],[email]],[1]!ท้ายบท_2[Email],[1]!ท้ายบท_2[Total points],"ยังไม่ส่ง")</f>
        <v>12</v>
      </c>
      <c r="AD138" s="13" t="str">
        <f>_xlfn.XLOOKUP(Table1[[#This Row],[email]],[1]!Quiz_2[Email],[1]!Quiz_2[Total points],"ยังไม่ส่ง")</f>
        <v>ยังไม่ส่ง</v>
      </c>
      <c r="AE13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38" s="13" t="str">
        <f>_xlfn.XLOOKUP(Table1[[#This Row],[email]],[1]!ท้ายบท_3[Email],[1]!ท้ายบท_3[Total points],"ยังไม่ส่ง")</f>
        <v>ยังไม่ส่ง</v>
      </c>
      <c r="AG138" s="13">
        <f>_xlfn.XLOOKUP(Table1[[#This Row],[email]],[1]!Quiz_3[Email],[1]!Quiz_3[Total points],"ยังไม่ส่ง")</f>
        <v>5</v>
      </c>
      <c r="AH138" s="10">
        <v>13</v>
      </c>
      <c r="AI138" s="14">
        <v>7</v>
      </c>
      <c r="AJ138" s="10">
        <f>ROUND((Table1[[#This Row],[mid '[20']]]+Table1[[#This Row],[mid '[10']]])/2,0)</f>
        <v>10</v>
      </c>
      <c r="AK138" s="13"/>
      <c r="AL138" s="13"/>
      <c r="AM138" s="13"/>
      <c r="AN138" s="13"/>
      <c r="AO138" s="13"/>
      <c r="AP138" s="13"/>
      <c r="AQ138" s="13"/>
      <c r="AR138" s="15"/>
      <c r="AS138" s="8" t="str">
        <f>IF(M137&lt;10,"ยังไม่ซ่อม",IF(Table1[[#This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39" spans="1:45" ht="20.25" thickBot="1" x14ac:dyDescent="0.45">
      <c r="A139" s="16">
        <v>138</v>
      </c>
      <c r="B139" s="17">
        <v>4</v>
      </c>
      <c r="C139" s="17">
        <v>36</v>
      </c>
      <c r="D139" s="17" t="s">
        <v>592</v>
      </c>
      <c r="E139" s="17" t="s">
        <v>111</v>
      </c>
      <c r="F139" s="17" t="s">
        <v>593</v>
      </c>
      <c r="G139" s="17" t="s">
        <v>594</v>
      </c>
      <c r="H139" s="17" t="s">
        <v>595</v>
      </c>
      <c r="I139" s="18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39" s="18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39" s="18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39" s="19">
        <f>Table1[[#This Row],[บท 1 '[10']]]+Table1[[#This Row],[บท 2 '[10']]]+Table1[[#This Row],[บท 3 '[5']]]</f>
        <v>24</v>
      </c>
      <c r="M139" s="19">
        <f>IF(Table1[[#This Row],[ซ่อมแล้วกลางภาค]]="ซ่อมแล้ว",10,Table1[[#This Row],[MID '[20']2]])</f>
        <v>15</v>
      </c>
      <c r="N139" s="19"/>
      <c r="O139" s="19"/>
      <c r="P139" s="25"/>
      <c r="Q139" s="19">
        <f>Table1[[#This Row],[บท 4 '[10']]]+Table1[[#This Row],[นำเสนอ '[5']]]+Table1[[#This Row],[บท 5 '[10']]]</f>
        <v>0</v>
      </c>
      <c r="R139" s="19">
        <f>Table1[[#This Row],[ก่อนกลางภาค '[25']]]+Table1[[#This Row],[กลางภาค '[20']]]+Table1[[#This Row],[หลังกลางภาค '[25']]]</f>
        <v>39</v>
      </c>
      <c r="S139" s="19"/>
      <c r="T139" s="19">
        <f>Table1[[#This Row],[ปลายภาค '[30']]]+Table1[[#This Row],[ก่อนปลายภาค '[70']]]</f>
        <v>39</v>
      </c>
      <c r="U139" s="20">
        <f t="shared" si="2"/>
        <v>0</v>
      </c>
      <c r="V139" s="21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39" s="21" t="str">
        <f>IF(_xlfn.XLOOKUP(Table1[[#This Row],[email]],[1]!แบบฝึก_11[Email],[1]!แบบฝึก_11[Completion time],0)&lt;&gt;0,"ส่งแล้ว","ยังไม่ส่ง")</f>
        <v>ส่งแล้ว</v>
      </c>
      <c r="X139" s="21" t="str">
        <f>IF(_xlfn.XLOOKUP(Table1[[#This Row],[email]],[1]!แบบฝึก_12[Email],[1]!แบบฝึก_12[Completion time],0)&lt;&gt;0,"ส่งแล้ว","ยังไม่ส่ง")</f>
        <v>ส่งแล้ว</v>
      </c>
      <c r="Y139" s="21">
        <f>_xlfn.XLOOKUP(Table1[[#This Row],[email]],[1]!ท้ายบท_1[Email],[1]!ท้ายบท_1[Total points],"ยังไม่ส่ง")</f>
        <v>21</v>
      </c>
      <c r="Z139" s="17">
        <f>_xlfn.XLOOKUP(Table1[[#This Row],[email]],[1]!Quiz_1[Email],[1]!Quiz_1[Total points],"ยังไม่ส่ง")</f>
        <v>8</v>
      </c>
      <c r="AA139" s="21" t="str">
        <f>IF(_xlfn.XLOOKUP(Table1[[#This Row],[email]],[1]!แบบฝึก_21[Email],[1]!แบบฝึก_21[Completion time],0)&lt;&gt;0,"ส่งแล้ว","ยังไม่ส่ง")</f>
        <v>ส่งแล้ว</v>
      </c>
      <c r="AB139" s="21" t="str">
        <f>IF(_xlfn.XLOOKUP(Table1[[#This Row],[email]],[1]!แบบฝึก_22[Email],[1]!แบบฝึก_22[Completion time],0)&lt;&gt;0,"ส่งแล้ว","ยังไม่ส่ง")</f>
        <v>ส่งแล้ว</v>
      </c>
      <c r="AC139" s="21">
        <f>_xlfn.XLOOKUP(Table1[[#This Row],[email]],[1]!ท้ายบท_2[Email],[1]!ท้ายบท_2[Total points],"ยังไม่ส่ง")</f>
        <v>9</v>
      </c>
      <c r="AD139" s="21">
        <f>_xlfn.XLOOKUP(Table1[[#This Row],[email]],[1]!Quiz_2[Email],[1]!Quiz_2[Total points],"ยังไม่ส่ง")</f>
        <v>9</v>
      </c>
      <c r="AE139" s="21" t="str">
        <f>IF(_xlfn.XLOOKUP(Table1[[#This Row],[email]],[1]!แบบฝึก_31[Email],[1]!แบบฝึก_31[Completion time],0)&lt;&gt;0,"ส่งแล้ว","ยังไม่ส่ง")</f>
        <v>ส่งแล้ว</v>
      </c>
      <c r="AF139" s="21">
        <f>_xlfn.XLOOKUP(Table1[[#This Row],[email]],[1]!ท้ายบท_3[Email],[1]!ท้ายบท_3[Total points],"ยังไม่ส่ง")</f>
        <v>10</v>
      </c>
      <c r="AG139" s="21">
        <f>_xlfn.XLOOKUP(Table1[[#This Row],[email]],[1]!Quiz_3[Email],[1]!Quiz_3[Total points],"ยังไม่ส่ง")</f>
        <v>3</v>
      </c>
      <c r="AH139" s="19">
        <v>22</v>
      </c>
      <c r="AI139" s="22">
        <v>8</v>
      </c>
      <c r="AJ139" s="19">
        <f>ROUND((Table1[[#This Row],[mid '[20']]]+Table1[[#This Row],[mid '[10']]])/2,0)</f>
        <v>15</v>
      </c>
      <c r="AK139" s="21"/>
      <c r="AL139" s="21"/>
      <c r="AM139" s="21"/>
      <c r="AN139" s="21"/>
      <c r="AO139" s="21"/>
      <c r="AP139" s="21"/>
      <c r="AQ139" s="21"/>
      <c r="AR139" s="23"/>
      <c r="AS139" s="17" t="str">
        <f>IF(M138&lt;10,"ยังไม่ซ่อม",IF(Table1[[#This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40" spans="1:45" ht="20.25" thickTop="1" x14ac:dyDescent="0.4">
      <c r="A140" s="7">
        <v>139</v>
      </c>
      <c r="B140" s="8">
        <v>5</v>
      </c>
      <c r="C140" s="8">
        <v>1</v>
      </c>
      <c r="D140" s="8" t="s">
        <v>596</v>
      </c>
      <c r="E140" s="8" t="s">
        <v>46</v>
      </c>
      <c r="F140" s="8" t="s">
        <v>597</v>
      </c>
      <c r="G140" s="8" t="s">
        <v>598</v>
      </c>
      <c r="H140" s="8" t="s">
        <v>599</v>
      </c>
      <c r="I140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140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140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40" s="10">
        <f>Table1[[#This Row],[บท 1 '[10']]]+Table1[[#This Row],[บท 2 '[10']]]+Table1[[#This Row],[บท 3 '[5']]]</f>
        <v>14</v>
      </c>
      <c r="M140" s="10">
        <f>IF(Table1[[#This Row],[ซ่อมแล้วกลางภาค]]="ซ่อมแล้ว",10,Table1[[#This Row],[MID '[20']2]])</f>
        <v>14</v>
      </c>
      <c r="N140" s="10"/>
      <c r="O140" s="10"/>
      <c r="P140" s="24"/>
      <c r="Q140" s="10">
        <f>Table1[[#This Row],[บท 4 '[10']]]+Table1[[#This Row],[นำเสนอ '[5']]]+Table1[[#This Row],[บท 5 '[10']]]</f>
        <v>0</v>
      </c>
      <c r="R140" s="10">
        <f>Table1[[#This Row],[ก่อนกลางภาค '[25']]]+Table1[[#This Row],[กลางภาค '[20']]]+Table1[[#This Row],[หลังกลางภาค '[25']]]</f>
        <v>28</v>
      </c>
      <c r="S140" s="10"/>
      <c r="T140" s="10">
        <f>Table1[[#This Row],[ปลายภาค '[30']]]+Table1[[#This Row],[ก่อนปลายภาค '[70']]]</f>
        <v>28</v>
      </c>
      <c r="U140" s="12">
        <f t="shared" si="2"/>
        <v>0</v>
      </c>
      <c r="V14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4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4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40" s="13" t="str">
        <f>_xlfn.XLOOKUP(Table1[[#This Row],[email]],[1]!ท้ายบท_1[Email],[1]!ท้ายบท_1[Total points],"ยังไม่ส่ง")</f>
        <v>ยังไม่ส่ง</v>
      </c>
      <c r="Z140" s="8" t="str">
        <f>_xlfn.XLOOKUP(Table1[[#This Row],[email]],[1]!Quiz_1[Email],[1]!Quiz_1[Total points],"ยังไม่ส่ง")</f>
        <v>ยังไม่ส่ง</v>
      </c>
      <c r="AA140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40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40" s="13">
        <f>_xlfn.XLOOKUP(Table1[[#This Row],[email]],[1]!ท้ายบท_2[Email],[1]!ท้ายบท_2[Total points],"ยังไม่ส่ง")</f>
        <v>11</v>
      </c>
      <c r="AD140" s="13">
        <f>_xlfn.XLOOKUP(Table1[[#This Row],[email]],[1]!Quiz_2[Email],[1]!Quiz_2[Total points],"ยังไม่ส่ง")</f>
        <v>8</v>
      </c>
      <c r="AE14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40" s="13">
        <f>_xlfn.XLOOKUP(Table1[[#This Row],[email]],[1]!ท้ายบท_3[Email],[1]!ท้ายบท_3[Total points],"ยังไม่ส่ง")</f>
        <v>10</v>
      </c>
      <c r="AG140" s="13">
        <f>_xlfn.XLOOKUP(Table1[[#This Row],[email]],[1]!Quiz_3[Email],[1]!Quiz_3[Total points],"ยังไม่ส่ง")</f>
        <v>7</v>
      </c>
      <c r="AH140" s="10">
        <v>21</v>
      </c>
      <c r="AI140" s="14">
        <v>6</v>
      </c>
      <c r="AJ140" s="10">
        <f>ROUND((Table1[[#This Row],[mid '[20']]]+Table1[[#This Row],[mid '[10']]])/2,0)</f>
        <v>14</v>
      </c>
      <c r="AK140" s="13"/>
      <c r="AL140" s="13"/>
      <c r="AM140" s="13"/>
      <c r="AN140" s="13"/>
      <c r="AO140" s="13"/>
      <c r="AP140" s="13"/>
      <c r="AQ140" s="13"/>
      <c r="AR140" s="15"/>
      <c r="AS140" s="8" t="str">
        <f>IF(M139&lt;10,"ยังไม่ซ่อม",IF(Table1[[#This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41" spans="1:45" ht="19.5" x14ac:dyDescent="0.4">
      <c r="A141" s="7">
        <v>140</v>
      </c>
      <c r="B141" s="8">
        <v>5</v>
      </c>
      <c r="C141" s="8">
        <v>2</v>
      </c>
      <c r="D141" s="8" t="s">
        <v>600</v>
      </c>
      <c r="E141" s="8" t="s">
        <v>46</v>
      </c>
      <c r="F141" s="8" t="s">
        <v>601</v>
      </c>
      <c r="G141" s="8" t="s">
        <v>117</v>
      </c>
      <c r="H141" s="8" t="s">
        <v>602</v>
      </c>
      <c r="I14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41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41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41" s="10">
        <f>Table1[[#This Row],[บท 1 '[10']]]+Table1[[#This Row],[บท 2 '[10']]]+Table1[[#This Row],[บท 3 '[5']]]</f>
        <v>24</v>
      </c>
      <c r="M141" s="10">
        <f>IF(Table1[[#This Row],[ซ่อมแล้วกลางภาค]]="ซ่อมแล้ว",10,Table1[[#This Row],[MID '[20']2]])</f>
        <v>12</v>
      </c>
      <c r="N141" s="10"/>
      <c r="O141" s="10"/>
      <c r="P141" s="24"/>
      <c r="Q141" s="10">
        <f>Table1[[#This Row],[บท 4 '[10']]]+Table1[[#This Row],[นำเสนอ '[5']]]+Table1[[#This Row],[บท 5 '[10']]]</f>
        <v>0</v>
      </c>
      <c r="R141" s="10">
        <f>Table1[[#This Row],[ก่อนกลางภาค '[25']]]+Table1[[#This Row],[กลางภาค '[20']]]+Table1[[#This Row],[หลังกลางภาค '[25']]]</f>
        <v>36</v>
      </c>
      <c r="S141" s="10"/>
      <c r="T141" s="10">
        <f>Table1[[#This Row],[ปลายภาค '[30']]]+Table1[[#This Row],[ก่อนปลายภาค '[70']]]</f>
        <v>36</v>
      </c>
      <c r="U141" s="12">
        <f t="shared" si="2"/>
        <v>0</v>
      </c>
      <c r="V14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4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4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41" s="13">
        <f>_xlfn.XLOOKUP(Table1[[#This Row],[email]],[1]!ท้ายบท_1[Email],[1]!ท้ายบท_1[Total points],"ยังไม่ส่ง")</f>
        <v>16</v>
      </c>
      <c r="Z141" s="8">
        <f>_xlfn.XLOOKUP(Table1[[#This Row],[email]],[1]!Quiz_1[Email],[1]!Quiz_1[Total points],"ยังไม่ส่ง")</f>
        <v>9</v>
      </c>
      <c r="AA14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4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41" s="13">
        <f>_xlfn.XLOOKUP(Table1[[#This Row],[email]],[1]!ท้ายบท_2[Email],[1]!ท้ายบท_2[Total points],"ยังไม่ส่ง")</f>
        <v>8</v>
      </c>
      <c r="AD141" s="13">
        <f>_xlfn.XLOOKUP(Table1[[#This Row],[email]],[1]!Quiz_2[Email],[1]!Quiz_2[Total points],"ยังไม่ส่ง")</f>
        <v>8</v>
      </c>
      <c r="AE14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41" s="13">
        <f>_xlfn.XLOOKUP(Table1[[#This Row],[email]],[1]!ท้ายบท_3[Email],[1]!ท้ายบท_3[Total points],"ยังไม่ส่ง")</f>
        <v>10</v>
      </c>
      <c r="AG141" s="13">
        <f>_xlfn.XLOOKUP(Table1[[#This Row],[email]],[1]!Quiz_3[Email],[1]!Quiz_3[Total points],"ยังไม่ส่ง")</f>
        <v>6</v>
      </c>
      <c r="AH141" s="10">
        <v>20</v>
      </c>
      <c r="AI141" s="14">
        <v>4</v>
      </c>
      <c r="AJ141" s="10">
        <f>ROUND((Table1[[#This Row],[mid '[20']]]+Table1[[#This Row],[mid '[10']]])/2,0)</f>
        <v>12</v>
      </c>
      <c r="AK141" s="13"/>
      <c r="AL141" s="13"/>
      <c r="AM141" s="13"/>
      <c r="AN141" s="13"/>
      <c r="AO141" s="13"/>
      <c r="AP141" s="13"/>
      <c r="AQ141" s="13"/>
      <c r="AR141" s="15"/>
      <c r="AS141" s="8" t="str">
        <f>IF(M140&lt;10,"ยังไม่ซ่อม",IF(Table1[[#This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42" spans="1:45" ht="19.5" x14ac:dyDescent="0.4">
      <c r="A142" s="7">
        <v>141</v>
      </c>
      <c r="B142" s="8">
        <v>5</v>
      </c>
      <c r="C142" s="8">
        <v>3</v>
      </c>
      <c r="D142" s="8" t="s">
        <v>603</v>
      </c>
      <c r="E142" s="8" t="s">
        <v>46</v>
      </c>
      <c r="F142" s="8" t="s">
        <v>604</v>
      </c>
      <c r="G142" s="8" t="s">
        <v>605</v>
      </c>
      <c r="H142" s="8" t="s">
        <v>606</v>
      </c>
      <c r="I142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142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142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142" s="10">
        <f>Table1[[#This Row],[บท 1 '[10']]]+Table1[[#This Row],[บท 2 '[10']]]+Table1[[#This Row],[บท 3 '[5']]]</f>
        <v>6</v>
      </c>
      <c r="M142" s="10">
        <f>IF(Table1[[#This Row],[ซ่อมแล้วกลางภาค]]="ซ่อมแล้ว",10,Table1[[#This Row],[MID '[20']2]])</f>
        <v>10</v>
      </c>
      <c r="N142" s="10"/>
      <c r="O142" s="10"/>
      <c r="P142" s="24"/>
      <c r="Q142" s="10">
        <f>Table1[[#This Row],[บท 4 '[10']]]+Table1[[#This Row],[นำเสนอ '[5']]]+Table1[[#This Row],[บท 5 '[10']]]</f>
        <v>0</v>
      </c>
      <c r="R142" s="10">
        <f>Table1[[#This Row],[ก่อนกลางภาค '[25']]]+Table1[[#This Row],[กลางภาค '[20']]]+Table1[[#This Row],[หลังกลางภาค '[25']]]</f>
        <v>16</v>
      </c>
      <c r="S142" s="10"/>
      <c r="T142" s="10">
        <f>Table1[[#This Row],[ปลายภาค '[30']]]+Table1[[#This Row],[ก่อนปลายภาค '[70']]]</f>
        <v>16</v>
      </c>
      <c r="U142" s="12">
        <f t="shared" si="2"/>
        <v>0</v>
      </c>
      <c r="V14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4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42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142" s="13" t="str">
        <f>_xlfn.XLOOKUP(Table1[[#This Row],[email]],[1]!ท้ายบท_1[Email],[1]!ท้ายบท_1[Total points],"ยังไม่ส่ง")</f>
        <v>ยังไม่ส่ง</v>
      </c>
      <c r="Z142" s="8" t="str">
        <f>_xlfn.XLOOKUP(Table1[[#This Row],[email]],[1]!Quiz_1[Email],[1]!Quiz_1[Total points],"ยังไม่ส่ง")</f>
        <v>ยังไม่ส่ง</v>
      </c>
      <c r="AA142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42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42" s="13" t="str">
        <f>_xlfn.XLOOKUP(Table1[[#This Row],[email]],[1]!ท้ายบท_2[Email],[1]!ท้ายบท_2[Total points],"ยังไม่ส่ง")</f>
        <v>ยังไม่ส่ง</v>
      </c>
      <c r="AD142" s="13" t="str">
        <f>_xlfn.XLOOKUP(Table1[[#This Row],[email]],[1]!Quiz_2[Email],[1]!Quiz_2[Total points],"ยังไม่ส่ง")</f>
        <v>ยังไม่ส่ง</v>
      </c>
      <c r="AE14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42" s="13" t="str">
        <f>_xlfn.XLOOKUP(Table1[[#This Row],[email]],[1]!ท้ายบท_3[Email],[1]!ท้ายบท_3[Total points],"ยังไม่ส่ง")</f>
        <v>ยังไม่ส่ง</v>
      </c>
      <c r="AG142" s="13" t="str">
        <f>_xlfn.XLOOKUP(Table1[[#This Row],[email]],[1]!Quiz_3[Email],[1]!Quiz_3[Total points],"ยังไม่ส่ง")</f>
        <v>ยังไม่ส่ง</v>
      </c>
      <c r="AH142" s="10">
        <v>15</v>
      </c>
      <c r="AI142" s="14">
        <v>4</v>
      </c>
      <c r="AJ142" s="10">
        <f>ROUND((Table1[[#This Row],[mid '[20']]]+Table1[[#This Row],[mid '[10']]])/2,0)</f>
        <v>10</v>
      </c>
      <c r="AK142" s="13"/>
      <c r="AL142" s="13"/>
      <c r="AM142" s="13"/>
      <c r="AN142" s="13"/>
      <c r="AO142" s="13"/>
      <c r="AP142" s="13"/>
      <c r="AQ142" s="13"/>
      <c r="AR142" s="15"/>
      <c r="AS142" s="8" t="str">
        <f>IF(M141&lt;10,"ยังไม่ซ่อม",IF(Table1[[#This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43" spans="1:45" ht="19.5" x14ac:dyDescent="0.4">
      <c r="A143" s="7">
        <v>142</v>
      </c>
      <c r="B143" s="8">
        <v>5</v>
      </c>
      <c r="C143" s="8">
        <v>4</v>
      </c>
      <c r="D143" s="8" t="s">
        <v>607</v>
      </c>
      <c r="E143" s="8" t="s">
        <v>46</v>
      </c>
      <c r="F143" s="8" t="s">
        <v>608</v>
      </c>
      <c r="G143" s="8" t="s">
        <v>609</v>
      </c>
      <c r="H143" s="8" t="s">
        <v>610</v>
      </c>
      <c r="I143" s="9">
        <f>ROUND(COUNTIF(Table1[[#This Row],[กิจกรรม 1.1]:[ท้ายบท 1]],"&lt;&gt;ยังไม่ส่ง")*2+IF(Table1[[#This Row],[Quiz 1]]&lt;&gt;"ยังไม่ส่ง",Table1[[#This Row],[Quiz 1]]*2/10,0),0)</f>
        <v>5</v>
      </c>
      <c r="J143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143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43" s="10">
        <f>Table1[[#This Row],[บท 1 '[10']]]+Table1[[#This Row],[บท 2 '[10']]]+Table1[[#This Row],[บท 3 '[5']]]</f>
        <v>8</v>
      </c>
      <c r="M143" s="10">
        <f>IF(Table1[[#This Row],[ซ่อมแล้วกลางภาค]]="ซ่อมแล้ว",10,Table1[[#This Row],[MID '[20']2]])</f>
        <v>10</v>
      </c>
      <c r="N143" s="10"/>
      <c r="O143" s="10"/>
      <c r="P143" s="24"/>
      <c r="Q143" s="10">
        <f>Table1[[#This Row],[บท 4 '[10']]]+Table1[[#This Row],[นำเสนอ '[5']]]+Table1[[#This Row],[บท 5 '[10']]]</f>
        <v>0</v>
      </c>
      <c r="R143" s="10">
        <f>Table1[[#This Row],[ก่อนกลางภาค '[25']]]+Table1[[#This Row],[กลางภาค '[20']]]+Table1[[#This Row],[หลังกลางภาค '[25']]]</f>
        <v>18</v>
      </c>
      <c r="S143" s="10"/>
      <c r="T143" s="10">
        <f>Table1[[#This Row],[ปลายภาค '[30']]]+Table1[[#This Row],[ก่อนปลายภาค '[70']]]</f>
        <v>18</v>
      </c>
      <c r="U143" s="12">
        <f t="shared" si="2"/>
        <v>0</v>
      </c>
      <c r="V14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4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43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143" s="13" t="str">
        <f>_xlfn.XLOOKUP(Table1[[#This Row],[email]],[1]!ท้ายบท_1[Email],[1]!ท้ายบท_1[Total points],"ยังไม่ส่ง")</f>
        <v>ยังไม่ส่ง</v>
      </c>
      <c r="Z143" s="8">
        <f>_xlfn.XLOOKUP(Table1[[#This Row],[email]],[1]!Quiz_1[Email],[1]!Quiz_1[Total points],"ยังไม่ส่ง")</f>
        <v>6</v>
      </c>
      <c r="AA143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43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43" s="13" t="str">
        <f>_xlfn.XLOOKUP(Table1[[#This Row],[email]],[1]!ท้ายบท_2[Email],[1]!ท้ายบท_2[Total points],"ยังไม่ส่ง")</f>
        <v>ยังไม่ส่ง</v>
      </c>
      <c r="AD143" s="13" t="str">
        <f>_xlfn.XLOOKUP(Table1[[#This Row],[email]],[1]!Quiz_2[Email],[1]!Quiz_2[Total points],"ยังไม่ส่ง")</f>
        <v>ยังไม่ส่ง</v>
      </c>
      <c r="AE14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43" s="13" t="str">
        <f>_xlfn.XLOOKUP(Table1[[#This Row],[email]],[1]!ท้ายบท_3[Email],[1]!ท้ายบท_3[Total points],"ยังไม่ส่ง")</f>
        <v>ยังไม่ส่ง</v>
      </c>
      <c r="AG143" s="13">
        <f>_xlfn.XLOOKUP(Table1[[#This Row],[email]],[1]!Quiz_3[Email],[1]!Quiz_3[Total points],"ยังไม่ส่ง")</f>
        <v>6</v>
      </c>
      <c r="AH143" s="10">
        <v>12</v>
      </c>
      <c r="AI143" s="14">
        <v>7</v>
      </c>
      <c r="AJ143" s="10">
        <f>ROUND((Table1[[#This Row],[mid '[20']]]+Table1[[#This Row],[mid '[10']]])/2,0)</f>
        <v>10</v>
      </c>
      <c r="AK143" s="13"/>
      <c r="AL143" s="13"/>
      <c r="AM143" s="13"/>
      <c r="AN143" s="13"/>
      <c r="AO143" s="13"/>
      <c r="AP143" s="13"/>
      <c r="AQ143" s="13"/>
      <c r="AR143" s="15"/>
      <c r="AS143" s="8" t="str">
        <f>IF(M142&lt;10,"ยังไม่ซ่อม",IF(Table1[[#This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44" spans="1:45" ht="19.5" x14ac:dyDescent="0.4">
      <c r="A144" s="7">
        <v>143</v>
      </c>
      <c r="B144" s="8">
        <v>5</v>
      </c>
      <c r="C144" s="8">
        <v>5</v>
      </c>
      <c r="D144" s="8" t="s">
        <v>611</v>
      </c>
      <c r="E144" s="8" t="s">
        <v>46</v>
      </c>
      <c r="F144" s="8" t="s">
        <v>612</v>
      </c>
      <c r="G144" s="8" t="s">
        <v>613</v>
      </c>
      <c r="H144" s="8" t="s">
        <v>614</v>
      </c>
      <c r="I144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144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144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144" s="10">
        <f>Table1[[#This Row],[บท 1 '[10']]]+Table1[[#This Row],[บท 2 '[10']]]+Table1[[#This Row],[บท 3 '[5']]]</f>
        <v>6</v>
      </c>
      <c r="M144" s="10">
        <f>IF(Table1[[#This Row],[ซ่อมแล้วกลางภาค]]="ซ่อมแล้ว",10,Table1[[#This Row],[MID '[20']2]])</f>
        <v>12</v>
      </c>
      <c r="N144" s="10"/>
      <c r="O144" s="10"/>
      <c r="P144" s="24"/>
      <c r="Q144" s="10">
        <f>Table1[[#This Row],[บท 4 '[10']]]+Table1[[#This Row],[นำเสนอ '[5']]]+Table1[[#This Row],[บท 5 '[10']]]</f>
        <v>0</v>
      </c>
      <c r="R144" s="10">
        <f>Table1[[#This Row],[ก่อนกลางภาค '[25']]]+Table1[[#This Row],[กลางภาค '[20']]]+Table1[[#This Row],[หลังกลางภาค '[25']]]</f>
        <v>18</v>
      </c>
      <c r="S144" s="10"/>
      <c r="T144" s="10">
        <f>Table1[[#This Row],[ปลายภาค '[30']]]+Table1[[#This Row],[ก่อนปลายภาค '[70']]]</f>
        <v>18</v>
      </c>
      <c r="U144" s="12">
        <f t="shared" si="2"/>
        <v>0</v>
      </c>
      <c r="V14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4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44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144" s="13" t="str">
        <f>_xlfn.XLOOKUP(Table1[[#This Row],[email]],[1]!ท้ายบท_1[Email],[1]!ท้ายบท_1[Total points],"ยังไม่ส่ง")</f>
        <v>ยังไม่ส่ง</v>
      </c>
      <c r="Z144" s="8" t="str">
        <f>_xlfn.XLOOKUP(Table1[[#This Row],[email]],[1]!Quiz_1[Email],[1]!Quiz_1[Total points],"ยังไม่ส่ง")</f>
        <v>ยังไม่ส่ง</v>
      </c>
      <c r="AA144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44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44" s="13" t="str">
        <f>_xlfn.XLOOKUP(Table1[[#This Row],[email]],[1]!ท้ายบท_2[Email],[1]!ท้ายบท_2[Total points],"ยังไม่ส่ง")</f>
        <v>ยังไม่ส่ง</v>
      </c>
      <c r="AD144" s="13" t="str">
        <f>_xlfn.XLOOKUP(Table1[[#This Row],[email]],[1]!Quiz_2[Email],[1]!Quiz_2[Total points],"ยังไม่ส่ง")</f>
        <v>ยังไม่ส่ง</v>
      </c>
      <c r="AE14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44" s="13" t="str">
        <f>_xlfn.XLOOKUP(Table1[[#This Row],[email]],[1]!ท้ายบท_3[Email],[1]!ท้ายบท_3[Total points],"ยังไม่ส่ง")</f>
        <v>ยังไม่ส่ง</v>
      </c>
      <c r="AG144" s="13" t="str">
        <f>_xlfn.XLOOKUP(Table1[[#This Row],[email]],[1]!Quiz_3[Email],[1]!Quiz_3[Total points],"ยังไม่ส่ง")</f>
        <v>ยังไม่ส่ง</v>
      </c>
      <c r="AH144" s="10">
        <v>19</v>
      </c>
      <c r="AI144" s="14">
        <v>5</v>
      </c>
      <c r="AJ144" s="10">
        <f>ROUND((Table1[[#This Row],[mid '[20']]]+Table1[[#This Row],[mid '[10']]])/2,0)</f>
        <v>12</v>
      </c>
      <c r="AK144" s="13"/>
      <c r="AL144" s="13"/>
      <c r="AM144" s="13"/>
      <c r="AN144" s="13"/>
      <c r="AO144" s="13"/>
      <c r="AP144" s="13"/>
      <c r="AQ144" s="13"/>
      <c r="AR144" s="15"/>
      <c r="AS144" s="8" t="str">
        <f>IF(M143&lt;10,"ยังไม่ซ่อม",IF(Table1[[#This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45" spans="1:45" ht="19.5" x14ac:dyDescent="0.4">
      <c r="A145" s="7">
        <v>144</v>
      </c>
      <c r="B145" s="8">
        <v>5</v>
      </c>
      <c r="C145" s="8">
        <v>6</v>
      </c>
      <c r="D145" s="8" t="s">
        <v>615</v>
      </c>
      <c r="E145" s="8" t="s">
        <v>46</v>
      </c>
      <c r="F145" s="8" t="s">
        <v>616</v>
      </c>
      <c r="G145" s="8" t="s">
        <v>617</v>
      </c>
      <c r="H145" s="8" t="s">
        <v>618</v>
      </c>
      <c r="I145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145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145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45" s="10">
        <f>Table1[[#This Row],[บท 1 '[10']]]+Table1[[#This Row],[บท 2 '[10']]]+Table1[[#This Row],[บท 3 '[5']]]</f>
        <v>14</v>
      </c>
      <c r="M145" s="10">
        <f>IF(Table1[[#This Row],[ซ่อมแล้วกลางภาค]]="ซ่อมแล้ว",10,Table1[[#This Row],[MID '[20']2]])</f>
        <v>8</v>
      </c>
      <c r="N145" s="10"/>
      <c r="O145" s="10"/>
      <c r="P145" s="24"/>
      <c r="Q145" s="10">
        <f>Table1[[#This Row],[บท 4 '[10']]]+Table1[[#This Row],[นำเสนอ '[5']]]+Table1[[#This Row],[บท 5 '[10']]]</f>
        <v>0</v>
      </c>
      <c r="R145" s="10">
        <f>Table1[[#This Row],[ก่อนกลางภาค '[25']]]+Table1[[#This Row],[กลางภาค '[20']]]+Table1[[#This Row],[หลังกลางภาค '[25']]]</f>
        <v>22</v>
      </c>
      <c r="S145" s="10"/>
      <c r="T145" s="10">
        <f>Table1[[#This Row],[ปลายภาค '[30']]]+Table1[[#This Row],[ก่อนปลายภาค '[70']]]</f>
        <v>22</v>
      </c>
      <c r="U145" s="12">
        <f t="shared" si="2"/>
        <v>0</v>
      </c>
      <c r="V14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4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4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45" s="13">
        <f>_xlfn.XLOOKUP(Table1[[#This Row],[email]],[1]!ท้ายบท_1[Email],[1]!ท้ายบท_1[Total points],"ยังไม่ส่ง")</f>
        <v>9</v>
      </c>
      <c r="Z145" s="8">
        <f>_xlfn.XLOOKUP(Table1[[#This Row],[email]],[1]!Quiz_1[Email],[1]!Quiz_1[Total points],"ยังไม่ส่ง")</f>
        <v>1</v>
      </c>
      <c r="AA14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45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45" s="13" t="str">
        <f>_xlfn.XLOOKUP(Table1[[#This Row],[email]],[1]!ท้ายบท_2[Email],[1]!ท้ายบท_2[Total points],"ยังไม่ส่ง")</f>
        <v>ยังไม่ส่ง</v>
      </c>
      <c r="AD145" s="13" t="str">
        <f>_xlfn.XLOOKUP(Table1[[#This Row],[email]],[1]!Quiz_2[Email],[1]!Quiz_2[Total points],"ยังไม่ส่ง")</f>
        <v>ยังไม่ส่ง</v>
      </c>
      <c r="AE14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45" s="13">
        <f>_xlfn.XLOOKUP(Table1[[#This Row],[email]],[1]!ท้ายบท_3[Email],[1]!ท้ายบท_3[Total points],"ยังไม่ส่ง")</f>
        <v>3</v>
      </c>
      <c r="AG145" s="13" t="str">
        <f>_xlfn.XLOOKUP(Table1[[#This Row],[email]],[1]!Quiz_3[Email],[1]!Quiz_3[Total points],"ยังไม่ส่ง")</f>
        <v>ยังไม่ส่ง</v>
      </c>
      <c r="AH145" s="10">
        <v>10</v>
      </c>
      <c r="AI145" s="14">
        <v>6</v>
      </c>
      <c r="AJ145" s="10">
        <f>ROUND((Table1[[#This Row],[mid '[20']]]+Table1[[#This Row],[mid '[10']]])/2,0)</f>
        <v>8</v>
      </c>
      <c r="AK145" s="13"/>
      <c r="AL145" s="13"/>
      <c r="AM145" s="13"/>
      <c r="AN145" s="13"/>
      <c r="AO145" s="13"/>
      <c r="AP145" s="13"/>
      <c r="AQ145" s="13"/>
      <c r="AR145" s="15"/>
      <c r="AS145" s="8" t="str">
        <f>IF(M144&lt;10,"ยังไม่ซ่อม",IF(Table1[[#This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46" spans="1:45" ht="19.5" x14ac:dyDescent="0.4">
      <c r="A146" s="7">
        <v>145</v>
      </c>
      <c r="B146" s="8">
        <v>5</v>
      </c>
      <c r="C146" s="8">
        <v>7</v>
      </c>
      <c r="D146" s="8" t="s">
        <v>619</v>
      </c>
      <c r="E146" s="8" t="s">
        <v>46</v>
      </c>
      <c r="F146" s="8" t="s">
        <v>620</v>
      </c>
      <c r="G146" s="8" t="s">
        <v>621</v>
      </c>
      <c r="H146" s="8" t="s">
        <v>622</v>
      </c>
      <c r="I146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146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146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46" s="10">
        <f>Table1[[#This Row],[บท 1 '[10']]]+Table1[[#This Row],[บท 2 '[10']]]+Table1[[#This Row],[บท 3 '[5']]]</f>
        <v>20</v>
      </c>
      <c r="M146" s="10">
        <f>IF(Table1[[#This Row],[ซ่อมแล้วกลางภาค]]="ซ่อมแล้ว",10,Table1[[#This Row],[MID '[20']2]])</f>
        <v>8</v>
      </c>
      <c r="N146" s="10"/>
      <c r="O146" s="10"/>
      <c r="P146" s="24"/>
      <c r="Q146" s="10">
        <f>Table1[[#This Row],[บท 4 '[10']]]+Table1[[#This Row],[นำเสนอ '[5']]]+Table1[[#This Row],[บท 5 '[10']]]</f>
        <v>0</v>
      </c>
      <c r="R146" s="10">
        <f>Table1[[#This Row],[ก่อนกลางภาค '[25']]]+Table1[[#This Row],[กลางภาค '[20']]]+Table1[[#This Row],[หลังกลางภาค '[25']]]</f>
        <v>28</v>
      </c>
      <c r="S146" s="10"/>
      <c r="T146" s="10">
        <f>Table1[[#This Row],[ปลายภาค '[30']]]+Table1[[#This Row],[ก่อนปลายภาค '[70']]]</f>
        <v>28</v>
      </c>
      <c r="U146" s="12">
        <f t="shared" si="2"/>
        <v>0</v>
      </c>
      <c r="V14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4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4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46" s="13">
        <f>_xlfn.XLOOKUP(Table1[[#This Row],[email]],[1]!ท้ายบท_1[Email],[1]!ท้ายบท_1[Total points],"ยังไม่ส่ง")</f>
        <v>10</v>
      </c>
      <c r="Z146" s="8">
        <f>_xlfn.XLOOKUP(Table1[[#This Row],[email]],[1]!Quiz_1[Email],[1]!Quiz_1[Total points],"ยังไม่ส่ง")</f>
        <v>2</v>
      </c>
      <c r="AA14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4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46" s="13">
        <f>_xlfn.XLOOKUP(Table1[[#This Row],[email]],[1]!ท้ายบท_2[Email],[1]!ท้ายบท_2[Total points],"ยังไม่ส่ง")</f>
        <v>6</v>
      </c>
      <c r="AD146" s="13">
        <f>_xlfn.XLOOKUP(Table1[[#This Row],[email]],[1]!Quiz_2[Email],[1]!Quiz_2[Total points],"ยังไม่ส่ง")</f>
        <v>4</v>
      </c>
      <c r="AE14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46" s="13">
        <f>_xlfn.XLOOKUP(Table1[[#This Row],[email]],[1]!ท้ายบท_3[Email],[1]!ท้ายบท_3[Total points],"ยังไม่ส่ง")</f>
        <v>6</v>
      </c>
      <c r="AG146" s="13">
        <f>_xlfn.XLOOKUP(Table1[[#This Row],[email]],[1]!Quiz_3[Email],[1]!Quiz_3[Total points],"ยังไม่ส่ง")</f>
        <v>1</v>
      </c>
      <c r="AH146" s="10">
        <v>12</v>
      </c>
      <c r="AI146" s="14">
        <v>3</v>
      </c>
      <c r="AJ146" s="10">
        <f>ROUND((Table1[[#This Row],[mid '[20']]]+Table1[[#This Row],[mid '[10']]])/2,0)</f>
        <v>8</v>
      </c>
      <c r="AK146" s="13"/>
      <c r="AL146" s="13"/>
      <c r="AM146" s="13"/>
      <c r="AN146" s="13"/>
      <c r="AO146" s="13"/>
      <c r="AP146" s="13"/>
      <c r="AQ146" s="13"/>
      <c r="AR146" s="15"/>
      <c r="AS146" s="8" t="str">
        <f>IF(M145&lt;10,"ยังไม่ซ่อม",IF(Table1[[#This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47" spans="1:45" ht="19.5" x14ac:dyDescent="0.4">
      <c r="A147" s="7">
        <v>146</v>
      </c>
      <c r="B147" s="8">
        <v>5</v>
      </c>
      <c r="C147" s="8">
        <v>8</v>
      </c>
      <c r="D147" s="8" t="s">
        <v>623</v>
      </c>
      <c r="E147" s="8" t="s">
        <v>46</v>
      </c>
      <c r="F147" s="8" t="s">
        <v>624</v>
      </c>
      <c r="G147" s="8" t="s">
        <v>625</v>
      </c>
      <c r="H147" s="8" t="s">
        <v>626</v>
      </c>
      <c r="I147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14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47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147" s="10">
        <f>Table1[[#This Row],[บท 1 '[10']]]+Table1[[#This Row],[บท 2 '[10']]]+Table1[[#This Row],[บท 3 '[5']]]</f>
        <v>23</v>
      </c>
      <c r="M147" s="10">
        <f>IF(Table1[[#This Row],[ซ่อมแล้วกลางภาค]]="ซ่อมแล้ว",10,Table1[[#This Row],[MID '[20']2]])</f>
        <v>9</v>
      </c>
      <c r="N147" s="10"/>
      <c r="O147" s="10"/>
      <c r="P147" s="24"/>
      <c r="Q147" s="10">
        <f>Table1[[#This Row],[บท 4 '[10']]]+Table1[[#This Row],[นำเสนอ '[5']]]+Table1[[#This Row],[บท 5 '[10']]]</f>
        <v>0</v>
      </c>
      <c r="R147" s="10">
        <f>Table1[[#This Row],[ก่อนกลางภาค '[25']]]+Table1[[#This Row],[กลางภาค '[20']]]+Table1[[#This Row],[หลังกลางภาค '[25']]]</f>
        <v>32</v>
      </c>
      <c r="S147" s="10"/>
      <c r="T147" s="10">
        <f>Table1[[#This Row],[ปลายภาค '[30']]]+Table1[[#This Row],[ก่อนปลายภาค '[70']]]</f>
        <v>32</v>
      </c>
      <c r="U147" s="12">
        <f t="shared" si="2"/>
        <v>0</v>
      </c>
      <c r="V14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4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4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47" s="13">
        <f>_xlfn.XLOOKUP(Table1[[#This Row],[email]],[1]!ท้ายบท_1[Email],[1]!ท้ายบท_1[Total points],"ยังไม่ส่ง")</f>
        <v>20</v>
      </c>
      <c r="Z147" s="8" t="str">
        <f>_xlfn.XLOOKUP(Table1[[#This Row],[email]],[1]!Quiz_1[Email],[1]!Quiz_1[Total points],"ยังไม่ส่ง")</f>
        <v>ยังไม่ส่ง</v>
      </c>
      <c r="AA14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4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47" s="13">
        <f>_xlfn.XLOOKUP(Table1[[#This Row],[email]],[1]!ท้ายบท_2[Email],[1]!ท้ายบท_2[Total points],"ยังไม่ส่ง")</f>
        <v>14</v>
      </c>
      <c r="AD147" s="13">
        <f>_xlfn.XLOOKUP(Table1[[#This Row],[email]],[1]!Quiz_2[Email],[1]!Quiz_2[Total points],"ยังไม่ส่ง")</f>
        <v>9</v>
      </c>
      <c r="AE14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47" s="13">
        <f>_xlfn.XLOOKUP(Table1[[#This Row],[email]],[1]!ท้ายบท_3[Email],[1]!ท้ายบท_3[Total points],"ยังไม่ส่ง")</f>
        <v>9</v>
      </c>
      <c r="AG147" s="13">
        <f>_xlfn.XLOOKUP(Table1[[#This Row],[email]],[1]!Quiz_3[Email],[1]!Quiz_3[Total points],"ยังไม่ส่ง")</f>
        <v>8</v>
      </c>
      <c r="AH147" s="10">
        <v>11</v>
      </c>
      <c r="AI147" s="14">
        <v>6</v>
      </c>
      <c r="AJ147" s="10">
        <f>ROUND((Table1[[#This Row],[mid '[20']]]+Table1[[#This Row],[mid '[10']]])/2,0)</f>
        <v>9</v>
      </c>
      <c r="AK147" s="13"/>
      <c r="AL147" s="13"/>
      <c r="AM147" s="13"/>
      <c r="AN147" s="13"/>
      <c r="AO147" s="13"/>
      <c r="AP147" s="13"/>
      <c r="AQ147" s="13"/>
      <c r="AR147" s="15"/>
      <c r="AS147" s="8" t="str">
        <f>IF(M146&lt;10,"ยังไม่ซ่อม",IF(Table1[[#This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48" spans="1:45" ht="19.5" x14ac:dyDescent="0.4">
      <c r="A148" s="7">
        <v>147</v>
      </c>
      <c r="B148" s="8">
        <v>5</v>
      </c>
      <c r="C148" s="8">
        <v>9</v>
      </c>
      <c r="D148" s="8" t="s">
        <v>627</v>
      </c>
      <c r="E148" s="8" t="s">
        <v>46</v>
      </c>
      <c r="F148" s="8" t="s">
        <v>628</v>
      </c>
      <c r="G148" s="8" t="s">
        <v>629</v>
      </c>
      <c r="H148" s="8" t="s">
        <v>630</v>
      </c>
      <c r="I148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48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148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148" s="10">
        <f>Table1[[#This Row],[บท 1 '[10']]]+Table1[[#This Row],[บท 2 '[10']]]+Table1[[#This Row],[บท 3 '[5']]]</f>
        <v>23</v>
      </c>
      <c r="M148" s="10">
        <f>IF(Table1[[#This Row],[ซ่อมแล้วกลางภาค]]="ซ่อมแล้ว",10,Table1[[#This Row],[MID '[20']2]])</f>
        <v>7</v>
      </c>
      <c r="N148" s="10"/>
      <c r="O148" s="10"/>
      <c r="P148" s="24"/>
      <c r="Q148" s="10">
        <f>Table1[[#This Row],[บท 4 '[10']]]+Table1[[#This Row],[นำเสนอ '[5']]]+Table1[[#This Row],[บท 5 '[10']]]</f>
        <v>0</v>
      </c>
      <c r="R148" s="10">
        <f>Table1[[#This Row],[ก่อนกลางภาค '[25']]]+Table1[[#This Row],[กลางภาค '[20']]]+Table1[[#This Row],[หลังกลางภาค '[25']]]</f>
        <v>30</v>
      </c>
      <c r="S148" s="10"/>
      <c r="T148" s="10">
        <f>Table1[[#This Row],[ปลายภาค '[30']]]+Table1[[#This Row],[ก่อนปลายภาค '[70']]]</f>
        <v>30</v>
      </c>
      <c r="U148" s="12">
        <f t="shared" si="2"/>
        <v>0</v>
      </c>
      <c r="V14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4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4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48" s="13">
        <f>_xlfn.XLOOKUP(Table1[[#This Row],[email]],[1]!ท้ายบท_1[Email],[1]!ท้ายบท_1[Total points],"ยังไม่ส่ง")</f>
        <v>22</v>
      </c>
      <c r="Z148" s="8">
        <f>_xlfn.XLOOKUP(Table1[[#This Row],[email]],[1]!Quiz_1[Email],[1]!Quiz_1[Total points],"ยังไม่ส่ง")</f>
        <v>8</v>
      </c>
      <c r="AA14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4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48" s="13">
        <f>_xlfn.XLOOKUP(Table1[[#This Row],[email]],[1]!ท้ายบท_2[Email],[1]!ท้ายบท_2[Total points],"ยังไม่ส่ง")</f>
        <v>6</v>
      </c>
      <c r="AD148" s="13" t="str">
        <f>_xlfn.XLOOKUP(Table1[[#This Row],[email]],[1]!Quiz_2[Email],[1]!Quiz_2[Total points],"ยังไม่ส่ง")</f>
        <v>ยังไม่ส่ง</v>
      </c>
      <c r="AE14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48" s="13">
        <f>_xlfn.XLOOKUP(Table1[[#This Row],[email]],[1]!ท้ายบท_3[Email],[1]!ท้ายบท_3[Total points],"ยังไม่ส่ง")</f>
        <v>9</v>
      </c>
      <c r="AG148" s="13">
        <f>_xlfn.XLOOKUP(Table1[[#This Row],[email]],[1]!Quiz_3[Email],[1]!Quiz_3[Total points],"ยังไม่ส่ง")</f>
        <v>8</v>
      </c>
      <c r="AH148" s="10">
        <v>10</v>
      </c>
      <c r="AI148" s="14">
        <v>4</v>
      </c>
      <c r="AJ148" s="10">
        <f>ROUND((Table1[[#This Row],[mid '[20']]]+Table1[[#This Row],[mid '[10']]])/2,0)</f>
        <v>7</v>
      </c>
      <c r="AK148" s="13"/>
      <c r="AL148" s="13"/>
      <c r="AM148" s="13"/>
      <c r="AN148" s="13"/>
      <c r="AO148" s="13"/>
      <c r="AP148" s="13"/>
      <c r="AQ148" s="13"/>
      <c r="AR148" s="15"/>
      <c r="AS148" s="8" t="str">
        <f>IF(M147&lt;10,"ยังไม่ซ่อม",IF(Table1[[#This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49" spans="1:45" ht="19.5" x14ac:dyDescent="0.4">
      <c r="A149" s="7">
        <v>148</v>
      </c>
      <c r="B149" s="8">
        <v>5</v>
      </c>
      <c r="C149" s="8">
        <v>10</v>
      </c>
      <c r="D149" s="8" t="s">
        <v>631</v>
      </c>
      <c r="E149" s="8" t="s">
        <v>46</v>
      </c>
      <c r="F149" s="8" t="s">
        <v>632</v>
      </c>
      <c r="G149" s="8" t="s">
        <v>633</v>
      </c>
      <c r="H149" s="8" t="s">
        <v>634</v>
      </c>
      <c r="I149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49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149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49" s="10">
        <f>Table1[[#This Row],[บท 1 '[10']]]+Table1[[#This Row],[บท 2 '[10']]]+Table1[[#This Row],[บท 3 '[5']]]</f>
        <v>22</v>
      </c>
      <c r="M149" s="10">
        <f>IF(Table1[[#This Row],[ซ่อมแล้วกลางภาค]]="ซ่อมแล้ว",10,Table1[[#This Row],[MID '[20']2]])</f>
        <v>12</v>
      </c>
      <c r="N149" s="10"/>
      <c r="O149" s="10"/>
      <c r="P149" s="24"/>
      <c r="Q149" s="10">
        <f>Table1[[#This Row],[บท 4 '[10']]]+Table1[[#This Row],[นำเสนอ '[5']]]+Table1[[#This Row],[บท 5 '[10']]]</f>
        <v>0</v>
      </c>
      <c r="R149" s="10">
        <f>Table1[[#This Row],[ก่อนกลางภาค '[25']]]+Table1[[#This Row],[กลางภาค '[20']]]+Table1[[#This Row],[หลังกลางภาค '[25']]]</f>
        <v>34</v>
      </c>
      <c r="S149" s="10"/>
      <c r="T149" s="10">
        <f>Table1[[#This Row],[ปลายภาค '[30']]]+Table1[[#This Row],[ก่อนปลายภาค '[70']]]</f>
        <v>34</v>
      </c>
      <c r="U149" s="12">
        <f t="shared" si="2"/>
        <v>0</v>
      </c>
      <c r="V14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4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4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49" s="13">
        <f>_xlfn.XLOOKUP(Table1[[#This Row],[email]],[1]!ท้ายบท_1[Email],[1]!ท้ายบท_1[Total points],"ยังไม่ส่ง")</f>
        <v>21</v>
      </c>
      <c r="Z149" s="8">
        <f>_xlfn.XLOOKUP(Table1[[#This Row],[email]],[1]!Quiz_1[Email],[1]!Quiz_1[Total points],"ยังไม่ส่ง")</f>
        <v>7</v>
      </c>
      <c r="AA14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4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49" s="13">
        <f>_xlfn.XLOOKUP(Table1[[#This Row],[email]],[1]!ท้ายบท_2[Email],[1]!ท้ายบท_2[Total points],"ยังไม่ส่ง")</f>
        <v>9</v>
      </c>
      <c r="AD149" s="13">
        <f>_xlfn.XLOOKUP(Table1[[#This Row],[email]],[1]!Quiz_2[Email],[1]!Quiz_2[Total points],"ยังไม่ส่ง")</f>
        <v>7</v>
      </c>
      <c r="AE14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49" s="13">
        <f>_xlfn.XLOOKUP(Table1[[#This Row],[email]],[1]!ท้ายบท_3[Email],[1]!ท้ายบท_3[Total points],"ยังไม่ส่ง")</f>
        <v>11</v>
      </c>
      <c r="AG149" s="13">
        <f>_xlfn.XLOOKUP(Table1[[#This Row],[email]],[1]!Quiz_3[Email],[1]!Quiz_3[Total points],"ยังไม่ส่ง")</f>
        <v>5</v>
      </c>
      <c r="AH149" s="10">
        <v>16</v>
      </c>
      <c r="AI149" s="14">
        <v>8</v>
      </c>
      <c r="AJ149" s="10">
        <f>ROUND((Table1[[#This Row],[mid '[20']]]+Table1[[#This Row],[mid '[10']]])/2,0)</f>
        <v>12</v>
      </c>
      <c r="AK149" s="13"/>
      <c r="AL149" s="13"/>
      <c r="AM149" s="13"/>
      <c r="AN149" s="13"/>
      <c r="AO149" s="13"/>
      <c r="AP149" s="13"/>
      <c r="AQ149" s="13"/>
      <c r="AR149" s="15"/>
      <c r="AS149" s="8" t="str">
        <f>IF(M148&lt;10,"ยังไม่ซ่อม",IF(Table1[[#This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50" spans="1:45" ht="19.5" x14ac:dyDescent="0.4">
      <c r="A150" s="7">
        <v>149</v>
      </c>
      <c r="B150" s="8">
        <v>5</v>
      </c>
      <c r="C150" s="8">
        <v>11</v>
      </c>
      <c r="D150" s="8" t="s">
        <v>635</v>
      </c>
      <c r="E150" s="8" t="s">
        <v>46</v>
      </c>
      <c r="F150" s="8" t="s">
        <v>636</v>
      </c>
      <c r="G150" s="8" t="s">
        <v>637</v>
      </c>
      <c r="H150" s="8" t="s">
        <v>638</v>
      </c>
      <c r="I150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150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150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150" s="10">
        <f>Table1[[#This Row],[บท 1 '[10']]]+Table1[[#This Row],[บท 2 '[10']]]+Table1[[#This Row],[บท 3 '[5']]]</f>
        <v>6</v>
      </c>
      <c r="M150" s="10">
        <f>IF(Table1[[#This Row],[ซ่อมแล้วกลางภาค]]="ซ่อมแล้ว",10,Table1[[#This Row],[MID '[20']2]])</f>
        <v>11</v>
      </c>
      <c r="N150" s="10"/>
      <c r="O150" s="10"/>
      <c r="P150" s="24"/>
      <c r="Q150" s="10">
        <f>Table1[[#This Row],[บท 4 '[10']]]+Table1[[#This Row],[นำเสนอ '[5']]]+Table1[[#This Row],[บท 5 '[10']]]</f>
        <v>0</v>
      </c>
      <c r="R150" s="10">
        <f>Table1[[#This Row],[ก่อนกลางภาค '[25']]]+Table1[[#This Row],[กลางภาค '[20']]]+Table1[[#This Row],[หลังกลางภาค '[25']]]</f>
        <v>17</v>
      </c>
      <c r="S150" s="10"/>
      <c r="T150" s="10">
        <f>Table1[[#This Row],[ปลายภาค '[30']]]+Table1[[#This Row],[ก่อนปลายภาค '[70']]]</f>
        <v>17</v>
      </c>
      <c r="U150" s="12">
        <f t="shared" si="2"/>
        <v>0</v>
      </c>
      <c r="V15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5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50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150" s="13">
        <f>_xlfn.XLOOKUP(Table1[[#This Row],[email]],[1]!ท้ายบท_1[Email],[1]!ท้ายบท_1[Total points],"ยังไม่ส่ง")</f>
        <v>13</v>
      </c>
      <c r="Z150" s="8" t="str">
        <f>_xlfn.XLOOKUP(Table1[[#This Row],[email]],[1]!Quiz_1[Email],[1]!Quiz_1[Total points],"ยังไม่ส่ง")</f>
        <v>ยังไม่ส่ง</v>
      </c>
      <c r="AA150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50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50" s="13" t="str">
        <f>_xlfn.XLOOKUP(Table1[[#This Row],[email]],[1]!ท้ายบท_2[Email],[1]!ท้ายบท_2[Total points],"ยังไม่ส่ง")</f>
        <v>ยังไม่ส่ง</v>
      </c>
      <c r="AD150" s="13" t="str">
        <f>_xlfn.XLOOKUP(Table1[[#This Row],[email]],[1]!Quiz_2[Email],[1]!Quiz_2[Total points],"ยังไม่ส่ง")</f>
        <v>ยังไม่ส่ง</v>
      </c>
      <c r="AE150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50" s="13" t="str">
        <f>_xlfn.XLOOKUP(Table1[[#This Row],[email]],[1]!ท้ายบท_3[Email],[1]!ท้ายบท_3[Total points],"ยังไม่ส่ง")</f>
        <v>ยังไม่ส่ง</v>
      </c>
      <c r="AG150" s="13" t="str">
        <f>_xlfn.XLOOKUP(Table1[[#This Row],[email]],[1]!Quiz_3[Email],[1]!Quiz_3[Total points],"ยังไม่ส่ง")</f>
        <v>ยังไม่ส่ง</v>
      </c>
      <c r="AH150" s="10">
        <v>17</v>
      </c>
      <c r="AI150" s="14">
        <v>5</v>
      </c>
      <c r="AJ150" s="10">
        <f>ROUND((Table1[[#This Row],[mid '[20']]]+Table1[[#This Row],[mid '[10']]])/2,0)</f>
        <v>11</v>
      </c>
      <c r="AK150" s="13"/>
      <c r="AL150" s="13"/>
      <c r="AM150" s="13"/>
      <c r="AN150" s="13"/>
      <c r="AO150" s="13"/>
      <c r="AP150" s="13"/>
      <c r="AQ150" s="13"/>
      <c r="AR150" s="15"/>
      <c r="AS150" s="8" t="str">
        <f>IF(M149&lt;10,"ยังไม่ซ่อม",IF(Table1[[#This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51" spans="1:45" ht="19.5" x14ac:dyDescent="0.4">
      <c r="A151" s="7">
        <v>150</v>
      </c>
      <c r="B151" s="8">
        <v>5</v>
      </c>
      <c r="C151" s="8">
        <v>12</v>
      </c>
      <c r="D151" s="8" t="s">
        <v>639</v>
      </c>
      <c r="E151" s="8" t="s">
        <v>46</v>
      </c>
      <c r="F151" s="8" t="s">
        <v>640</v>
      </c>
      <c r="G151" s="8" t="s">
        <v>641</v>
      </c>
      <c r="H151" s="8" t="s">
        <v>642</v>
      </c>
      <c r="I151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51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51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51" s="10">
        <f>Table1[[#This Row],[บท 1 '[10']]]+Table1[[#This Row],[บท 2 '[10']]]+Table1[[#This Row],[บท 3 '[5']]]</f>
        <v>23</v>
      </c>
      <c r="M151" s="10">
        <f>IF(Table1[[#This Row],[ซ่อมแล้วกลางภาค]]="ซ่อมแล้ว",10,Table1[[#This Row],[MID '[20']2]])</f>
        <v>7</v>
      </c>
      <c r="N151" s="10"/>
      <c r="O151" s="10"/>
      <c r="P151" s="24"/>
      <c r="Q151" s="10">
        <f>Table1[[#This Row],[บท 4 '[10']]]+Table1[[#This Row],[นำเสนอ '[5']]]+Table1[[#This Row],[บท 5 '[10']]]</f>
        <v>0</v>
      </c>
      <c r="R151" s="10">
        <f>Table1[[#This Row],[ก่อนกลางภาค '[25']]]+Table1[[#This Row],[กลางภาค '[20']]]+Table1[[#This Row],[หลังกลางภาค '[25']]]</f>
        <v>30</v>
      </c>
      <c r="S151" s="10"/>
      <c r="T151" s="10">
        <f>Table1[[#This Row],[ปลายภาค '[30']]]+Table1[[#This Row],[ก่อนปลายภาค '[70']]]</f>
        <v>30</v>
      </c>
      <c r="U151" s="12">
        <f t="shared" si="2"/>
        <v>0</v>
      </c>
      <c r="V15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5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5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51" s="13">
        <f>_xlfn.XLOOKUP(Table1[[#This Row],[email]],[1]!ท้ายบท_1[Email],[1]!ท้ายบท_1[Total points],"ยังไม่ส่ง")</f>
        <v>12</v>
      </c>
      <c r="Z151" s="8">
        <f>_xlfn.XLOOKUP(Table1[[#This Row],[email]],[1]!Quiz_1[Email],[1]!Quiz_1[Total points],"ยังไม่ส่ง")</f>
        <v>7</v>
      </c>
      <c r="AA15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5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51" s="13">
        <f>_xlfn.XLOOKUP(Table1[[#This Row],[email]],[1]!ท้ายบท_2[Email],[1]!ท้ายบท_2[Total points],"ยังไม่ส่ง")</f>
        <v>6</v>
      </c>
      <c r="AD151" s="13">
        <f>_xlfn.XLOOKUP(Table1[[#This Row],[email]],[1]!Quiz_2[Email],[1]!Quiz_2[Total points],"ยังไม่ส่ง")</f>
        <v>9</v>
      </c>
      <c r="AE15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51" s="13">
        <f>_xlfn.XLOOKUP(Table1[[#This Row],[email]],[1]!ท้ายบท_3[Email],[1]!ท้ายบท_3[Total points],"ยังไม่ส่ง")</f>
        <v>10</v>
      </c>
      <c r="AG151" s="13">
        <f>_xlfn.XLOOKUP(Table1[[#This Row],[email]],[1]!Quiz_3[Email],[1]!Quiz_3[Total points],"ยังไม่ส่ง")</f>
        <v>7</v>
      </c>
      <c r="AH151" s="10">
        <v>9</v>
      </c>
      <c r="AI151" s="14">
        <v>4</v>
      </c>
      <c r="AJ151" s="10">
        <f>ROUND((Table1[[#This Row],[mid '[20']]]+Table1[[#This Row],[mid '[10']]])/2,0)</f>
        <v>7</v>
      </c>
      <c r="AK151" s="13"/>
      <c r="AL151" s="13"/>
      <c r="AM151" s="13"/>
      <c r="AN151" s="13"/>
      <c r="AO151" s="13"/>
      <c r="AP151" s="13"/>
      <c r="AQ151" s="13"/>
      <c r="AR151" s="15"/>
      <c r="AS151" s="8" t="str">
        <f>IF(M150&lt;10,"ยังไม่ซ่อม",IF(Table1[[#This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52" spans="1:45" ht="19.5" x14ac:dyDescent="0.4">
      <c r="A152" s="7">
        <v>151</v>
      </c>
      <c r="B152" s="8">
        <v>5</v>
      </c>
      <c r="C152" s="8">
        <v>13</v>
      </c>
      <c r="D152" s="8" t="s">
        <v>643</v>
      </c>
      <c r="E152" s="8" t="s">
        <v>46</v>
      </c>
      <c r="F152" s="8" t="s">
        <v>644</v>
      </c>
      <c r="G152" s="8" t="s">
        <v>645</v>
      </c>
      <c r="H152" s="8" t="s">
        <v>646</v>
      </c>
      <c r="I152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152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152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52" s="10">
        <f>Table1[[#This Row],[บท 1 '[10']]]+Table1[[#This Row],[บท 2 '[10']]]+Table1[[#This Row],[บท 3 '[5']]]</f>
        <v>14</v>
      </c>
      <c r="M152" s="10">
        <f>IF(Table1[[#This Row],[ซ่อมแล้วกลางภาค]]="ซ่อมแล้ว",10,Table1[[#This Row],[MID '[20']2]])</f>
        <v>12</v>
      </c>
      <c r="N152" s="10"/>
      <c r="O152" s="10"/>
      <c r="P152" s="24"/>
      <c r="Q152" s="10">
        <f>Table1[[#This Row],[บท 4 '[10']]]+Table1[[#This Row],[นำเสนอ '[5']]]+Table1[[#This Row],[บท 5 '[10']]]</f>
        <v>0</v>
      </c>
      <c r="R152" s="10">
        <f>Table1[[#This Row],[ก่อนกลางภาค '[25']]]+Table1[[#This Row],[กลางภาค '[20']]]+Table1[[#This Row],[หลังกลางภาค '[25']]]</f>
        <v>26</v>
      </c>
      <c r="S152" s="10"/>
      <c r="T152" s="10">
        <f>Table1[[#This Row],[ปลายภาค '[30']]]+Table1[[#This Row],[ก่อนปลายภาค '[70']]]</f>
        <v>26</v>
      </c>
      <c r="U152" s="12">
        <f t="shared" si="2"/>
        <v>0</v>
      </c>
      <c r="V15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5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52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152" s="13" t="str">
        <f>_xlfn.XLOOKUP(Table1[[#This Row],[email]],[1]!ท้ายบท_1[Email],[1]!ท้ายบท_1[Total points],"ยังไม่ส่ง")</f>
        <v>ยังไม่ส่ง</v>
      </c>
      <c r="Z152" s="8" t="str">
        <f>_xlfn.XLOOKUP(Table1[[#This Row],[email]],[1]!Quiz_1[Email],[1]!Quiz_1[Total points],"ยังไม่ส่ง")</f>
        <v>ยังไม่ส่ง</v>
      </c>
      <c r="AA15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52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52" s="13">
        <f>_xlfn.XLOOKUP(Table1[[#This Row],[email]],[1]!ท้ายบท_2[Email],[1]!ท้ายบท_2[Total points],"ยังไม่ส่ง")</f>
        <v>6</v>
      </c>
      <c r="AD152" s="13">
        <f>_xlfn.XLOOKUP(Table1[[#This Row],[email]],[1]!Quiz_2[Email],[1]!Quiz_2[Total points],"ยังไม่ส่ง")</f>
        <v>9</v>
      </c>
      <c r="AE15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52" s="13">
        <f>_xlfn.XLOOKUP(Table1[[#This Row],[email]],[1]!ท้ายบท_3[Email],[1]!ท้ายบท_3[Total points],"ยังไม่ส่ง")</f>
        <v>5</v>
      </c>
      <c r="AG152" s="13" t="str">
        <f>_xlfn.XLOOKUP(Table1[[#This Row],[email]],[1]!Quiz_3[Email],[1]!Quiz_3[Total points],"ยังไม่ส่ง")</f>
        <v>ยังไม่ส่ง</v>
      </c>
      <c r="AH152" s="10">
        <v>18</v>
      </c>
      <c r="AI152" s="14">
        <v>5</v>
      </c>
      <c r="AJ152" s="10">
        <f>ROUND((Table1[[#This Row],[mid '[20']]]+Table1[[#This Row],[mid '[10']]])/2,0)</f>
        <v>12</v>
      </c>
      <c r="AK152" s="13"/>
      <c r="AL152" s="13"/>
      <c r="AM152" s="13"/>
      <c r="AN152" s="13"/>
      <c r="AO152" s="13"/>
      <c r="AP152" s="13"/>
      <c r="AQ152" s="13"/>
      <c r="AR152" s="15"/>
      <c r="AS152" s="8" t="str">
        <f>IF(M151&lt;10,"ยังไม่ซ่อม",IF(Table1[[#This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53" spans="1:45" ht="19.5" x14ac:dyDescent="0.4">
      <c r="A153" s="7">
        <v>152</v>
      </c>
      <c r="B153" s="8">
        <v>5</v>
      </c>
      <c r="C153" s="8">
        <v>14</v>
      </c>
      <c r="D153" s="8" t="s">
        <v>647</v>
      </c>
      <c r="E153" s="8" t="s">
        <v>46</v>
      </c>
      <c r="F153" s="8" t="s">
        <v>648</v>
      </c>
      <c r="G153" s="8" t="s">
        <v>649</v>
      </c>
      <c r="H153" s="8" t="s">
        <v>650</v>
      </c>
      <c r="I153" s="9">
        <f>ROUND(COUNTIF(Table1[[#This Row],[กิจกรรม 1.1]:[ท้ายบท 1]],"&lt;&gt;ยังไม่ส่ง")*2+IF(Table1[[#This Row],[Quiz 1]]&lt;&gt;"ยังไม่ส่ง",Table1[[#This Row],[Quiz 1]]*2/10,0),0)</f>
        <v>2</v>
      </c>
      <c r="J153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153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153" s="10">
        <f>Table1[[#This Row],[บท 1 '[10']]]+Table1[[#This Row],[บท 2 '[10']]]+Table1[[#This Row],[บท 3 '[5']]]</f>
        <v>2</v>
      </c>
      <c r="M153" s="10">
        <f>IF(Table1[[#This Row],[ซ่อมแล้วกลางภาค]]="ซ่อมแล้ว",10,Table1[[#This Row],[MID '[20']2]])</f>
        <v>13</v>
      </c>
      <c r="N153" s="10"/>
      <c r="O153" s="10"/>
      <c r="P153" s="24"/>
      <c r="Q153" s="10">
        <f>Table1[[#This Row],[บท 4 '[10']]]+Table1[[#This Row],[นำเสนอ '[5']]]+Table1[[#This Row],[บท 5 '[10']]]</f>
        <v>0</v>
      </c>
      <c r="R153" s="10">
        <f>Table1[[#This Row],[ก่อนกลางภาค '[25']]]+Table1[[#This Row],[กลางภาค '[20']]]+Table1[[#This Row],[หลังกลางภาค '[25']]]</f>
        <v>15</v>
      </c>
      <c r="S153" s="10"/>
      <c r="T153" s="10">
        <f>Table1[[#This Row],[ปลายภาค '[30']]]+Table1[[#This Row],[ก่อนปลายภาค '[70']]]</f>
        <v>15</v>
      </c>
      <c r="U153" s="12">
        <f t="shared" si="2"/>
        <v>0</v>
      </c>
      <c r="V15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53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153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153" s="13" t="str">
        <f>_xlfn.XLOOKUP(Table1[[#This Row],[email]],[1]!ท้ายบท_1[Email],[1]!ท้ายบท_1[Total points],"ยังไม่ส่ง")</f>
        <v>ยังไม่ส่ง</v>
      </c>
      <c r="Z153" s="8" t="str">
        <f>_xlfn.XLOOKUP(Table1[[#This Row],[email]],[1]!Quiz_1[Email],[1]!Quiz_1[Total points],"ยังไม่ส่ง")</f>
        <v>ยังไม่ส่ง</v>
      </c>
      <c r="AA153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53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53" s="13" t="str">
        <f>_xlfn.XLOOKUP(Table1[[#This Row],[email]],[1]!ท้ายบท_2[Email],[1]!ท้ายบท_2[Total points],"ยังไม่ส่ง")</f>
        <v>ยังไม่ส่ง</v>
      </c>
      <c r="AD153" s="13" t="str">
        <f>_xlfn.XLOOKUP(Table1[[#This Row],[email]],[1]!Quiz_2[Email],[1]!Quiz_2[Total points],"ยังไม่ส่ง")</f>
        <v>ยังไม่ส่ง</v>
      </c>
      <c r="AE153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53" s="13" t="str">
        <f>_xlfn.XLOOKUP(Table1[[#This Row],[email]],[1]!ท้ายบท_3[Email],[1]!ท้ายบท_3[Total points],"ยังไม่ส่ง")</f>
        <v>ยังไม่ส่ง</v>
      </c>
      <c r="AG153" s="13" t="str">
        <f>_xlfn.XLOOKUP(Table1[[#This Row],[email]],[1]!Quiz_3[Email],[1]!Quiz_3[Total points],"ยังไม่ส่ง")</f>
        <v>ยังไม่ส่ง</v>
      </c>
      <c r="AH153" s="10">
        <v>18</v>
      </c>
      <c r="AI153" s="14">
        <v>8</v>
      </c>
      <c r="AJ153" s="10">
        <f>ROUND((Table1[[#This Row],[mid '[20']]]+Table1[[#This Row],[mid '[10']]])/2,0)</f>
        <v>13</v>
      </c>
      <c r="AK153" s="13"/>
      <c r="AL153" s="13"/>
      <c r="AM153" s="13"/>
      <c r="AN153" s="13"/>
      <c r="AO153" s="13"/>
      <c r="AP153" s="13"/>
      <c r="AQ153" s="13"/>
      <c r="AR153" s="15"/>
      <c r="AS153" s="8" t="str">
        <f>IF(M152&lt;10,"ยังไม่ซ่อม",IF(Table1[[#This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54" spans="1:45" ht="19.5" x14ac:dyDescent="0.4">
      <c r="A154" s="7">
        <v>153</v>
      </c>
      <c r="B154" s="8">
        <v>5</v>
      </c>
      <c r="C154" s="8">
        <v>15</v>
      </c>
      <c r="D154" s="8" t="s">
        <v>651</v>
      </c>
      <c r="E154" s="8" t="s">
        <v>46</v>
      </c>
      <c r="F154" s="8" t="s">
        <v>652</v>
      </c>
      <c r="G154" s="8" t="s">
        <v>653</v>
      </c>
      <c r="H154" s="8" t="s">
        <v>654</v>
      </c>
      <c r="I154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154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154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54" s="10">
        <f>Table1[[#This Row],[บท 1 '[10']]]+Table1[[#This Row],[บท 2 '[10']]]+Table1[[#This Row],[บท 3 '[5']]]</f>
        <v>7</v>
      </c>
      <c r="M154" s="10">
        <f>IF(Table1[[#This Row],[ซ่อมแล้วกลางภาค]]="ซ่อมแล้ว",10,Table1[[#This Row],[MID '[20']2]])</f>
        <v>11</v>
      </c>
      <c r="N154" s="10"/>
      <c r="O154" s="10"/>
      <c r="P154" s="24"/>
      <c r="Q154" s="10">
        <f>Table1[[#This Row],[บท 4 '[10']]]+Table1[[#This Row],[นำเสนอ '[5']]]+Table1[[#This Row],[บท 5 '[10']]]</f>
        <v>0</v>
      </c>
      <c r="R154" s="10">
        <f>Table1[[#This Row],[ก่อนกลางภาค '[25']]]+Table1[[#This Row],[กลางภาค '[20']]]+Table1[[#This Row],[หลังกลางภาค '[25']]]</f>
        <v>18</v>
      </c>
      <c r="S154" s="10"/>
      <c r="T154" s="10">
        <f>Table1[[#This Row],[ปลายภาค '[30']]]+Table1[[#This Row],[ก่อนปลายภาค '[70']]]</f>
        <v>18</v>
      </c>
      <c r="U154" s="12">
        <f t="shared" si="2"/>
        <v>0</v>
      </c>
      <c r="V15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5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54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154" s="13" t="str">
        <f>_xlfn.XLOOKUP(Table1[[#This Row],[email]],[1]!ท้ายบท_1[Email],[1]!ท้ายบท_1[Total points],"ยังไม่ส่ง")</f>
        <v>ยังไม่ส่ง</v>
      </c>
      <c r="Z154" s="8" t="str">
        <f>_xlfn.XLOOKUP(Table1[[#This Row],[email]],[1]!Quiz_1[Email],[1]!Quiz_1[Total points],"ยังไม่ส่ง")</f>
        <v>ยังไม่ส่ง</v>
      </c>
      <c r="AA154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54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54" s="13" t="str">
        <f>_xlfn.XLOOKUP(Table1[[#This Row],[email]],[1]!ท้ายบท_2[Email],[1]!ท้ายบท_2[Total points],"ยังไม่ส่ง")</f>
        <v>ยังไม่ส่ง</v>
      </c>
      <c r="AD154" s="13" t="str">
        <f>_xlfn.XLOOKUP(Table1[[#This Row],[email]],[1]!Quiz_2[Email],[1]!Quiz_2[Total points],"ยังไม่ส่ง")</f>
        <v>ยังไม่ส่ง</v>
      </c>
      <c r="AE15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54" s="13">
        <f>_xlfn.XLOOKUP(Table1[[#This Row],[email]],[1]!ท้ายบท_3[Email],[1]!ท้ายบท_3[Total points],"ยังไม่ส่ง")</f>
        <v>7</v>
      </c>
      <c r="AG154" s="13" t="str">
        <f>_xlfn.XLOOKUP(Table1[[#This Row],[email]],[1]!Quiz_3[Email],[1]!Quiz_3[Total points],"ยังไม่ส่ง")</f>
        <v>ยังไม่ส่ง</v>
      </c>
      <c r="AH154" s="10">
        <v>14</v>
      </c>
      <c r="AI154" s="14">
        <v>8</v>
      </c>
      <c r="AJ154" s="10">
        <f>ROUND((Table1[[#This Row],[mid '[20']]]+Table1[[#This Row],[mid '[10']]])/2,0)</f>
        <v>11</v>
      </c>
      <c r="AK154" s="13"/>
      <c r="AL154" s="13"/>
      <c r="AM154" s="13"/>
      <c r="AN154" s="13"/>
      <c r="AO154" s="13"/>
      <c r="AP154" s="13"/>
      <c r="AQ154" s="13"/>
      <c r="AR154" s="15"/>
      <c r="AS154" s="8" t="str">
        <f>IF(M153&lt;10,"ยังไม่ซ่อม",IF(Table1[[#This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55" spans="1:45" ht="19.5" x14ac:dyDescent="0.4">
      <c r="A155" s="7">
        <v>154</v>
      </c>
      <c r="B155" s="8">
        <v>5</v>
      </c>
      <c r="C155" s="8">
        <v>16</v>
      </c>
      <c r="D155" s="8" t="s">
        <v>655</v>
      </c>
      <c r="E155" s="8" t="s">
        <v>46</v>
      </c>
      <c r="F155" s="8" t="s">
        <v>656</v>
      </c>
      <c r="G155" s="8" t="s">
        <v>657</v>
      </c>
      <c r="H155" s="8" t="s">
        <v>658</v>
      </c>
      <c r="I155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155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155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55" s="10">
        <f>Table1[[#This Row],[บท 1 '[10']]]+Table1[[#This Row],[บท 2 '[10']]]+Table1[[#This Row],[บท 3 '[5']]]</f>
        <v>16</v>
      </c>
      <c r="M155" s="10">
        <f>IF(Table1[[#This Row],[ซ่อมแล้วกลางภาค]]="ซ่อมแล้ว",10,Table1[[#This Row],[MID '[20']2]])</f>
        <v>12</v>
      </c>
      <c r="N155" s="10"/>
      <c r="O155" s="10"/>
      <c r="P155" s="24"/>
      <c r="Q155" s="10">
        <f>Table1[[#This Row],[บท 4 '[10']]]+Table1[[#This Row],[นำเสนอ '[5']]]+Table1[[#This Row],[บท 5 '[10']]]</f>
        <v>0</v>
      </c>
      <c r="R155" s="10">
        <f>Table1[[#This Row],[ก่อนกลางภาค '[25']]]+Table1[[#This Row],[กลางภาค '[20']]]+Table1[[#This Row],[หลังกลางภาค '[25']]]</f>
        <v>28</v>
      </c>
      <c r="S155" s="10"/>
      <c r="T155" s="10">
        <f>Table1[[#This Row],[ปลายภาค '[30']]]+Table1[[#This Row],[ก่อนปลายภาค '[70']]]</f>
        <v>28</v>
      </c>
      <c r="U155" s="12">
        <f t="shared" si="2"/>
        <v>0</v>
      </c>
      <c r="V15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5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5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55" s="13">
        <f>_xlfn.XLOOKUP(Table1[[#This Row],[email]],[1]!ท้ายบท_1[Email],[1]!ท้ายบท_1[Total points],"ยังไม่ส่ง")</f>
        <v>13</v>
      </c>
      <c r="Z155" s="8" t="str">
        <f>_xlfn.XLOOKUP(Table1[[#This Row],[email]],[1]!Quiz_1[Email],[1]!Quiz_1[Total points],"ยังไม่ส่ง")</f>
        <v>ยังไม่ส่ง</v>
      </c>
      <c r="AA155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55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55" s="13">
        <f>_xlfn.XLOOKUP(Table1[[#This Row],[email]],[1]!ท้ายบท_2[Email],[1]!ท้ายบท_2[Total points],"ยังไม่ส่ง")</f>
        <v>13</v>
      </c>
      <c r="AD155" s="13">
        <f>_xlfn.XLOOKUP(Table1[[#This Row],[email]],[1]!Quiz_2[Email],[1]!Quiz_2[Total points],"ยังไม่ส่ง")</f>
        <v>6</v>
      </c>
      <c r="AE15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55" s="13">
        <f>_xlfn.XLOOKUP(Table1[[#This Row],[email]],[1]!ท้ายบท_3[Email],[1]!ท้ายบท_3[Total points],"ยังไม่ส่ง")</f>
        <v>9</v>
      </c>
      <c r="AG155" s="13">
        <f>_xlfn.XLOOKUP(Table1[[#This Row],[email]],[1]!Quiz_3[Email],[1]!Quiz_3[Total points],"ยังไม่ส่ง")</f>
        <v>5</v>
      </c>
      <c r="AH155" s="10">
        <v>20</v>
      </c>
      <c r="AI155" s="14">
        <v>3</v>
      </c>
      <c r="AJ155" s="10">
        <f>ROUND((Table1[[#This Row],[mid '[20']]]+Table1[[#This Row],[mid '[10']]])/2,0)</f>
        <v>12</v>
      </c>
      <c r="AK155" s="13"/>
      <c r="AL155" s="13"/>
      <c r="AM155" s="13"/>
      <c r="AN155" s="13"/>
      <c r="AO155" s="13"/>
      <c r="AP155" s="13"/>
      <c r="AQ155" s="13"/>
      <c r="AR155" s="15"/>
      <c r="AS155" s="8" t="str">
        <f>IF(M154&lt;10,"ยังไม่ซ่อม",IF(Table1[[#This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56" spans="1:45" ht="19.5" x14ac:dyDescent="0.4">
      <c r="A156" s="7">
        <v>155</v>
      </c>
      <c r="B156" s="8">
        <v>5</v>
      </c>
      <c r="C156" s="8">
        <v>17</v>
      </c>
      <c r="D156" s="8" t="s">
        <v>659</v>
      </c>
      <c r="E156" s="8" t="s">
        <v>46</v>
      </c>
      <c r="F156" s="8" t="s">
        <v>660</v>
      </c>
      <c r="G156" s="8" t="s">
        <v>661</v>
      </c>
      <c r="H156" s="8" t="s">
        <v>662</v>
      </c>
      <c r="I15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56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156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56" s="10">
        <f>Table1[[#This Row],[บท 1 '[10']]]+Table1[[#This Row],[บท 2 '[10']]]+Table1[[#This Row],[บท 3 '[5']]]</f>
        <v>23</v>
      </c>
      <c r="M156" s="10">
        <f>IF(Table1[[#This Row],[ซ่อมแล้วกลางภาค]]="ซ่อมแล้ว",10,Table1[[#This Row],[MID '[20']2]])</f>
        <v>10</v>
      </c>
      <c r="N156" s="10"/>
      <c r="O156" s="10"/>
      <c r="P156" s="24"/>
      <c r="Q156" s="10">
        <f>Table1[[#This Row],[บท 4 '[10']]]+Table1[[#This Row],[นำเสนอ '[5']]]+Table1[[#This Row],[บท 5 '[10']]]</f>
        <v>0</v>
      </c>
      <c r="R156" s="10">
        <f>Table1[[#This Row],[ก่อนกลางภาค '[25']]]+Table1[[#This Row],[กลางภาค '[20']]]+Table1[[#This Row],[หลังกลางภาค '[25']]]</f>
        <v>33</v>
      </c>
      <c r="S156" s="10"/>
      <c r="T156" s="10">
        <f>Table1[[#This Row],[ปลายภาค '[30']]]+Table1[[#This Row],[ก่อนปลายภาค '[70']]]</f>
        <v>33</v>
      </c>
      <c r="U156" s="12">
        <f t="shared" si="2"/>
        <v>0</v>
      </c>
      <c r="V15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5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5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56" s="13">
        <f>_xlfn.XLOOKUP(Table1[[#This Row],[email]],[1]!ท้ายบท_1[Email],[1]!ท้ายบท_1[Total points],"ยังไม่ส่ง")</f>
        <v>16</v>
      </c>
      <c r="Z156" s="8">
        <f>_xlfn.XLOOKUP(Table1[[#This Row],[email]],[1]!Quiz_1[Email],[1]!Quiz_1[Total points],"ยังไม่ส่ง")</f>
        <v>8</v>
      </c>
      <c r="AA15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5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56" s="13">
        <f>_xlfn.XLOOKUP(Table1[[#This Row],[email]],[1]!ท้ายบท_2[Email],[1]!ท้ายบท_2[Total points],"ยังไม่ส่ง")</f>
        <v>7</v>
      </c>
      <c r="AD156" s="13">
        <f>_xlfn.XLOOKUP(Table1[[#This Row],[email]],[1]!Quiz_2[Email],[1]!Quiz_2[Total points],"ยังไม่ส่ง")</f>
        <v>7</v>
      </c>
      <c r="AE15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56" s="13">
        <f>_xlfn.XLOOKUP(Table1[[#This Row],[email]],[1]!ท้ายบท_3[Email],[1]!ท้ายบท_3[Total points],"ยังไม่ส่ง")</f>
        <v>6</v>
      </c>
      <c r="AG156" s="13">
        <f>_xlfn.XLOOKUP(Table1[[#This Row],[email]],[1]!Quiz_3[Email],[1]!Quiz_3[Total points],"ยังไม่ส่ง")</f>
        <v>3</v>
      </c>
      <c r="AH156" s="10">
        <v>15</v>
      </c>
      <c r="AI156" s="14">
        <v>4</v>
      </c>
      <c r="AJ156" s="10">
        <f>ROUND((Table1[[#This Row],[mid '[20']]]+Table1[[#This Row],[mid '[10']]])/2,0)</f>
        <v>10</v>
      </c>
      <c r="AK156" s="13"/>
      <c r="AL156" s="13"/>
      <c r="AM156" s="13"/>
      <c r="AN156" s="13"/>
      <c r="AO156" s="13"/>
      <c r="AP156" s="13"/>
      <c r="AQ156" s="13"/>
      <c r="AR156" s="15"/>
      <c r="AS156" s="8" t="str">
        <f>IF(M155&lt;10,"ยังไม่ซ่อม",IF(Table1[[#This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57" spans="1:45" ht="19.5" x14ac:dyDescent="0.4">
      <c r="A157" s="7">
        <v>156</v>
      </c>
      <c r="B157" s="8">
        <v>5</v>
      </c>
      <c r="C157" s="8">
        <v>18</v>
      </c>
      <c r="D157" s="8" t="s">
        <v>663</v>
      </c>
      <c r="E157" s="8" t="s">
        <v>46</v>
      </c>
      <c r="F157" s="8" t="s">
        <v>664</v>
      </c>
      <c r="G157" s="8" t="s">
        <v>665</v>
      </c>
      <c r="H157" s="8" t="s">
        <v>666</v>
      </c>
      <c r="I157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5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57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57" s="10">
        <f>Table1[[#This Row],[บท 1 '[10']]]+Table1[[#This Row],[บท 2 '[10']]]+Table1[[#This Row],[บท 3 '[5']]]</f>
        <v>23</v>
      </c>
      <c r="M157" s="10">
        <f>IF(Table1[[#This Row],[ซ่อมแล้วกลางภาค]]="ซ่อมแล้ว",10,Table1[[#This Row],[MID '[20']2]])</f>
        <v>7</v>
      </c>
      <c r="N157" s="10"/>
      <c r="O157" s="10"/>
      <c r="P157" s="24"/>
      <c r="Q157" s="10">
        <f>Table1[[#This Row],[บท 4 '[10']]]+Table1[[#This Row],[นำเสนอ '[5']]]+Table1[[#This Row],[บท 5 '[10']]]</f>
        <v>0</v>
      </c>
      <c r="R157" s="10">
        <f>Table1[[#This Row],[ก่อนกลางภาค '[25']]]+Table1[[#This Row],[กลางภาค '[20']]]+Table1[[#This Row],[หลังกลางภาค '[25']]]</f>
        <v>30</v>
      </c>
      <c r="S157" s="10"/>
      <c r="T157" s="10">
        <f>Table1[[#This Row],[ปลายภาค '[30']]]+Table1[[#This Row],[ก่อนปลายภาค '[70']]]</f>
        <v>30</v>
      </c>
      <c r="U157" s="12">
        <f t="shared" si="2"/>
        <v>0</v>
      </c>
      <c r="V15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5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5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57" s="13">
        <f>_xlfn.XLOOKUP(Table1[[#This Row],[email]],[1]!ท้ายบท_1[Email],[1]!ท้ายบท_1[Total points],"ยังไม่ส่ง")</f>
        <v>18</v>
      </c>
      <c r="Z157" s="8">
        <f>_xlfn.XLOOKUP(Table1[[#This Row],[email]],[1]!Quiz_1[Email],[1]!Quiz_1[Total points],"ยังไม่ส่ง")</f>
        <v>7</v>
      </c>
      <c r="AA15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5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57" s="13">
        <f>_xlfn.XLOOKUP(Table1[[#This Row],[email]],[1]!ท้ายบท_2[Email],[1]!ท้ายบท_2[Total points],"ยังไม่ส่ง")</f>
        <v>10</v>
      </c>
      <c r="AD157" s="13">
        <f>_xlfn.XLOOKUP(Table1[[#This Row],[email]],[1]!Quiz_2[Email],[1]!Quiz_2[Total points],"ยังไม่ส่ง")</f>
        <v>9</v>
      </c>
      <c r="AE15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57" s="13">
        <f>_xlfn.XLOOKUP(Table1[[#This Row],[email]],[1]!ท้ายบท_3[Email],[1]!ท้ายบท_3[Total points],"ยังไม่ส่ง")</f>
        <v>10</v>
      </c>
      <c r="AG157" s="13">
        <f>_xlfn.XLOOKUP(Table1[[#This Row],[email]],[1]!Quiz_3[Email],[1]!Quiz_3[Total points],"ยังไม่ส่ง")</f>
        <v>6</v>
      </c>
      <c r="AH157" s="10">
        <v>9</v>
      </c>
      <c r="AI157" s="14">
        <v>4</v>
      </c>
      <c r="AJ157" s="10">
        <f>ROUND((Table1[[#This Row],[mid '[20']]]+Table1[[#This Row],[mid '[10']]])/2,0)</f>
        <v>7</v>
      </c>
      <c r="AK157" s="13"/>
      <c r="AL157" s="13"/>
      <c r="AM157" s="13"/>
      <c r="AN157" s="13"/>
      <c r="AO157" s="13"/>
      <c r="AP157" s="13"/>
      <c r="AQ157" s="13"/>
      <c r="AR157" s="15"/>
      <c r="AS157" s="8" t="str">
        <f>IF(M156&lt;10,"ยังไม่ซ่อม",IF(Table1[[#This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58" spans="1:45" ht="19.5" x14ac:dyDescent="0.4">
      <c r="A158" s="7">
        <v>157</v>
      </c>
      <c r="B158" s="8">
        <v>5</v>
      </c>
      <c r="C158" s="8">
        <v>19</v>
      </c>
      <c r="D158" s="8" t="s">
        <v>667</v>
      </c>
      <c r="E158" s="8" t="s">
        <v>46</v>
      </c>
      <c r="F158" s="8" t="s">
        <v>668</v>
      </c>
      <c r="G158" s="8" t="s">
        <v>669</v>
      </c>
      <c r="H158" s="8" t="s">
        <v>670</v>
      </c>
      <c r="I158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158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158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158" s="10">
        <f>Table1[[#This Row],[บท 1 '[10']]]+Table1[[#This Row],[บท 2 '[10']]]+Table1[[#This Row],[บท 3 '[5']]]</f>
        <v>8</v>
      </c>
      <c r="M158" s="10">
        <f>IF(Table1[[#This Row],[ซ่อมแล้วกลางภาค]]="ซ่อมแล้ว",10,Table1[[#This Row],[MID '[20']2]])</f>
        <v>10</v>
      </c>
      <c r="N158" s="10"/>
      <c r="O158" s="10"/>
      <c r="P158" s="24"/>
      <c r="Q158" s="10">
        <f>Table1[[#This Row],[บท 4 '[10']]]+Table1[[#This Row],[นำเสนอ '[5']]]+Table1[[#This Row],[บท 5 '[10']]]</f>
        <v>0</v>
      </c>
      <c r="R158" s="10">
        <f>Table1[[#This Row],[ก่อนกลางภาค '[25']]]+Table1[[#This Row],[กลางภาค '[20']]]+Table1[[#This Row],[หลังกลางภาค '[25']]]</f>
        <v>18</v>
      </c>
      <c r="S158" s="10"/>
      <c r="T158" s="10">
        <f>Table1[[#This Row],[ปลายภาค '[30']]]+Table1[[#This Row],[ก่อนปลายภาค '[70']]]</f>
        <v>18</v>
      </c>
      <c r="U158" s="12">
        <f t="shared" si="2"/>
        <v>0</v>
      </c>
      <c r="V15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5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5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58" s="13" t="str">
        <f>_xlfn.XLOOKUP(Table1[[#This Row],[email]],[1]!ท้ายบท_1[Email],[1]!ท้ายบท_1[Total points],"ยังไม่ส่ง")</f>
        <v>ยังไม่ส่ง</v>
      </c>
      <c r="Z158" s="8" t="str">
        <f>_xlfn.XLOOKUP(Table1[[#This Row],[email]],[1]!Quiz_1[Email],[1]!Quiz_1[Total points],"ยังไม่ส่ง")</f>
        <v>ยังไม่ส่ง</v>
      </c>
      <c r="AA158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58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58" s="13" t="str">
        <f>_xlfn.XLOOKUP(Table1[[#This Row],[email]],[1]!ท้ายบท_2[Email],[1]!ท้ายบท_2[Total points],"ยังไม่ส่ง")</f>
        <v>ยังไม่ส่ง</v>
      </c>
      <c r="AD158" s="13" t="str">
        <f>_xlfn.XLOOKUP(Table1[[#This Row],[email]],[1]!Quiz_2[Email],[1]!Quiz_2[Total points],"ยังไม่ส่ง")</f>
        <v>ยังไม่ส่ง</v>
      </c>
      <c r="AE15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58" s="13" t="str">
        <f>_xlfn.XLOOKUP(Table1[[#This Row],[email]],[1]!ท้ายบท_3[Email],[1]!ท้ายบท_3[Total points],"ยังไม่ส่ง")</f>
        <v>ยังไม่ส่ง</v>
      </c>
      <c r="AG158" s="13" t="str">
        <f>_xlfn.XLOOKUP(Table1[[#This Row],[email]],[1]!Quiz_3[Email],[1]!Quiz_3[Total points],"ยังไม่ส่ง")</f>
        <v>ยังไม่ส่ง</v>
      </c>
      <c r="AH158" s="10">
        <v>16</v>
      </c>
      <c r="AI158" s="14">
        <v>3</v>
      </c>
      <c r="AJ158" s="10">
        <f>ROUND((Table1[[#This Row],[mid '[20']]]+Table1[[#This Row],[mid '[10']]])/2,0)</f>
        <v>10</v>
      </c>
      <c r="AK158" s="13"/>
      <c r="AL158" s="13"/>
      <c r="AM158" s="13"/>
      <c r="AN158" s="13"/>
      <c r="AO158" s="13"/>
      <c r="AP158" s="13"/>
      <c r="AQ158" s="13"/>
      <c r="AR158" s="15"/>
      <c r="AS158" s="8" t="str">
        <f>IF(M157&lt;10,"ยังไม่ซ่อม",IF(Table1[[#This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59" spans="1:45" ht="19.5" x14ac:dyDescent="0.4">
      <c r="A159" s="7">
        <v>158</v>
      </c>
      <c r="B159" s="8">
        <v>5</v>
      </c>
      <c r="C159" s="8">
        <v>20</v>
      </c>
      <c r="D159" s="8" t="s">
        <v>671</v>
      </c>
      <c r="E159" s="8" t="s">
        <v>111</v>
      </c>
      <c r="F159" s="8" t="s">
        <v>672</v>
      </c>
      <c r="G159" s="8" t="s">
        <v>673</v>
      </c>
      <c r="H159" s="8" t="s">
        <v>674</v>
      </c>
      <c r="I159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159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159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159" s="10">
        <f>Table1[[#This Row],[บท 1 '[10']]]+Table1[[#This Row],[บท 2 '[10']]]+Table1[[#This Row],[บท 3 '[5']]]</f>
        <v>4</v>
      </c>
      <c r="M159" s="10">
        <f>IF(Table1[[#This Row],[ซ่อมแล้วกลางภาค]]="ซ่อมแล้ว",10,Table1[[#This Row],[MID '[20']2]])</f>
        <v>8</v>
      </c>
      <c r="N159" s="10"/>
      <c r="O159" s="10"/>
      <c r="P159" s="24"/>
      <c r="Q159" s="10">
        <f>Table1[[#This Row],[บท 4 '[10']]]+Table1[[#This Row],[นำเสนอ '[5']]]+Table1[[#This Row],[บท 5 '[10']]]</f>
        <v>0</v>
      </c>
      <c r="R159" s="10">
        <f>Table1[[#This Row],[ก่อนกลางภาค '[25']]]+Table1[[#This Row],[กลางภาค '[20']]]+Table1[[#This Row],[หลังกลางภาค '[25']]]</f>
        <v>12</v>
      </c>
      <c r="S159" s="10"/>
      <c r="T159" s="10">
        <f>Table1[[#This Row],[ปลายภาค '[30']]]+Table1[[#This Row],[ก่อนปลายภาค '[70']]]</f>
        <v>12</v>
      </c>
      <c r="U159" s="12">
        <f t="shared" si="2"/>
        <v>0</v>
      </c>
      <c r="V15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5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59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159" s="13" t="str">
        <f>_xlfn.XLOOKUP(Table1[[#This Row],[email]],[1]!ท้ายบท_1[Email],[1]!ท้ายบท_1[Total points],"ยังไม่ส่ง")</f>
        <v>ยังไม่ส่ง</v>
      </c>
      <c r="Z159" s="8" t="str">
        <f>_xlfn.XLOOKUP(Table1[[#This Row],[email]],[1]!Quiz_1[Email],[1]!Quiz_1[Total points],"ยังไม่ส่ง")</f>
        <v>ยังไม่ส่ง</v>
      </c>
      <c r="AA159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59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59" s="13" t="str">
        <f>_xlfn.XLOOKUP(Table1[[#This Row],[email]],[1]!ท้ายบท_2[Email],[1]!ท้ายบท_2[Total points],"ยังไม่ส่ง")</f>
        <v>ยังไม่ส่ง</v>
      </c>
      <c r="AD159" s="13" t="str">
        <f>_xlfn.XLOOKUP(Table1[[#This Row],[email]],[1]!Quiz_2[Email],[1]!Quiz_2[Total points],"ยังไม่ส่ง")</f>
        <v>ยังไม่ส่ง</v>
      </c>
      <c r="AE159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59" s="13" t="str">
        <f>_xlfn.XLOOKUP(Table1[[#This Row],[email]],[1]!ท้ายบท_3[Email],[1]!ท้ายบท_3[Total points],"ยังไม่ส่ง")</f>
        <v>ยังไม่ส่ง</v>
      </c>
      <c r="AG159" s="13" t="str">
        <f>_xlfn.XLOOKUP(Table1[[#This Row],[email]],[1]!Quiz_3[Email],[1]!Quiz_3[Total points],"ยังไม่ส่ง")</f>
        <v>ยังไม่ส่ง</v>
      </c>
      <c r="AH159" s="10">
        <v>14</v>
      </c>
      <c r="AI159" s="14">
        <v>2</v>
      </c>
      <c r="AJ159" s="10">
        <f>ROUND((Table1[[#This Row],[mid '[20']]]+Table1[[#This Row],[mid '[10']]])/2,0)</f>
        <v>8</v>
      </c>
      <c r="AK159" s="13"/>
      <c r="AL159" s="13"/>
      <c r="AM159" s="13"/>
      <c r="AN159" s="13"/>
      <c r="AO159" s="13"/>
      <c r="AP159" s="13"/>
      <c r="AQ159" s="13"/>
      <c r="AR159" s="15"/>
      <c r="AS159" s="8" t="str">
        <f>IF(M158&lt;10,"ยังไม่ซ่อม",IF(Table1[[#This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60" spans="1:45" ht="19.5" x14ac:dyDescent="0.4">
      <c r="A160" s="7">
        <v>159</v>
      </c>
      <c r="B160" s="8">
        <v>5</v>
      </c>
      <c r="C160" s="8">
        <v>21</v>
      </c>
      <c r="D160" s="8" t="s">
        <v>675</v>
      </c>
      <c r="E160" s="8" t="s">
        <v>111</v>
      </c>
      <c r="F160" s="8" t="s">
        <v>676</v>
      </c>
      <c r="G160" s="8" t="s">
        <v>677</v>
      </c>
      <c r="H160" s="8" t="s">
        <v>678</v>
      </c>
      <c r="I160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60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60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60" s="10">
        <f>Table1[[#This Row],[บท 1 '[10']]]+Table1[[#This Row],[บท 2 '[10']]]+Table1[[#This Row],[บท 3 '[5']]]</f>
        <v>24</v>
      </c>
      <c r="M160" s="10">
        <f>IF(Table1[[#This Row],[ซ่อมแล้วกลางภาค]]="ซ่อมแล้ว",10,Table1[[#This Row],[MID '[20']2]])</f>
        <v>12</v>
      </c>
      <c r="N160" s="10"/>
      <c r="O160" s="10"/>
      <c r="P160" s="24"/>
      <c r="Q160" s="10">
        <f>Table1[[#This Row],[บท 4 '[10']]]+Table1[[#This Row],[นำเสนอ '[5']]]+Table1[[#This Row],[บท 5 '[10']]]</f>
        <v>0</v>
      </c>
      <c r="R160" s="10">
        <f>Table1[[#This Row],[ก่อนกลางภาค '[25']]]+Table1[[#This Row],[กลางภาค '[20']]]+Table1[[#This Row],[หลังกลางภาค '[25']]]</f>
        <v>36</v>
      </c>
      <c r="S160" s="10"/>
      <c r="T160" s="10">
        <f>Table1[[#This Row],[ปลายภาค '[30']]]+Table1[[#This Row],[ก่อนปลายภาค '[70']]]</f>
        <v>36</v>
      </c>
      <c r="U160" s="12">
        <f t="shared" si="2"/>
        <v>0</v>
      </c>
      <c r="V16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6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6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60" s="13">
        <f>_xlfn.XLOOKUP(Table1[[#This Row],[email]],[1]!ท้ายบท_1[Email],[1]!ท้ายบท_1[Total points],"ยังไม่ส่ง")</f>
        <v>18</v>
      </c>
      <c r="Z160" s="8">
        <f>_xlfn.XLOOKUP(Table1[[#This Row],[email]],[1]!Quiz_1[Email],[1]!Quiz_1[Total points],"ยังไม่ส่ง")</f>
        <v>8</v>
      </c>
      <c r="AA16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6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60" s="13">
        <f>_xlfn.XLOOKUP(Table1[[#This Row],[email]],[1]!ท้ายบท_2[Email],[1]!ท้ายบท_2[Total points],"ยังไม่ส่ง")</f>
        <v>7</v>
      </c>
      <c r="AD160" s="13">
        <f>_xlfn.XLOOKUP(Table1[[#This Row],[email]],[1]!Quiz_2[Email],[1]!Quiz_2[Total points],"ยังไม่ส่ง")</f>
        <v>8</v>
      </c>
      <c r="AE16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60" s="13">
        <f>_xlfn.XLOOKUP(Table1[[#This Row],[email]],[1]!ท้ายบท_3[Email],[1]!ท้ายบท_3[Total points],"ยังไม่ส่ง")</f>
        <v>10</v>
      </c>
      <c r="AG160" s="13">
        <f>_xlfn.XLOOKUP(Table1[[#This Row],[email]],[1]!Quiz_3[Email],[1]!Quiz_3[Total points],"ยังไม่ส่ง")</f>
        <v>7</v>
      </c>
      <c r="AH160" s="10">
        <v>15</v>
      </c>
      <c r="AI160" s="14">
        <v>8</v>
      </c>
      <c r="AJ160" s="10">
        <f>ROUND((Table1[[#This Row],[mid '[20']]]+Table1[[#This Row],[mid '[10']]])/2,0)</f>
        <v>12</v>
      </c>
      <c r="AK160" s="13"/>
      <c r="AL160" s="13"/>
      <c r="AM160" s="13"/>
      <c r="AN160" s="13"/>
      <c r="AO160" s="13"/>
      <c r="AP160" s="13"/>
      <c r="AQ160" s="13"/>
      <c r="AR160" s="15"/>
      <c r="AS160" s="8" t="str">
        <f>IF(M159&lt;10,"ยังไม่ซ่อม",IF(Table1[[#This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61" spans="1:45" ht="19.5" x14ac:dyDescent="0.4">
      <c r="A161" s="7">
        <v>160</v>
      </c>
      <c r="B161" s="8">
        <v>5</v>
      </c>
      <c r="C161" s="8">
        <v>22</v>
      </c>
      <c r="D161" s="8" t="s">
        <v>679</v>
      </c>
      <c r="E161" s="8" t="s">
        <v>111</v>
      </c>
      <c r="F161" s="8" t="s">
        <v>680</v>
      </c>
      <c r="G161" s="8" t="s">
        <v>681</v>
      </c>
      <c r="H161" s="8" t="s">
        <v>682</v>
      </c>
      <c r="I161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61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61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61" s="10">
        <f>Table1[[#This Row],[บท 1 '[10']]]+Table1[[#This Row],[บท 2 '[10']]]+Table1[[#This Row],[บท 3 '[5']]]</f>
        <v>23</v>
      </c>
      <c r="M161" s="10">
        <f>IF(Table1[[#This Row],[ซ่อมแล้วกลางภาค]]="ซ่อมแล้ว",10,Table1[[#This Row],[MID '[20']2]])</f>
        <v>8</v>
      </c>
      <c r="N161" s="10"/>
      <c r="O161" s="10"/>
      <c r="P161" s="24"/>
      <c r="Q161" s="10">
        <f>Table1[[#This Row],[บท 4 '[10']]]+Table1[[#This Row],[นำเสนอ '[5']]]+Table1[[#This Row],[บท 5 '[10']]]</f>
        <v>0</v>
      </c>
      <c r="R161" s="10">
        <f>Table1[[#This Row],[ก่อนกลางภาค '[25']]]+Table1[[#This Row],[กลางภาค '[20']]]+Table1[[#This Row],[หลังกลางภาค '[25']]]</f>
        <v>31</v>
      </c>
      <c r="S161" s="10"/>
      <c r="T161" s="10">
        <f>Table1[[#This Row],[ปลายภาค '[30']]]+Table1[[#This Row],[ก่อนปลายภาค '[70']]]</f>
        <v>31</v>
      </c>
      <c r="U161" s="12">
        <f t="shared" si="2"/>
        <v>0</v>
      </c>
      <c r="V16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6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6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61" s="13">
        <f>_xlfn.XLOOKUP(Table1[[#This Row],[email]],[1]!ท้ายบท_1[Email],[1]!ท้ายบท_1[Total points],"ยังไม่ส่ง")</f>
        <v>19</v>
      </c>
      <c r="Z161" s="8">
        <f>_xlfn.XLOOKUP(Table1[[#This Row],[email]],[1]!Quiz_1[Email],[1]!Quiz_1[Total points],"ยังไม่ส่ง")</f>
        <v>7</v>
      </c>
      <c r="AA16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6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61" s="13">
        <f>_xlfn.XLOOKUP(Table1[[#This Row],[email]],[1]!ท้ายบท_2[Email],[1]!ท้ายบท_2[Total points],"ยังไม่ส่ง")</f>
        <v>13</v>
      </c>
      <c r="AD161" s="13">
        <f>_xlfn.XLOOKUP(Table1[[#This Row],[email]],[1]!Quiz_2[Email],[1]!Quiz_2[Total points],"ยังไม่ส่ง")</f>
        <v>8</v>
      </c>
      <c r="AE16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61" s="13">
        <f>_xlfn.XLOOKUP(Table1[[#This Row],[email]],[1]!ท้ายบท_3[Email],[1]!ท้ายบท_3[Total points],"ยังไม่ส่ง")</f>
        <v>8</v>
      </c>
      <c r="AG161" s="13">
        <f>_xlfn.XLOOKUP(Table1[[#This Row],[email]],[1]!Quiz_3[Email],[1]!Quiz_3[Total points],"ยังไม่ส่ง")</f>
        <v>5</v>
      </c>
      <c r="AH161" s="10">
        <v>12</v>
      </c>
      <c r="AI161" s="14">
        <v>4</v>
      </c>
      <c r="AJ161" s="10">
        <f>ROUND((Table1[[#This Row],[mid '[20']]]+Table1[[#This Row],[mid '[10']]])/2,0)</f>
        <v>8</v>
      </c>
      <c r="AK161" s="13"/>
      <c r="AL161" s="13"/>
      <c r="AM161" s="13"/>
      <c r="AN161" s="13"/>
      <c r="AO161" s="13"/>
      <c r="AP161" s="13"/>
      <c r="AQ161" s="13"/>
      <c r="AR161" s="15"/>
      <c r="AS161" s="8" t="str">
        <f>IF(M160&lt;10,"ยังไม่ซ่อม",IF(Table1[[#This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62" spans="1:45" ht="19.5" x14ac:dyDescent="0.4">
      <c r="A162" s="7">
        <v>161</v>
      </c>
      <c r="B162" s="8">
        <v>5</v>
      </c>
      <c r="C162" s="8">
        <v>23</v>
      </c>
      <c r="D162" s="8" t="s">
        <v>683</v>
      </c>
      <c r="E162" s="8" t="s">
        <v>111</v>
      </c>
      <c r="F162" s="8" t="s">
        <v>684</v>
      </c>
      <c r="G162" s="8" t="s">
        <v>685</v>
      </c>
      <c r="H162" s="8" t="s">
        <v>686</v>
      </c>
      <c r="I162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6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6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62" s="10">
        <f>Table1[[#This Row],[บท 1 '[10']]]+Table1[[#This Row],[บท 2 '[10']]]+Table1[[#This Row],[บท 3 '[5']]]</f>
        <v>23</v>
      </c>
      <c r="M162" s="10">
        <f>IF(Table1[[#This Row],[ซ่อมแล้วกลางภาค]]="ซ่อมแล้ว",10,Table1[[#This Row],[MID '[20']2]])</f>
        <v>12</v>
      </c>
      <c r="N162" s="10"/>
      <c r="O162" s="10"/>
      <c r="P162" s="24"/>
      <c r="Q162" s="10">
        <f>Table1[[#This Row],[บท 4 '[10']]]+Table1[[#This Row],[นำเสนอ '[5']]]+Table1[[#This Row],[บท 5 '[10']]]</f>
        <v>0</v>
      </c>
      <c r="R162" s="10">
        <f>Table1[[#This Row],[ก่อนกลางภาค '[25']]]+Table1[[#This Row],[กลางภาค '[20']]]+Table1[[#This Row],[หลังกลางภาค '[25']]]</f>
        <v>35</v>
      </c>
      <c r="S162" s="10"/>
      <c r="T162" s="10">
        <f>Table1[[#This Row],[ปลายภาค '[30']]]+Table1[[#This Row],[ก่อนปลายภาค '[70']]]</f>
        <v>35</v>
      </c>
      <c r="U162" s="12">
        <f t="shared" si="2"/>
        <v>0</v>
      </c>
      <c r="V16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6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6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62" s="13">
        <f>_xlfn.XLOOKUP(Table1[[#This Row],[email]],[1]!ท้ายบท_1[Email],[1]!ท้ายบท_1[Total points],"ยังไม่ส่ง")</f>
        <v>17</v>
      </c>
      <c r="Z162" s="8">
        <f>_xlfn.XLOOKUP(Table1[[#This Row],[email]],[1]!Quiz_1[Email],[1]!Quiz_1[Total points],"ยังไม่ส่ง")</f>
        <v>7</v>
      </c>
      <c r="AA16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6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62" s="13">
        <f>_xlfn.XLOOKUP(Table1[[#This Row],[email]],[1]!ท้ายบท_2[Email],[1]!ท้ายบท_2[Total points],"ยังไม่ส่ง")</f>
        <v>12</v>
      </c>
      <c r="AD162" s="13">
        <f>_xlfn.XLOOKUP(Table1[[#This Row],[email]],[1]!Quiz_2[Email],[1]!Quiz_2[Total points],"ยังไม่ส่ง")</f>
        <v>8</v>
      </c>
      <c r="AE16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62" s="13">
        <f>_xlfn.XLOOKUP(Table1[[#This Row],[email]],[1]!ท้ายบท_3[Email],[1]!ท้ายบท_3[Total points],"ยังไม่ส่ง")</f>
        <v>11</v>
      </c>
      <c r="AG162" s="13">
        <f>_xlfn.XLOOKUP(Table1[[#This Row],[email]],[1]!Quiz_3[Email],[1]!Quiz_3[Total points],"ยังไม่ส่ง")</f>
        <v>5</v>
      </c>
      <c r="AH162" s="10">
        <v>15</v>
      </c>
      <c r="AI162" s="14">
        <v>8</v>
      </c>
      <c r="AJ162" s="10">
        <f>ROUND((Table1[[#This Row],[mid '[20']]]+Table1[[#This Row],[mid '[10']]])/2,0)</f>
        <v>12</v>
      </c>
      <c r="AK162" s="13"/>
      <c r="AL162" s="13"/>
      <c r="AM162" s="13"/>
      <c r="AN162" s="13"/>
      <c r="AO162" s="13"/>
      <c r="AP162" s="13"/>
      <c r="AQ162" s="13"/>
      <c r="AR162" s="15"/>
      <c r="AS162" s="8" t="str">
        <f>IF(M161&lt;10,"ยังไม่ซ่อม",IF(Table1[[#This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63" spans="1:45" ht="19.5" x14ac:dyDescent="0.4">
      <c r="A163" s="7">
        <v>162</v>
      </c>
      <c r="B163" s="8">
        <v>5</v>
      </c>
      <c r="C163" s="8">
        <v>24</v>
      </c>
      <c r="D163" s="8" t="s">
        <v>687</v>
      </c>
      <c r="E163" s="8" t="s">
        <v>111</v>
      </c>
      <c r="F163" s="8" t="s">
        <v>688</v>
      </c>
      <c r="G163" s="8" t="s">
        <v>689</v>
      </c>
      <c r="H163" s="8" t="s">
        <v>690</v>
      </c>
      <c r="I163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63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163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63" s="10">
        <f>Table1[[#This Row],[บท 1 '[10']]]+Table1[[#This Row],[บท 2 '[10']]]+Table1[[#This Row],[บท 3 '[5']]]</f>
        <v>23</v>
      </c>
      <c r="M163" s="10">
        <f>IF(Table1[[#This Row],[ซ่อมแล้วกลางภาค]]="ซ่อมแล้ว",10,Table1[[#This Row],[MID '[20']2]])</f>
        <v>15</v>
      </c>
      <c r="N163" s="10"/>
      <c r="O163" s="10"/>
      <c r="P163" s="24"/>
      <c r="Q163" s="10">
        <f>Table1[[#This Row],[บท 4 '[10']]]+Table1[[#This Row],[นำเสนอ '[5']]]+Table1[[#This Row],[บท 5 '[10']]]</f>
        <v>0</v>
      </c>
      <c r="R163" s="10">
        <f>Table1[[#This Row],[ก่อนกลางภาค '[25']]]+Table1[[#This Row],[กลางภาค '[20']]]+Table1[[#This Row],[หลังกลางภาค '[25']]]</f>
        <v>38</v>
      </c>
      <c r="S163" s="10"/>
      <c r="T163" s="10">
        <f>Table1[[#This Row],[ปลายภาค '[30']]]+Table1[[#This Row],[ก่อนปลายภาค '[70']]]</f>
        <v>38</v>
      </c>
      <c r="U163" s="12">
        <f t="shared" si="2"/>
        <v>0</v>
      </c>
      <c r="V16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6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6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63" s="13">
        <f>_xlfn.XLOOKUP(Table1[[#This Row],[email]],[1]!ท้ายบท_1[Email],[1]!ท้ายบท_1[Total points],"ยังไม่ส่ง")</f>
        <v>17</v>
      </c>
      <c r="Z163" s="8">
        <f>_xlfn.XLOOKUP(Table1[[#This Row],[email]],[1]!Quiz_1[Email],[1]!Quiz_1[Total points],"ยังไม่ส่ง")</f>
        <v>10</v>
      </c>
      <c r="AA16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6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63" s="13">
        <f>_xlfn.XLOOKUP(Table1[[#This Row],[email]],[1]!ท้ายบท_2[Email],[1]!ท้ายบท_2[Total points],"ยังไม่ส่ง")</f>
        <v>5</v>
      </c>
      <c r="AD163" s="13">
        <f>_xlfn.XLOOKUP(Table1[[#This Row],[email]],[1]!Quiz_2[Email],[1]!Quiz_2[Total points],"ยังไม่ส่ง")</f>
        <v>7</v>
      </c>
      <c r="AE16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63" s="13">
        <f>_xlfn.XLOOKUP(Table1[[#This Row],[email]],[1]!ท้ายบท_3[Email],[1]!ท้ายบท_3[Total points],"ยังไม่ส่ง")</f>
        <v>10</v>
      </c>
      <c r="AG163" s="13">
        <f>_xlfn.XLOOKUP(Table1[[#This Row],[email]],[1]!Quiz_3[Email],[1]!Quiz_3[Total points],"ยังไม่ส่ง")</f>
        <v>5</v>
      </c>
      <c r="AH163" s="10">
        <v>19</v>
      </c>
      <c r="AI163" s="14">
        <v>10</v>
      </c>
      <c r="AJ163" s="10">
        <f>ROUND((Table1[[#This Row],[mid '[20']]]+Table1[[#This Row],[mid '[10']]])/2,0)</f>
        <v>15</v>
      </c>
      <c r="AK163" s="13"/>
      <c r="AL163" s="13"/>
      <c r="AM163" s="13"/>
      <c r="AN163" s="13"/>
      <c r="AO163" s="13"/>
      <c r="AP163" s="13"/>
      <c r="AQ163" s="13"/>
      <c r="AR163" s="15"/>
      <c r="AS163" s="8" t="str">
        <f>IF(M162&lt;10,"ยังไม่ซ่อม",IF(Table1[[#This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64" spans="1:45" ht="19.5" x14ac:dyDescent="0.4">
      <c r="A164" s="7">
        <v>163</v>
      </c>
      <c r="B164" s="8">
        <v>5</v>
      </c>
      <c r="C164" s="8">
        <v>25</v>
      </c>
      <c r="D164" s="8" t="s">
        <v>691</v>
      </c>
      <c r="E164" s="8" t="s">
        <v>111</v>
      </c>
      <c r="F164" s="8" t="s">
        <v>692</v>
      </c>
      <c r="G164" s="8" t="s">
        <v>693</v>
      </c>
      <c r="H164" s="8" t="s">
        <v>694</v>
      </c>
      <c r="I164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164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64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164" s="10">
        <f>Table1[[#This Row],[บท 1 '[10']]]+Table1[[#This Row],[บท 2 '[10']]]+Table1[[#This Row],[บท 3 '[5']]]</f>
        <v>20</v>
      </c>
      <c r="M164" s="10">
        <f>IF(Table1[[#This Row],[ซ่อมแล้วกลางภาค]]="ซ่อมแล้ว",10,Table1[[#This Row],[MID '[20']2]])</f>
        <v>10</v>
      </c>
      <c r="N164" s="10"/>
      <c r="O164" s="10"/>
      <c r="P164" s="24"/>
      <c r="Q164" s="10">
        <f>Table1[[#This Row],[บท 4 '[10']]]+Table1[[#This Row],[นำเสนอ '[5']]]+Table1[[#This Row],[บท 5 '[10']]]</f>
        <v>0</v>
      </c>
      <c r="R164" s="10">
        <f>Table1[[#This Row],[ก่อนกลางภาค '[25']]]+Table1[[#This Row],[กลางภาค '[20']]]+Table1[[#This Row],[หลังกลางภาค '[25']]]</f>
        <v>30</v>
      </c>
      <c r="S164" s="10"/>
      <c r="T164" s="10">
        <f>Table1[[#This Row],[ปลายภาค '[30']]]+Table1[[#This Row],[ก่อนปลายภาค '[70']]]</f>
        <v>30</v>
      </c>
      <c r="U164" s="12">
        <f t="shared" si="2"/>
        <v>0</v>
      </c>
      <c r="V16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6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6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64" s="13">
        <f>_xlfn.XLOOKUP(Table1[[#This Row],[email]],[1]!ท้ายบท_1[Email],[1]!ท้ายบท_1[Total points],"ยังไม่ส่ง")</f>
        <v>9</v>
      </c>
      <c r="Z164" s="8">
        <f>_xlfn.XLOOKUP(Table1[[#This Row],[email]],[1]!Quiz_1[Email],[1]!Quiz_1[Total points],"ยังไม่ส่ง")</f>
        <v>1</v>
      </c>
      <c r="AA16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6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64" s="13">
        <f>_xlfn.XLOOKUP(Table1[[#This Row],[email]],[1]!ท้ายบท_2[Email],[1]!ท้ายบท_2[Total points],"ยังไม่ส่ง")</f>
        <v>2</v>
      </c>
      <c r="AD164" s="13">
        <f>_xlfn.XLOOKUP(Table1[[#This Row],[email]],[1]!Quiz_2[Email],[1]!Quiz_2[Total points],"ยังไม่ส่ง")</f>
        <v>8</v>
      </c>
      <c r="AE164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64" s="13" t="str">
        <f>_xlfn.XLOOKUP(Table1[[#This Row],[email]],[1]!ท้ายบท_3[Email],[1]!ท้ายบท_3[Total points],"ยังไม่ส่ง")</f>
        <v>ยังไม่ส่ง</v>
      </c>
      <c r="AG164" s="13">
        <f>_xlfn.XLOOKUP(Table1[[#This Row],[email]],[1]!Quiz_3[Email],[1]!Quiz_3[Total points],"ยังไม่ส่ง")</f>
        <v>9</v>
      </c>
      <c r="AH164" s="10">
        <v>14</v>
      </c>
      <c r="AI164" s="14">
        <v>6</v>
      </c>
      <c r="AJ164" s="10">
        <f>ROUND((Table1[[#This Row],[mid '[20']]]+Table1[[#This Row],[mid '[10']]])/2,0)</f>
        <v>10</v>
      </c>
      <c r="AK164" s="13"/>
      <c r="AL164" s="13"/>
      <c r="AM164" s="13"/>
      <c r="AN164" s="13"/>
      <c r="AO164" s="13"/>
      <c r="AP164" s="13"/>
      <c r="AQ164" s="13"/>
      <c r="AR164" s="15"/>
      <c r="AS164" s="8" t="str">
        <f>IF(M163&lt;10,"ยังไม่ซ่อม",IF(Table1[[#This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65" spans="1:45" ht="19.5" x14ac:dyDescent="0.4">
      <c r="A165" s="7">
        <v>164</v>
      </c>
      <c r="B165" s="8">
        <v>5</v>
      </c>
      <c r="C165" s="8">
        <v>26</v>
      </c>
      <c r="D165" s="8" t="s">
        <v>695</v>
      </c>
      <c r="E165" s="8" t="s">
        <v>111</v>
      </c>
      <c r="F165" s="8" t="s">
        <v>696</v>
      </c>
      <c r="G165" s="8" t="s">
        <v>697</v>
      </c>
      <c r="H165" s="8" t="s">
        <v>698</v>
      </c>
      <c r="I165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165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165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165" s="10">
        <f>Table1[[#This Row],[บท 1 '[10']]]+Table1[[#This Row],[บท 2 '[10']]]+Table1[[#This Row],[บท 3 '[5']]]</f>
        <v>8</v>
      </c>
      <c r="M165" s="10">
        <f>IF(Table1[[#This Row],[ซ่อมแล้วกลางภาค]]="ซ่อมแล้ว",10,Table1[[#This Row],[MID '[20']2]])</f>
        <v>9</v>
      </c>
      <c r="N165" s="10"/>
      <c r="O165" s="10"/>
      <c r="P165" s="24"/>
      <c r="Q165" s="10">
        <f>Table1[[#This Row],[บท 4 '[10']]]+Table1[[#This Row],[นำเสนอ '[5']]]+Table1[[#This Row],[บท 5 '[10']]]</f>
        <v>0</v>
      </c>
      <c r="R165" s="10">
        <f>Table1[[#This Row],[ก่อนกลางภาค '[25']]]+Table1[[#This Row],[กลางภาค '[20']]]+Table1[[#This Row],[หลังกลางภาค '[25']]]</f>
        <v>17</v>
      </c>
      <c r="S165" s="10"/>
      <c r="T165" s="10">
        <f>Table1[[#This Row],[ปลายภาค '[30']]]+Table1[[#This Row],[ก่อนปลายภาค '[70']]]</f>
        <v>17</v>
      </c>
      <c r="U165" s="12">
        <f t="shared" si="2"/>
        <v>0</v>
      </c>
      <c r="V16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6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6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65" s="13" t="str">
        <f>_xlfn.XLOOKUP(Table1[[#This Row],[email]],[1]!ท้ายบท_1[Email],[1]!ท้ายบท_1[Total points],"ยังไม่ส่ง")</f>
        <v>ยังไม่ส่ง</v>
      </c>
      <c r="Z165" s="8" t="str">
        <f>_xlfn.XLOOKUP(Table1[[#This Row],[email]],[1]!Quiz_1[Email],[1]!Quiz_1[Total points],"ยังไม่ส่ง")</f>
        <v>ยังไม่ส่ง</v>
      </c>
      <c r="AA165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65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65" s="13" t="str">
        <f>_xlfn.XLOOKUP(Table1[[#This Row],[email]],[1]!ท้ายบท_2[Email],[1]!ท้ายบท_2[Total points],"ยังไม่ส่ง")</f>
        <v>ยังไม่ส่ง</v>
      </c>
      <c r="AD165" s="13" t="str">
        <f>_xlfn.XLOOKUP(Table1[[#This Row],[email]],[1]!Quiz_2[Email],[1]!Quiz_2[Total points],"ยังไม่ส่ง")</f>
        <v>ยังไม่ส่ง</v>
      </c>
      <c r="AE16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65" s="13" t="str">
        <f>_xlfn.XLOOKUP(Table1[[#This Row],[email]],[1]!ท้ายบท_3[Email],[1]!ท้ายบท_3[Total points],"ยังไม่ส่ง")</f>
        <v>ยังไม่ส่ง</v>
      </c>
      <c r="AG165" s="13" t="str">
        <f>_xlfn.XLOOKUP(Table1[[#This Row],[email]],[1]!Quiz_3[Email],[1]!Quiz_3[Total points],"ยังไม่ส่ง")</f>
        <v>ยังไม่ส่ง</v>
      </c>
      <c r="AH165" s="10">
        <v>13</v>
      </c>
      <c r="AI165" s="14">
        <v>4</v>
      </c>
      <c r="AJ165" s="10">
        <f>ROUND((Table1[[#This Row],[mid '[20']]]+Table1[[#This Row],[mid '[10']]])/2,0)</f>
        <v>9</v>
      </c>
      <c r="AK165" s="13"/>
      <c r="AL165" s="13"/>
      <c r="AM165" s="13"/>
      <c r="AN165" s="13"/>
      <c r="AO165" s="13"/>
      <c r="AP165" s="13"/>
      <c r="AQ165" s="13"/>
      <c r="AR165" s="15"/>
      <c r="AS165" s="8" t="str">
        <f>IF(M164&lt;10,"ยังไม่ซ่อม",IF(Table1[[#This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66" spans="1:45" ht="19.5" x14ac:dyDescent="0.4">
      <c r="A166" s="7">
        <v>165</v>
      </c>
      <c r="B166" s="8">
        <v>5</v>
      </c>
      <c r="C166" s="8">
        <v>27</v>
      </c>
      <c r="D166" s="8" t="s">
        <v>699</v>
      </c>
      <c r="E166" s="8" t="s">
        <v>111</v>
      </c>
      <c r="F166" s="8" t="s">
        <v>700</v>
      </c>
      <c r="G166" s="8" t="s">
        <v>701</v>
      </c>
      <c r="H166" s="8" t="s">
        <v>702</v>
      </c>
      <c r="I166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66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66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66" s="10">
        <f>Table1[[#This Row],[บท 1 '[10']]]+Table1[[#This Row],[บท 2 '[10']]]+Table1[[#This Row],[บท 3 '[5']]]</f>
        <v>23</v>
      </c>
      <c r="M166" s="10">
        <f>IF(Table1[[#This Row],[ซ่อมแล้วกลางภาค]]="ซ่อมแล้ว",10,Table1[[#This Row],[MID '[20']2]])</f>
        <v>7</v>
      </c>
      <c r="N166" s="10"/>
      <c r="O166" s="10"/>
      <c r="P166" s="24"/>
      <c r="Q166" s="10">
        <f>Table1[[#This Row],[บท 4 '[10']]]+Table1[[#This Row],[นำเสนอ '[5']]]+Table1[[#This Row],[บท 5 '[10']]]</f>
        <v>0</v>
      </c>
      <c r="R166" s="10">
        <f>Table1[[#This Row],[ก่อนกลางภาค '[25']]]+Table1[[#This Row],[กลางภาค '[20']]]+Table1[[#This Row],[หลังกลางภาค '[25']]]</f>
        <v>30</v>
      </c>
      <c r="S166" s="10"/>
      <c r="T166" s="10">
        <f>Table1[[#This Row],[ปลายภาค '[30']]]+Table1[[#This Row],[ก่อนปลายภาค '[70']]]</f>
        <v>30</v>
      </c>
      <c r="U166" s="12">
        <f t="shared" si="2"/>
        <v>0</v>
      </c>
      <c r="V16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6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6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66" s="13">
        <f>_xlfn.XLOOKUP(Table1[[#This Row],[email]],[1]!ท้ายบท_1[Email],[1]!ท้ายบท_1[Total points],"ยังไม่ส่ง")</f>
        <v>20</v>
      </c>
      <c r="Z166" s="8">
        <f>_xlfn.XLOOKUP(Table1[[#This Row],[email]],[1]!Quiz_1[Email],[1]!Quiz_1[Total points],"ยังไม่ส่ง")</f>
        <v>7</v>
      </c>
      <c r="AA16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6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66" s="13">
        <f>_xlfn.XLOOKUP(Table1[[#This Row],[email]],[1]!ท้ายบท_2[Email],[1]!ท้ายบท_2[Total points],"ยังไม่ส่ง")</f>
        <v>13</v>
      </c>
      <c r="AD166" s="13">
        <f>_xlfn.XLOOKUP(Table1[[#This Row],[email]],[1]!Quiz_2[Email],[1]!Quiz_2[Total points],"ยังไม่ส่ง")</f>
        <v>8</v>
      </c>
      <c r="AE16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66" s="13">
        <f>_xlfn.XLOOKUP(Table1[[#This Row],[email]],[1]!ท้ายบท_3[Email],[1]!ท้ายบท_3[Total points],"ยังไม่ส่ง")</f>
        <v>8</v>
      </c>
      <c r="AG166" s="13">
        <f>_xlfn.XLOOKUP(Table1[[#This Row],[email]],[1]!Quiz_3[Email],[1]!Quiz_3[Total points],"ยังไม่ส่ง")</f>
        <v>5</v>
      </c>
      <c r="AH166" s="10">
        <v>10</v>
      </c>
      <c r="AI166" s="14">
        <v>4</v>
      </c>
      <c r="AJ166" s="10">
        <f>ROUND((Table1[[#This Row],[mid '[20']]]+Table1[[#This Row],[mid '[10']]])/2,0)</f>
        <v>7</v>
      </c>
      <c r="AK166" s="13"/>
      <c r="AL166" s="13"/>
      <c r="AM166" s="13"/>
      <c r="AN166" s="13"/>
      <c r="AO166" s="13"/>
      <c r="AP166" s="13"/>
      <c r="AQ166" s="13"/>
      <c r="AR166" s="15"/>
      <c r="AS166" s="8" t="str">
        <f>IF(M165&lt;10,"ยังไม่ซ่อม",IF(Table1[[#This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67" spans="1:45" ht="19.5" x14ac:dyDescent="0.4">
      <c r="A167" s="7">
        <v>166</v>
      </c>
      <c r="B167" s="8">
        <v>5</v>
      </c>
      <c r="C167" s="8">
        <v>28</v>
      </c>
      <c r="D167" s="8" t="s">
        <v>703</v>
      </c>
      <c r="E167" s="8" t="s">
        <v>111</v>
      </c>
      <c r="F167" s="8" t="s">
        <v>704</v>
      </c>
      <c r="G167" s="8" t="s">
        <v>705</v>
      </c>
      <c r="H167" s="8" t="s">
        <v>706</v>
      </c>
      <c r="I167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6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67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67" s="10">
        <f>Table1[[#This Row],[บท 1 '[10']]]+Table1[[#This Row],[บท 2 '[10']]]+Table1[[#This Row],[บท 3 '[5']]]</f>
        <v>23</v>
      </c>
      <c r="M167" s="10">
        <f>IF(Table1[[#This Row],[ซ่อมแล้วกลางภาค]]="ซ่อมแล้ว",10,Table1[[#This Row],[MID '[20']2]])</f>
        <v>10</v>
      </c>
      <c r="N167" s="10"/>
      <c r="O167" s="10"/>
      <c r="P167" s="24"/>
      <c r="Q167" s="10">
        <f>Table1[[#This Row],[บท 4 '[10']]]+Table1[[#This Row],[นำเสนอ '[5']]]+Table1[[#This Row],[บท 5 '[10']]]</f>
        <v>0</v>
      </c>
      <c r="R167" s="10">
        <f>Table1[[#This Row],[ก่อนกลางภาค '[25']]]+Table1[[#This Row],[กลางภาค '[20']]]+Table1[[#This Row],[หลังกลางภาค '[25']]]</f>
        <v>33</v>
      </c>
      <c r="S167" s="10"/>
      <c r="T167" s="10">
        <f>Table1[[#This Row],[ปลายภาค '[30']]]+Table1[[#This Row],[ก่อนปลายภาค '[70']]]</f>
        <v>33</v>
      </c>
      <c r="U167" s="12">
        <f t="shared" si="2"/>
        <v>0</v>
      </c>
      <c r="V16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6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6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67" s="13">
        <f>_xlfn.XLOOKUP(Table1[[#This Row],[email]],[1]!ท้ายบท_1[Email],[1]!ท้ายบท_1[Total points],"ยังไม่ส่ง")</f>
        <v>20</v>
      </c>
      <c r="Z167" s="8">
        <f>_xlfn.XLOOKUP(Table1[[#This Row],[email]],[1]!Quiz_1[Email],[1]!Quiz_1[Total points],"ยังไม่ส่ง")</f>
        <v>7</v>
      </c>
      <c r="AA16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6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67" s="13">
        <f>_xlfn.XLOOKUP(Table1[[#This Row],[email]],[1]!ท้ายบท_2[Email],[1]!ท้ายบท_2[Total points],"ยังไม่ส่ง")</f>
        <v>12</v>
      </c>
      <c r="AD167" s="13">
        <f>_xlfn.XLOOKUP(Table1[[#This Row],[email]],[1]!Quiz_2[Email],[1]!Quiz_2[Total points],"ยังไม่ส่ง")</f>
        <v>9</v>
      </c>
      <c r="AE16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67" s="13">
        <f>_xlfn.XLOOKUP(Table1[[#This Row],[email]],[1]!ท้ายบท_3[Email],[1]!ท้ายบท_3[Total points],"ยังไม่ส่ง")</f>
        <v>8</v>
      </c>
      <c r="AG167" s="13">
        <f>_xlfn.XLOOKUP(Table1[[#This Row],[email]],[1]!Quiz_3[Email],[1]!Quiz_3[Total points],"ยังไม่ส่ง")</f>
        <v>5</v>
      </c>
      <c r="AH167" s="10">
        <v>17</v>
      </c>
      <c r="AI167" s="14">
        <v>2</v>
      </c>
      <c r="AJ167" s="10">
        <f>ROUND((Table1[[#This Row],[mid '[20']]]+Table1[[#This Row],[mid '[10']]])/2,0)</f>
        <v>10</v>
      </c>
      <c r="AK167" s="13"/>
      <c r="AL167" s="13"/>
      <c r="AM167" s="13"/>
      <c r="AN167" s="13"/>
      <c r="AO167" s="13"/>
      <c r="AP167" s="13"/>
      <c r="AQ167" s="13"/>
      <c r="AR167" s="15"/>
      <c r="AS167" s="8" t="str">
        <f>IF(M166&lt;10,"ยังไม่ซ่อม",IF(Table1[[#This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68" spans="1:45" ht="19.5" x14ac:dyDescent="0.4">
      <c r="A168" s="7">
        <v>167</v>
      </c>
      <c r="B168" s="8">
        <v>5</v>
      </c>
      <c r="C168" s="8">
        <v>29</v>
      </c>
      <c r="D168" s="8" t="s">
        <v>707</v>
      </c>
      <c r="E168" s="8" t="s">
        <v>111</v>
      </c>
      <c r="F168" s="8" t="s">
        <v>708</v>
      </c>
      <c r="G168" s="8" t="s">
        <v>709</v>
      </c>
      <c r="H168" s="8" t="s">
        <v>710</v>
      </c>
      <c r="I168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68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168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68" s="10">
        <f>Table1[[#This Row],[บท 1 '[10']]]+Table1[[#This Row],[บท 2 '[10']]]+Table1[[#This Row],[บท 3 '[5']]]</f>
        <v>22</v>
      </c>
      <c r="M168" s="10">
        <f>IF(Table1[[#This Row],[ซ่อมแล้วกลางภาค]]="ซ่อมแล้ว",10,Table1[[#This Row],[MID '[20']2]])</f>
        <v>13</v>
      </c>
      <c r="N168" s="10"/>
      <c r="O168" s="10"/>
      <c r="P168" s="24"/>
      <c r="Q168" s="10">
        <f>Table1[[#This Row],[บท 4 '[10']]]+Table1[[#This Row],[นำเสนอ '[5']]]+Table1[[#This Row],[บท 5 '[10']]]</f>
        <v>0</v>
      </c>
      <c r="R168" s="10">
        <f>Table1[[#This Row],[ก่อนกลางภาค '[25']]]+Table1[[#This Row],[กลางภาค '[20']]]+Table1[[#This Row],[หลังกลางภาค '[25']]]</f>
        <v>35</v>
      </c>
      <c r="S168" s="10"/>
      <c r="T168" s="10">
        <f>Table1[[#This Row],[ปลายภาค '[30']]]+Table1[[#This Row],[ก่อนปลายภาค '[70']]]</f>
        <v>35</v>
      </c>
      <c r="U168" s="12">
        <f t="shared" si="2"/>
        <v>0</v>
      </c>
      <c r="V16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6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6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68" s="13">
        <f>_xlfn.XLOOKUP(Table1[[#This Row],[email]],[1]!ท้ายบท_1[Email],[1]!ท้ายบท_1[Total points],"ยังไม่ส่ง")</f>
        <v>21</v>
      </c>
      <c r="Z168" s="8">
        <f>_xlfn.XLOOKUP(Table1[[#This Row],[email]],[1]!Quiz_1[Email],[1]!Quiz_1[Total points],"ยังไม่ส่ง")</f>
        <v>7</v>
      </c>
      <c r="AA16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6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68" s="13">
        <f>_xlfn.XLOOKUP(Table1[[#This Row],[email]],[1]!ท้ายบท_2[Email],[1]!ท้ายบท_2[Total points],"ยังไม่ส่ง")</f>
        <v>12</v>
      </c>
      <c r="AD168" s="13">
        <f>_xlfn.XLOOKUP(Table1[[#This Row],[email]],[1]!Quiz_2[Email],[1]!Quiz_2[Total points],"ยังไม่ส่ง")</f>
        <v>7</v>
      </c>
      <c r="AE16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68" s="13">
        <f>_xlfn.XLOOKUP(Table1[[#This Row],[email]],[1]!ท้ายบท_3[Email],[1]!ท้ายบท_3[Total points],"ยังไม่ส่ง")</f>
        <v>10</v>
      </c>
      <c r="AG168" s="13">
        <f>_xlfn.XLOOKUP(Table1[[#This Row],[email]],[1]!Quiz_3[Email],[1]!Quiz_3[Total points],"ยังไม่ส่ง")</f>
        <v>5</v>
      </c>
      <c r="AH168" s="10">
        <v>16</v>
      </c>
      <c r="AI168" s="14">
        <v>10</v>
      </c>
      <c r="AJ168" s="10">
        <f>ROUND((Table1[[#This Row],[mid '[20']]]+Table1[[#This Row],[mid '[10']]])/2,0)</f>
        <v>13</v>
      </c>
      <c r="AK168" s="13"/>
      <c r="AL168" s="13"/>
      <c r="AM168" s="13"/>
      <c r="AN168" s="13"/>
      <c r="AO168" s="13"/>
      <c r="AP168" s="13"/>
      <c r="AQ168" s="13"/>
      <c r="AR168" s="15"/>
      <c r="AS168" s="8" t="str">
        <f>IF(M167&lt;10,"ยังไม่ซ่อม",IF(Table1[[#This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69" spans="1:45" ht="19.5" x14ac:dyDescent="0.4">
      <c r="A169" s="7">
        <v>168</v>
      </c>
      <c r="B169" s="8">
        <v>5</v>
      </c>
      <c r="C169" s="8">
        <v>30</v>
      </c>
      <c r="D169" s="8" t="s">
        <v>711</v>
      </c>
      <c r="E169" s="8" t="s">
        <v>111</v>
      </c>
      <c r="F169" s="8" t="s">
        <v>712</v>
      </c>
      <c r="G169" s="8" t="s">
        <v>713</v>
      </c>
      <c r="H169" s="8" t="s">
        <v>714</v>
      </c>
      <c r="I169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69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69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69" s="10">
        <f>Table1[[#This Row],[บท 1 '[10']]]+Table1[[#This Row],[บท 2 '[10']]]+Table1[[#This Row],[บท 3 '[5']]]</f>
        <v>24</v>
      </c>
      <c r="M169" s="10">
        <f>IF(Table1[[#This Row],[ซ่อมแล้วกลางภาค]]="ซ่อมแล้ว",10,Table1[[#This Row],[MID '[20']2]])</f>
        <v>13</v>
      </c>
      <c r="N169" s="10"/>
      <c r="O169" s="10"/>
      <c r="P169" s="24"/>
      <c r="Q169" s="10">
        <f>Table1[[#This Row],[บท 4 '[10']]]+Table1[[#This Row],[นำเสนอ '[5']]]+Table1[[#This Row],[บท 5 '[10']]]</f>
        <v>0</v>
      </c>
      <c r="R169" s="10">
        <f>Table1[[#This Row],[ก่อนกลางภาค '[25']]]+Table1[[#This Row],[กลางภาค '[20']]]+Table1[[#This Row],[หลังกลางภาค '[25']]]</f>
        <v>37</v>
      </c>
      <c r="S169" s="10"/>
      <c r="T169" s="10">
        <f>Table1[[#This Row],[ปลายภาค '[30']]]+Table1[[#This Row],[ก่อนปลายภาค '[70']]]</f>
        <v>37</v>
      </c>
      <c r="U169" s="12">
        <f t="shared" si="2"/>
        <v>0</v>
      </c>
      <c r="V16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6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6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69" s="13">
        <f>_xlfn.XLOOKUP(Table1[[#This Row],[email]],[1]!ท้ายบท_1[Email],[1]!ท้ายบท_1[Total points],"ยังไม่ส่ง")</f>
        <v>21</v>
      </c>
      <c r="Z169" s="8">
        <f>_xlfn.XLOOKUP(Table1[[#This Row],[email]],[1]!Quiz_1[Email],[1]!Quiz_1[Total points],"ยังไม่ส่ง")</f>
        <v>8</v>
      </c>
      <c r="AA16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6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69" s="13">
        <f>_xlfn.XLOOKUP(Table1[[#This Row],[email]],[1]!ท้ายบท_2[Email],[1]!ท้ายบท_2[Total points],"ยังไม่ส่ง")</f>
        <v>12</v>
      </c>
      <c r="AD169" s="13">
        <f>_xlfn.XLOOKUP(Table1[[#This Row],[email]],[1]!Quiz_2[Email],[1]!Quiz_2[Total points],"ยังไม่ส่ง")</f>
        <v>9</v>
      </c>
      <c r="AE16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69" s="13">
        <f>_xlfn.XLOOKUP(Table1[[#This Row],[email]],[1]!ท้ายบท_3[Email],[1]!ท้ายบท_3[Total points],"ยังไม่ส่ง")</f>
        <v>10</v>
      </c>
      <c r="AG169" s="13">
        <f>_xlfn.XLOOKUP(Table1[[#This Row],[email]],[1]!Quiz_3[Email],[1]!Quiz_3[Total points],"ยังไม่ส่ง")</f>
        <v>7</v>
      </c>
      <c r="AH169" s="10">
        <v>16</v>
      </c>
      <c r="AI169" s="14">
        <v>9</v>
      </c>
      <c r="AJ169" s="10">
        <f>ROUND((Table1[[#This Row],[mid '[20']]]+Table1[[#This Row],[mid '[10']]])/2,0)</f>
        <v>13</v>
      </c>
      <c r="AK169" s="13"/>
      <c r="AL169" s="13"/>
      <c r="AM169" s="13"/>
      <c r="AN169" s="13"/>
      <c r="AO169" s="13"/>
      <c r="AP169" s="13"/>
      <c r="AQ169" s="13"/>
      <c r="AR169" s="15"/>
      <c r="AS169" s="8" t="str">
        <f>IF(M168&lt;10,"ยังไม่ซ่อม",IF(Table1[[#This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70" spans="1:45" ht="19.5" x14ac:dyDescent="0.4">
      <c r="A170" s="7">
        <v>169</v>
      </c>
      <c r="B170" s="8">
        <v>5</v>
      </c>
      <c r="C170" s="8">
        <v>31</v>
      </c>
      <c r="D170" s="8" t="s">
        <v>715</v>
      </c>
      <c r="E170" s="8" t="s">
        <v>111</v>
      </c>
      <c r="F170" s="8" t="s">
        <v>716</v>
      </c>
      <c r="G170" s="8" t="s">
        <v>717</v>
      </c>
      <c r="H170" s="8" t="s">
        <v>718</v>
      </c>
      <c r="I170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170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170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170" s="10">
        <f>Table1[[#This Row],[บท 1 '[10']]]+Table1[[#This Row],[บท 2 '[10']]]+Table1[[#This Row],[บท 3 '[5']]]</f>
        <v>8</v>
      </c>
      <c r="M170" s="10">
        <f>IF(Table1[[#This Row],[ซ่อมแล้วกลางภาค]]="ซ่อมแล้ว",10,Table1[[#This Row],[MID '[20']2]])</f>
        <v>9</v>
      </c>
      <c r="N170" s="10"/>
      <c r="O170" s="10"/>
      <c r="P170" s="24"/>
      <c r="Q170" s="10">
        <f>Table1[[#This Row],[บท 4 '[10']]]+Table1[[#This Row],[นำเสนอ '[5']]]+Table1[[#This Row],[บท 5 '[10']]]</f>
        <v>0</v>
      </c>
      <c r="R170" s="10">
        <f>Table1[[#This Row],[ก่อนกลางภาค '[25']]]+Table1[[#This Row],[กลางภาค '[20']]]+Table1[[#This Row],[หลังกลางภาค '[25']]]</f>
        <v>17</v>
      </c>
      <c r="S170" s="10"/>
      <c r="T170" s="10">
        <f>Table1[[#This Row],[ปลายภาค '[30']]]+Table1[[#This Row],[ก่อนปลายภาค '[70']]]</f>
        <v>17</v>
      </c>
      <c r="U170" s="12">
        <f t="shared" si="2"/>
        <v>0</v>
      </c>
      <c r="V17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7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7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70" s="13" t="str">
        <f>_xlfn.XLOOKUP(Table1[[#This Row],[email]],[1]!ท้ายบท_1[Email],[1]!ท้ายบท_1[Total points],"ยังไม่ส่ง")</f>
        <v>ยังไม่ส่ง</v>
      </c>
      <c r="Z170" s="8" t="str">
        <f>_xlfn.XLOOKUP(Table1[[#This Row],[email]],[1]!Quiz_1[Email],[1]!Quiz_1[Total points],"ยังไม่ส่ง")</f>
        <v>ยังไม่ส่ง</v>
      </c>
      <c r="AA170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70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70" s="13" t="str">
        <f>_xlfn.XLOOKUP(Table1[[#This Row],[email]],[1]!ท้ายบท_2[Email],[1]!ท้ายบท_2[Total points],"ยังไม่ส่ง")</f>
        <v>ยังไม่ส่ง</v>
      </c>
      <c r="AD170" s="13" t="str">
        <f>_xlfn.XLOOKUP(Table1[[#This Row],[email]],[1]!Quiz_2[Email],[1]!Quiz_2[Total points],"ยังไม่ส่ง")</f>
        <v>ยังไม่ส่ง</v>
      </c>
      <c r="AE17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70" s="13" t="str">
        <f>_xlfn.XLOOKUP(Table1[[#This Row],[email]],[1]!ท้ายบท_3[Email],[1]!ท้ายบท_3[Total points],"ยังไม่ส่ง")</f>
        <v>ยังไม่ส่ง</v>
      </c>
      <c r="AG170" s="13" t="str">
        <f>_xlfn.XLOOKUP(Table1[[#This Row],[email]],[1]!Quiz_3[Email],[1]!Quiz_3[Total points],"ยังไม่ส่ง")</f>
        <v>ยังไม่ส่ง</v>
      </c>
      <c r="AH170" s="10">
        <v>13</v>
      </c>
      <c r="AI170" s="14">
        <v>4</v>
      </c>
      <c r="AJ170" s="10">
        <f>ROUND((Table1[[#This Row],[mid '[20']]]+Table1[[#This Row],[mid '[10']]])/2,0)</f>
        <v>9</v>
      </c>
      <c r="AK170" s="13"/>
      <c r="AL170" s="13"/>
      <c r="AM170" s="13"/>
      <c r="AN170" s="13"/>
      <c r="AO170" s="13"/>
      <c r="AP170" s="13"/>
      <c r="AQ170" s="13"/>
      <c r="AR170" s="15"/>
      <c r="AS170" s="8" t="str">
        <f>IF(M169&lt;10,"ยังไม่ซ่อม",IF(Table1[[#This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71" spans="1:45" ht="19.5" x14ac:dyDescent="0.4">
      <c r="A171" s="7">
        <v>170</v>
      </c>
      <c r="B171" s="8">
        <v>5</v>
      </c>
      <c r="C171" s="8">
        <v>32</v>
      </c>
      <c r="D171" s="8" t="s">
        <v>719</v>
      </c>
      <c r="E171" s="8" t="s">
        <v>111</v>
      </c>
      <c r="F171" s="8" t="s">
        <v>720</v>
      </c>
      <c r="G171" s="8" t="s">
        <v>721</v>
      </c>
      <c r="H171" s="8" t="s">
        <v>722</v>
      </c>
      <c r="I171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171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171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171" s="10">
        <f>Table1[[#This Row],[บท 1 '[10']]]+Table1[[#This Row],[บท 2 '[10']]]+Table1[[#This Row],[บท 3 '[5']]]</f>
        <v>6</v>
      </c>
      <c r="M171" s="10">
        <f>IF(Table1[[#This Row],[ซ่อมแล้วกลางภาค]]="ซ่อมแล้ว",10,Table1[[#This Row],[MID '[20']2]])</f>
        <v>10</v>
      </c>
      <c r="N171" s="10"/>
      <c r="O171" s="10"/>
      <c r="P171" s="24"/>
      <c r="Q171" s="10">
        <f>Table1[[#This Row],[บท 4 '[10']]]+Table1[[#This Row],[นำเสนอ '[5']]]+Table1[[#This Row],[บท 5 '[10']]]</f>
        <v>0</v>
      </c>
      <c r="R171" s="10">
        <f>Table1[[#This Row],[ก่อนกลางภาค '[25']]]+Table1[[#This Row],[กลางภาค '[20']]]+Table1[[#This Row],[หลังกลางภาค '[25']]]</f>
        <v>16</v>
      </c>
      <c r="S171" s="10"/>
      <c r="T171" s="10">
        <f>Table1[[#This Row],[ปลายภาค '[30']]]+Table1[[#This Row],[ก่อนปลายภาค '[70']]]</f>
        <v>16</v>
      </c>
      <c r="U171" s="12">
        <f t="shared" si="2"/>
        <v>0</v>
      </c>
      <c r="V17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7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7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71" s="13" t="str">
        <f>_xlfn.XLOOKUP(Table1[[#This Row],[email]],[1]!ท้ายบท_1[Email],[1]!ท้ายบท_1[Total points],"ยังไม่ส่ง")</f>
        <v>ยังไม่ส่ง</v>
      </c>
      <c r="Z171" s="8" t="str">
        <f>_xlfn.XLOOKUP(Table1[[#This Row],[email]],[1]!Quiz_1[Email],[1]!Quiz_1[Total points],"ยังไม่ส่ง")</f>
        <v>ยังไม่ส่ง</v>
      </c>
      <c r="AA171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71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71" s="13" t="str">
        <f>_xlfn.XLOOKUP(Table1[[#This Row],[email]],[1]!ท้ายบท_2[Email],[1]!ท้ายบท_2[Total points],"ยังไม่ส่ง")</f>
        <v>ยังไม่ส่ง</v>
      </c>
      <c r="AD171" s="13" t="str">
        <f>_xlfn.XLOOKUP(Table1[[#This Row],[email]],[1]!Quiz_2[Email],[1]!Quiz_2[Total points],"ยังไม่ส่ง")</f>
        <v>ยังไม่ส่ง</v>
      </c>
      <c r="AE171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71" s="13" t="str">
        <f>_xlfn.XLOOKUP(Table1[[#This Row],[email]],[1]!ท้ายบท_3[Email],[1]!ท้ายบท_3[Total points],"ยังไม่ส่ง")</f>
        <v>ยังไม่ส่ง</v>
      </c>
      <c r="AG171" s="13" t="str">
        <f>_xlfn.XLOOKUP(Table1[[#This Row],[email]],[1]!Quiz_3[Email],[1]!Quiz_3[Total points],"ยังไม่ส่ง")</f>
        <v>ยังไม่ส่ง</v>
      </c>
      <c r="AH171" s="10">
        <v>18</v>
      </c>
      <c r="AI171" s="14">
        <v>2</v>
      </c>
      <c r="AJ171" s="10">
        <f>ROUND((Table1[[#This Row],[mid '[20']]]+Table1[[#This Row],[mid '[10']]])/2,0)</f>
        <v>10</v>
      </c>
      <c r="AK171" s="13"/>
      <c r="AL171" s="13"/>
      <c r="AM171" s="13"/>
      <c r="AN171" s="13"/>
      <c r="AO171" s="13"/>
      <c r="AP171" s="13"/>
      <c r="AQ171" s="13"/>
      <c r="AR171" s="15"/>
      <c r="AS171" s="8" t="str">
        <f>IF(M170&lt;10,"ยังไม่ซ่อม",IF(Table1[[#This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72" spans="1:45" ht="19.5" x14ac:dyDescent="0.4">
      <c r="A172" s="7">
        <v>171</v>
      </c>
      <c r="B172" s="8">
        <v>5</v>
      </c>
      <c r="C172" s="8">
        <v>33</v>
      </c>
      <c r="D172" s="8" t="s">
        <v>723</v>
      </c>
      <c r="E172" s="8" t="s">
        <v>111</v>
      </c>
      <c r="F172" s="8" t="s">
        <v>724</v>
      </c>
      <c r="G172" s="8" t="s">
        <v>725</v>
      </c>
      <c r="H172" s="8" t="s">
        <v>726</v>
      </c>
      <c r="I172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172" s="9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172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72" s="10">
        <f>Table1[[#This Row],[บท 1 '[10']]]+Table1[[#This Row],[บท 2 '[10']]]+Table1[[#This Row],[บท 3 '[5']]]</f>
        <v>11</v>
      </c>
      <c r="M172" s="10">
        <f>IF(Table1[[#This Row],[ซ่อมแล้วกลางภาค]]="ซ่อมแล้ว",10,Table1[[#This Row],[MID '[20']2]])</f>
        <v>9</v>
      </c>
      <c r="N172" s="10"/>
      <c r="O172" s="10"/>
      <c r="P172" s="24"/>
      <c r="Q172" s="10">
        <f>Table1[[#This Row],[บท 4 '[10']]]+Table1[[#This Row],[นำเสนอ '[5']]]+Table1[[#This Row],[บท 5 '[10']]]</f>
        <v>0</v>
      </c>
      <c r="R172" s="10">
        <f>Table1[[#This Row],[ก่อนกลางภาค '[25']]]+Table1[[#This Row],[กลางภาค '[20']]]+Table1[[#This Row],[หลังกลางภาค '[25']]]</f>
        <v>20</v>
      </c>
      <c r="S172" s="10"/>
      <c r="T172" s="10">
        <f>Table1[[#This Row],[ปลายภาค '[30']]]+Table1[[#This Row],[ก่อนปลายภาค '[70']]]</f>
        <v>20</v>
      </c>
      <c r="U172" s="12">
        <f t="shared" si="2"/>
        <v>0</v>
      </c>
      <c r="V17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7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7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72" s="13" t="str">
        <f>_xlfn.XLOOKUP(Table1[[#This Row],[email]],[1]!ท้ายบท_1[Email],[1]!ท้ายบท_1[Total points],"ยังไม่ส่ง")</f>
        <v>ยังไม่ส่ง</v>
      </c>
      <c r="Z172" s="8" t="str">
        <f>_xlfn.XLOOKUP(Table1[[#This Row],[email]],[1]!Quiz_1[Email],[1]!Quiz_1[Total points],"ยังไม่ส่ง")</f>
        <v>ยังไม่ส่ง</v>
      </c>
      <c r="AA172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72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72" s="13" t="str">
        <f>_xlfn.XLOOKUP(Table1[[#This Row],[email]],[1]!ท้ายบท_2[Email],[1]!ท้ายบท_2[Total points],"ยังไม่ส่ง")</f>
        <v>ยังไม่ส่ง</v>
      </c>
      <c r="AD172" s="13">
        <f>_xlfn.XLOOKUP(Table1[[#This Row],[email]],[1]!Quiz_2[Email],[1]!Quiz_2[Total points],"ยังไม่ส่ง")</f>
        <v>9</v>
      </c>
      <c r="AE172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72" s="13">
        <f>_xlfn.XLOOKUP(Table1[[#This Row],[email]],[1]!ท้ายบท_3[Email],[1]!ท้ายบท_3[Total points],"ยังไม่ส่ง")</f>
        <v>3</v>
      </c>
      <c r="AG172" s="13">
        <f>_xlfn.XLOOKUP(Table1[[#This Row],[email]],[1]!Quiz_3[Email],[1]!Quiz_3[Total points],"ยังไม่ส่ง")</f>
        <v>8</v>
      </c>
      <c r="AH172" s="10">
        <v>13</v>
      </c>
      <c r="AI172" s="14">
        <v>4</v>
      </c>
      <c r="AJ172" s="10">
        <f>ROUND((Table1[[#This Row],[mid '[20']]]+Table1[[#This Row],[mid '[10']]])/2,0)</f>
        <v>9</v>
      </c>
      <c r="AK172" s="13"/>
      <c r="AL172" s="13"/>
      <c r="AM172" s="13"/>
      <c r="AN172" s="13"/>
      <c r="AO172" s="13"/>
      <c r="AP172" s="13"/>
      <c r="AQ172" s="13"/>
      <c r="AR172" s="15"/>
      <c r="AS172" s="8" t="str">
        <f>IF(M171&lt;10,"ยังไม่ซ่อม",IF(Table1[[#This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73" spans="1:45" ht="19.5" x14ac:dyDescent="0.4">
      <c r="A173" s="7">
        <v>172</v>
      </c>
      <c r="B173" s="8">
        <v>5</v>
      </c>
      <c r="C173" s="8">
        <v>34</v>
      </c>
      <c r="D173" s="8" t="s">
        <v>727</v>
      </c>
      <c r="E173" s="8" t="s">
        <v>111</v>
      </c>
      <c r="F173" s="8" t="s">
        <v>728</v>
      </c>
      <c r="G173" s="8" t="s">
        <v>729</v>
      </c>
      <c r="H173" s="8" t="s">
        <v>730</v>
      </c>
      <c r="I173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73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173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73" s="10">
        <f>Table1[[#This Row],[บท 1 '[10']]]+Table1[[#This Row],[บท 2 '[10']]]+Table1[[#This Row],[บท 3 '[5']]]</f>
        <v>22</v>
      </c>
      <c r="M173" s="10">
        <f>IF(Table1[[#This Row],[ซ่อมแล้วกลางภาค]]="ซ่อมแล้ว",10,Table1[[#This Row],[MID '[20']2]])</f>
        <v>10</v>
      </c>
      <c r="N173" s="10"/>
      <c r="O173" s="10"/>
      <c r="P173" s="24"/>
      <c r="Q173" s="10">
        <f>Table1[[#This Row],[บท 4 '[10']]]+Table1[[#This Row],[นำเสนอ '[5']]]+Table1[[#This Row],[บท 5 '[10']]]</f>
        <v>0</v>
      </c>
      <c r="R173" s="10">
        <f>Table1[[#This Row],[ก่อนกลางภาค '[25']]]+Table1[[#This Row],[กลางภาค '[20']]]+Table1[[#This Row],[หลังกลางภาค '[25']]]</f>
        <v>32</v>
      </c>
      <c r="S173" s="10"/>
      <c r="T173" s="10">
        <f>Table1[[#This Row],[ปลายภาค '[30']]]+Table1[[#This Row],[ก่อนปลายภาค '[70']]]</f>
        <v>32</v>
      </c>
      <c r="U173" s="12">
        <f t="shared" si="2"/>
        <v>0</v>
      </c>
      <c r="V17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7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7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73" s="13">
        <f>_xlfn.XLOOKUP(Table1[[#This Row],[email]],[1]!ท้ายบท_1[Email],[1]!ท้ายบท_1[Total points],"ยังไม่ส่ง")</f>
        <v>17</v>
      </c>
      <c r="Z173" s="8">
        <f>_xlfn.XLOOKUP(Table1[[#This Row],[email]],[1]!Quiz_1[Email],[1]!Quiz_1[Total points],"ยังไม่ส่ง")</f>
        <v>7</v>
      </c>
      <c r="AA17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7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73" s="13">
        <f>_xlfn.XLOOKUP(Table1[[#This Row],[email]],[1]!ท้ายบท_2[Email],[1]!ท้ายบท_2[Total points],"ยังไม่ส่ง")</f>
        <v>12</v>
      </c>
      <c r="AD173" s="13">
        <f>_xlfn.XLOOKUP(Table1[[#This Row],[email]],[1]!Quiz_2[Email],[1]!Quiz_2[Total points],"ยังไม่ส่ง")</f>
        <v>5</v>
      </c>
      <c r="AE17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73" s="13">
        <f>_xlfn.XLOOKUP(Table1[[#This Row],[email]],[1]!ท้ายบท_3[Email],[1]!ท้ายบท_3[Total points],"ยังไม่ส่ง")</f>
        <v>10</v>
      </c>
      <c r="AG173" s="13">
        <f>_xlfn.XLOOKUP(Table1[[#This Row],[email]],[1]!Quiz_3[Email],[1]!Quiz_3[Total points],"ยังไม่ส่ง")</f>
        <v>6</v>
      </c>
      <c r="AH173" s="10">
        <v>17</v>
      </c>
      <c r="AI173" s="14">
        <v>2</v>
      </c>
      <c r="AJ173" s="10">
        <f>ROUND((Table1[[#This Row],[mid '[20']]]+Table1[[#This Row],[mid '[10']]])/2,0)</f>
        <v>10</v>
      </c>
      <c r="AK173" s="13"/>
      <c r="AL173" s="13"/>
      <c r="AM173" s="13"/>
      <c r="AN173" s="13"/>
      <c r="AO173" s="13"/>
      <c r="AP173" s="13"/>
      <c r="AQ173" s="13"/>
      <c r="AR173" s="15"/>
      <c r="AS173" s="8" t="str">
        <f>IF(M172&lt;10,"ยังไม่ซ่อม",IF(Table1[[#This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74" spans="1:45" ht="19.5" x14ac:dyDescent="0.4">
      <c r="A174" s="7">
        <v>173</v>
      </c>
      <c r="B174" s="8">
        <v>5</v>
      </c>
      <c r="C174" s="8">
        <v>35</v>
      </c>
      <c r="D174" s="8" t="s">
        <v>731</v>
      </c>
      <c r="E174" s="8" t="s">
        <v>256</v>
      </c>
      <c r="F174" s="8" t="s">
        <v>732</v>
      </c>
      <c r="G174" s="8" t="s">
        <v>733</v>
      </c>
      <c r="H174" s="8" t="s">
        <v>734</v>
      </c>
      <c r="I174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74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74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74" s="10">
        <f>Table1[[#This Row],[บท 1 '[10']]]+Table1[[#This Row],[บท 2 '[10']]]+Table1[[#This Row],[บท 3 '[5']]]</f>
        <v>23</v>
      </c>
      <c r="M174" s="10">
        <f>IF(Table1[[#This Row],[ซ่อมแล้วกลางภาค]]="ซ่อมแล้ว",10,Table1[[#This Row],[MID '[20']2]])</f>
        <v>15</v>
      </c>
      <c r="N174" s="10"/>
      <c r="O174" s="10"/>
      <c r="P174" s="24"/>
      <c r="Q174" s="10">
        <f>Table1[[#This Row],[บท 4 '[10']]]+Table1[[#This Row],[นำเสนอ '[5']]]+Table1[[#This Row],[บท 5 '[10']]]</f>
        <v>0</v>
      </c>
      <c r="R174" s="10">
        <f>Table1[[#This Row],[ก่อนกลางภาค '[25']]]+Table1[[#This Row],[กลางภาค '[20']]]+Table1[[#This Row],[หลังกลางภาค '[25']]]</f>
        <v>38</v>
      </c>
      <c r="S174" s="10"/>
      <c r="T174" s="10">
        <f>Table1[[#This Row],[ปลายภาค '[30']]]+Table1[[#This Row],[ก่อนปลายภาค '[70']]]</f>
        <v>38</v>
      </c>
      <c r="U174" s="12">
        <f t="shared" si="2"/>
        <v>0</v>
      </c>
      <c r="V17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7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7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74" s="13">
        <f>_xlfn.XLOOKUP(Table1[[#This Row],[email]],[1]!ท้ายบท_1[Email],[1]!ท้ายบท_1[Total points],"ยังไม่ส่ง")</f>
        <v>20</v>
      </c>
      <c r="Z174" s="8">
        <f>_xlfn.XLOOKUP(Table1[[#This Row],[email]],[1]!Quiz_1[Email],[1]!Quiz_1[Total points],"ยังไม่ส่ง")</f>
        <v>7</v>
      </c>
      <c r="AA17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7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74" s="13">
        <f>_xlfn.XLOOKUP(Table1[[#This Row],[email]],[1]!ท้ายบท_2[Email],[1]!ท้ายบท_2[Total points],"ยังไม่ส่ง")</f>
        <v>5</v>
      </c>
      <c r="AD174" s="13">
        <f>_xlfn.XLOOKUP(Table1[[#This Row],[email]],[1]!Quiz_2[Email],[1]!Quiz_2[Total points],"ยังไม่ส่ง")</f>
        <v>9</v>
      </c>
      <c r="AE17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74" s="13">
        <f>_xlfn.XLOOKUP(Table1[[#This Row],[email]],[1]!ท้ายบท_3[Email],[1]!ท้ายบท_3[Total points],"ยังไม่ส่ง")</f>
        <v>10</v>
      </c>
      <c r="AG174" s="13">
        <f>_xlfn.XLOOKUP(Table1[[#This Row],[email]],[1]!Quiz_3[Email],[1]!Quiz_3[Total points],"ยังไม่ส่ง")</f>
        <v>7</v>
      </c>
      <c r="AH174" s="10">
        <v>21</v>
      </c>
      <c r="AI174" s="14">
        <v>9</v>
      </c>
      <c r="AJ174" s="10">
        <f>ROUND((Table1[[#This Row],[mid '[20']]]+Table1[[#This Row],[mid '[10']]])/2,0)</f>
        <v>15</v>
      </c>
      <c r="AK174" s="13"/>
      <c r="AL174" s="13"/>
      <c r="AM174" s="13"/>
      <c r="AN174" s="13"/>
      <c r="AO174" s="13"/>
      <c r="AP174" s="13"/>
      <c r="AQ174" s="13"/>
      <c r="AR174" s="15"/>
      <c r="AS174" s="8" t="str">
        <f>IF(M173&lt;10,"ยังไม่ซ่อม",IF(Table1[[#This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75" spans="1:45" ht="19.5" x14ac:dyDescent="0.4">
      <c r="A175" s="7">
        <v>174</v>
      </c>
      <c r="B175" s="8">
        <v>5</v>
      </c>
      <c r="C175" s="8">
        <v>36</v>
      </c>
      <c r="D175" s="8" t="s">
        <v>735</v>
      </c>
      <c r="E175" s="8" t="s">
        <v>111</v>
      </c>
      <c r="F175" s="8" t="s">
        <v>736</v>
      </c>
      <c r="G175" s="8" t="s">
        <v>737</v>
      </c>
      <c r="H175" s="8" t="s">
        <v>738</v>
      </c>
      <c r="I17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75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175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175" s="10">
        <f>Table1[[#This Row],[บท 1 '[10']]]+Table1[[#This Row],[บท 2 '[10']]]+Table1[[#This Row],[บท 3 '[5']]]</f>
        <v>24</v>
      </c>
      <c r="M175" s="10">
        <f>IF(Table1[[#This Row],[ซ่อมแล้วกลางภาค]]="ซ่อมแล้ว",10,Table1[[#This Row],[MID '[20']2]])</f>
        <v>9</v>
      </c>
      <c r="N175" s="10"/>
      <c r="O175" s="10"/>
      <c r="P175" s="24"/>
      <c r="Q175" s="10">
        <f>Table1[[#This Row],[บท 4 '[10']]]+Table1[[#This Row],[นำเสนอ '[5']]]+Table1[[#This Row],[บท 5 '[10']]]</f>
        <v>0</v>
      </c>
      <c r="R175" s="10">
        <f>Table1[[#This Row],[ก่อนกลางภาค '[25']]]+Table1[[#This Row],[กลางภาค '[20']]]+Table1[[#This Row],[หลังกลางภาค '[25']]]</f>
        <v>33</v>
      </c>
      <c r="S175" s="10"/>
      <c r="T175" s="10">
        <f>Table1[[#This Row],[ปลายภาค '[30']]]+Table1[[#This Row],[ก่อนปลายภาค '[70']]]</f>
        <v>33</v>
      </c>
      <c r="U175" s="12">
        <f t="shared" si="2"/>
        <v>0</v>
      </c>
      <c r="V17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7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7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75" s="13">
        <f>_xlfn.XLOOKUP(Table1[[#This Row],[email]],[1]!ท้ายบท_1[Email],[1]!ท้ายบท_1[Total points],"ยังไม่ส่ง")</f>
        <v>17</v>
      </c>
      <c r="Z175" s="8">
        <f>_xlfn.XLOOKUP(Table1[[#This Row],[email]],[1]!Quiz_1[Email],[1]!Quiz_1[Total points],"ยังไม่ส่ง")</f>
        <v>10</v>
      </c>
      <c r="AA17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7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75" s="13">
        <f>_xlfn.XLOOKUP(Table1[[#This Row],[email]],[1]!ท้ายบท_2[Email],[1]!ท้ายบท_2[Total points],"ยังไม่ส่ง")</f>
        <v>8</v>
      </c>
      <c r="AD175" s="13">
        <f>_xlfn.XLOOKUP(Table1[[#This Row],[email]],[1]!Quiz_2[Email],[1]!Quiz_2[Total points],"ยังไม่ส่ง")</f>
        <v>6</v>
      </c>
      <c r="AE17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75" s="13">
        <f>_xlfn.XLOOKUP(Table1[[#This Row],[email]],[1]!ท้ายบท_3[Email],[1]!ท้ายบท_3[Total points],"ยังไม่ส่ง")</f>
        <v>10</v>
      </c>
      <c r="AG175" s="13">
        <f>_xlfn.XLOOKUP(Table1[[#This Row],[email]],[1]!Quiz_3[Email],[1]!Quiz_3[Total points],"ยังไม่ส่ง")</f>
        <v>9</v>
      </c>
      <c r="AH175" s="10">
        <v>11</v>
      </c>
      <c r="AI175" s="14">
        <v>7</v>
      </c>
      <c r="AJ175" s="10">
        <f>ROUND((Table1[[#This Row],[mid '[20']]]+Table1[[#This Row],[mid '[10']]])/2,0)</f>
        <v>9</v>
      </c>
      <c r="AK175" s="13"/>
      <c r="AL175" s="13"/>
      <c r="AM175" s="13"/>
      <c r="AN175" s="13"/>
      <c r="AO175" s="13"/>
      <c r="AP175" s="13"/>
      <c r="AQ175" s="13"/>
      <c r="AR175" s="15"/>
      <c r="AS175" s="8" t="str">
        <f>IF(M174&lt;10,"ยังไม่ซ่อม",IF(Table1[[#This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76" spans="1:45" ht="19.5" x14ac:dyDescent="0.4">
      <c r="A176" s="7">
        <v>175</v>
      </c>
      <c r="B176" s="8">
        <v>5</v>
      </c>
      <c r="C176" s="8">
        <v>37</v>
      </c>
      <c r="D176" s="8" t="s">
        <v>739</v>
      </c>
      <c r="E176" s="8" t="s">
        <v>111</v>
      </c>
      <c r="F176" s="8" t="s">
        <v>740</v>
      </c>
      <c r="G176" s="8" t="s">
        <v>741</v>
      </c>
      <c r="H176" s="8" t="s">
        <v>742</v>
      </c>
      <c r="I176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76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76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176" s="10">
        <f>Table1[[#This Row],[บท 1 '[10']]]+Table1[[#This Row],[บท 2 '[10']]]+Table1[[#This Row],[บท 3 '[5']]]</f>
        <v>24</v>
      </c>
      <c r="M176" s="10">
        <f>IF(Table1[[#This Row],[ซ่อมแล้วกลางภาค]]="ซ่อมแล้ว",10,Table1[[#This Row],[MID '[20']2]])</f>
        <v>12</v>
      </c>
      <c r="N176" s="10"/>
      <c r="O176" s="10"/>
      <c r="P176" s="24"/>
      <c r="Q176" s="10">
        <f>Table1[[#This Row],[บท 4 '[10']]]+Table1[[#This Row],[นำเสนอ '[5']]]+Table1[[#This Row],[บท 5 '[10']]]</f>
        <v>0</v>
      </c>
      <c r="R176" s="10">
        <f>Table1[[#This Row],[ก่อนกลางภาค '[25']]]+Table1[[#This Row],[กลางภาค '[20']]]+Table1[[#This Row],[หลังกลางภาค '[25']]]</f>
        <v>36</v>
      </c>
      <c r="S176" s="10"/>
      <c r="T176" s="10">
        <f>Table1[[#This Row],[ปลายภาค '[30']]]+Table1[[#This Row],[ก่อนปลายภาค '[70']]]</f>
        <v>36</v>
      </c>
      <c r="U176" s="12">
        <f t="shared" si="2"/>
        <v>0</v>
      </c>
      <c r="V17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7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7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76" s="13">
        <f>_xlfn.XLOOKUP(Table1[[#This Row],[email]],[1]!ท้ายบท_1[Email],[1]!ท้ายบท_1[Total points],"ยังไม่ส่ง")</f>
        <v>18</v>
      </c>
      <c r="Z176" s="8">
        <f>_xlfn.XLOOKUP(Table1[[#This Row],[email]],[1]!Quiz_1[Email],[1]!Quiz_1[Total points],"ยังไม่ส่ง")</f>
        <v>7</v>
      </c>
      <c r="AA17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7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76" s="13">
        <f>_xlfn.XLOOKUP(Table1[[#This Row],[email]],[1]!ท้ายบท_2[Email],[1]!ท้ายบท_2[Total points],"ยังไม่ส่ง")</f>
        <v>13</v>
      </c>
      <c r="AD176" s="13">
        <f>_xlfn.XLOOKUP(Table1[[#This Row],[email]],[1]!Quiz_2[Email],[1]!Quiz_2[Total points],"ยังไม่ส่ง")</f>
        <v>9</v>
      </c>
      <c r="AE17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76" s="13">
        <f>_xlfn.XLOOKUP(Table1[[#This Row],[email]],[1]!ท้ายบท_3[Email],[1]!ท้ายบท_3[Total points],"ยังไม่ส่ง")</f>
        <v>10</v>
      </c>
      <c r="AG176" s="13">
        <f>_xlfn.XLOOKUP(Table1[[#This Row],[email]],[1]!Quiz_3[Email],[1]!Quiz_3[Total points],"ยังไม่ส่ง")</f>
        <v>8</v>
      </c>
      <c r="AH176" s="10">
        <v>17</v>
      </c>
      <c r="AI176" s="14">
        <v>7</v>
      </c>
      <c r="AJ176" s="10">
        <f>ROUND((Table1[[#This Row],[mid '[20']]]+Table1[[#This Row],[mid '[10']]])/2,0)</f>
        <v>12</v>
      </c>
      <c r="AK176" s="13"/>
      <c r="AL176" s="13"/>
      <c r="AM176" s="13"/>
      <c r="AN176" s="13"/>
      <c r="AO176" s="13"/>
      <c r="AP176" s="13"/>
      <c r="AQ176" s="13"/>
      <c r="AR176" s="15"/>
      <c r="AS176" s="8" t="str">
        <f>IF(M175&lt;10,"ยังไม่ซ่อม",IF(Table1[[#This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77" spans="1:45" ht="19.5" x14ac:dyDescent="0.4">
      <c r="A177" s="7">
        <v>176</v>
      </c>
      <c r="B177" s="8">
        <v>5</v>
      </c>
      <c r="C177" s="8">
        <v>38</v>
      </c>
      <c r="D177" s="8" t="s">
        <v>743</v>
      </c>
      <c r="E177" s="8" t="s">
        <v>111</v>
      </c>
      <c r="F177" s="8" t="s">
        <v>744</v>
      </c>
      <c r="G177" s="8" t="s">
        <v>745</v>
      </c>
      <c r="H177" s="8" t="s">
        <v>746</v>
      </c>
      <c r="I177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177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177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77" s="10">
        <f>Table1[[#This Row],[บท 1 '[10']]]+Table1[[#This Row],[บท 2 '[10']]]+Table1[[#This Row],[บท 3 '[5']]]</f>
        <v>21</v>
      </c>
      <c r="M177" s="10">
        <f>IF(Table1[[#This Row],[ซ่อมแล้วกลางภาค]]="ซ่อมแล้ว",10,Table1[[#This Row],[MID '[20']2]])</f>
        <v>10</v>
      </c>
      <c r="N177" s="10"/>
      <c r="O177" s="10"/>
      <c r="P177" s="24"/>
      <c r="Q177" s="10">
        <f>Table1[[#This Row],[บท 4 '[10']]]+Table1[[#This Row],[นำเสนอ '[5']]]+Table1[[#This Row],[บท 5 '[10']]]</f>
        <v>0</v>
      </c>
      <c r="R177" s="10">
        <f>Table1[[#This Row],[ก่อนกลางภาค '[25']]]+Table1[[#This Row],[กลางภาค '[20']]]+Table1[[#This Row],[หลังกลางภาค '[25']]]</f>
        <v>31</v>
      </c>
      <c r="S177" s="10"/>
      <c r="T177" s="10">
        <f>Table1[[#This Row],[ปลายภาค '[30']]]+Table1[[#This Row],[ก่อนปลายภาค '[70']]]</f>
        <v>31</v>
      </c>
      <c r="U177" s="12">
        <f t="shared" si="2"/>
        <v>0</v>
      </c>
      <c r="V17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7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7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77" s="13">
        <f>_xlfn.XLOOKUP(Table1[[#This Row],[email]],[1]!ท้ายบท_1[Email],[1]!ท้ายบท_1[Total points],"ยังไม่ส่ง")</f>
        <v>15</v>
      </c>
      <c r="Z177" s="8">
        <f>_xlfn.XLOOKUP(Table1[[#This Row],[email]],[1]!Quiz_1[Email],[1]!Quiz_1[Total points],"ยังไม่ส่ง")</f>
        <v>2</v>
      </c>
      <c r="AA17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7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77" s="13">
        <f>_xlfn.XLOOKUP(Table1[[#This Row],[email]],[1]!ท้ายบท_2[Email],[1]!ท้ายบท_2[Total points],"ยังไม่ส่ง")</f>
        <v>8</v>
      </c>
      <c r="AD177" s="13">
        <f>_xlfn.XLOOKUP(Table1[[#This Row],[email]],[1]!Quiz_2[Email],[1]!Quiz_2[Total points],"ยังไม่ส่ง")</f>
        <v>6</v>
      </c>
      <c r="AE17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77" s="13">
        <f>_xlfn.XLOOKUP(Table1[[#This Row],[email]],[1]!ท้ายบท_3[Email],[1]!ท้ายบท_3[Total points],"ยังไม่ส่ง")</f>
        <v>10</v>
      </c>
      <c r="AG177" s="13">
        <f>_xlfn.XLOOKUP(Table1[[#This Row],[email]],[1]!Quiz_3[Email],[1]!Quiz_3[Total points],"ยังไม่ส่ง")</f>
        <v>3</v>
      </c>
      <c r="AH177" s="10">
        <v>14</v>
      </c>
      <c r="AI177" s="14">
        <v>6</v>
      </c>
      <c r="AJ177" s="10">
        <f>ROUND((Table1[[#This Row],[mid '[20']]]+Table1[[#This Row],[mid '[10']]])/2,0)</f>
        <v>10</v>
      </c>
      <c r="AK177" s="13"/>
      <c r="AL177" s="13"/>
      <c r="AM177" s="13"/>
      <c r="AN177" s="13"/>
      <c r="AO177" s="13"/>
      <c r="AP177" s="13"/>
      <c r="AQ177" s="13"/>
      <c r="AR177" s="15"/>
      <c r="AS177" s="8" t="str">
        <f>IF(M176&lt;10,"ยังไม่ซ่อม",IF(Table1[[#This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78" spans="1:45" ht="19.5" x14ac:dyDescent="0.4">
      <c r="A178" s="7">
        <v>177</v>
      </c>
      <c r="B178" s="8">
        <v>5</v>
      </c>
      <c r="C178" s="8">
        <v>39</v>
      </c>
      <c r="D178" s="8" t="s">
        <v>747</v>
      </c>
      <c r="E178" s="8" t="s">
        <v>111</v>
      </c>
      <c r="F178" s="8" t="s">
        <v>748</v>
      </c>
      <c r="G178" s="8" t="s">
        <v>749</v>
      </c>
      <c r="H178" s="8" t="s">
        <v>750</v>
      </c>
      <c r="I178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78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78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178" s="10">
        <f>Table1[[#This Row],[บท 1 '[10']]]+Table1[[#This Row],[บท 2 '[10']]]+Table1[[#This Row],[บท 3 '[5']]]</f>
        <v>25</v>
      </c>
      <c r="M178" s="10">
        <f>IF(Table1[[#This Row],[ซ่อมแล้วกลางภาค]]="ซ่อมแล้ว",10,Table1[[#This Row],[MID '[20']2]])</f>
        <v>8</v>
      </c>
      <c r="N178" s="10"/>
      <c r="O178" s="10"/>
      <c r="P178" s="24"/>
      <c r="Q178" s="10">
        <f>Table1[[#This Row],[บท 4 '[10']]]+Table1[[#This Row],[นำเสนอ '[5']]]+Table1[[#This Row],[บท 5 '[10']]]</f>
        <v>0</v>
      </c>
      <c r="R178" s="10">
        <f>Table1[[#This Row],[ก่อนกลางภาค '[25']]]+Table1[[#This Row],[กลางภาค '[20']]]+Table1[[#This Row],[หลังกลางภาค '[25']]]</f>
        <v>33</v>
      </c>
      <c r="S178" s="10"/>
      <c r="T178" s="10">
        <f>Table1[[#This Row],[ปลายภาค '[30']]]+Table1[[#This Row],[ก่อนปลายภาค '[70']]]</f>
        <v>33</v>
      </c>
      <c r="U178" s="12">
        <f t="shared" si="2"/>
        <v>0</v>
      </c>
      <c r="V17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7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7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78" s="13">
        <f>_xlfn.XLOOKUP(Table1[[#This Row],[email]],[1]!ท้ายบท_1[Email],[1]!ท้ายบท_1[Total points],"ยังไม่ส่ง")</f>
        <v>22</v>
      </c>
      <c r="Z178" s="8">
        <f>_xlfn.XLOOKUP(Table1[[#This Row],[email]],[1]!Quiz_1[Email],[1]!Quiz_1[Total points],"ยังไม่ส่ง")</f>
        <v>10</v>
      </c>
      <c r="AA17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7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78" s="13">
        <f>_xlfn.XLOOKUP(Table1[[#This Row],[email]],[1]!ท้ายบท_2[Email],[1]!ท้ายบท_2[Total points],"ยังไม่ส่ง")</f>
        <v>13</v>
      </c>
      <c r="AD178" s="13">
        <f>_xlfn.XLOOKUP(Table1[[#This Row],[email]],[1]!Quiz_2[Email],[1]!Quiz_2[Total points],"ยังไม่ส่ง")</f>
        <v>9</v>
      </c>
      <c r="AE17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78" s="13">
        <f>_xlfn.XLOOKUP(Table1[[#This Row],[email]],[1]!ท้ายบท_3[Email],[1]!ท้ายบท_3[Total points],"ยังไม่ส่ง")</f>
        <v>10</v>
      </c>
      <c r="AG178" s="13">
        <f>_xlfn.XLOOKUP(Table1[[#This Row],[email]],[1]!Quiz_3[Email],[1]!Quiz_3[Total points],"ยังไม่ส่ง")</f>
        <v>9</v>
      </c>
      <c r="AH178" s="10">
        <v>13</v>
      </c>
      <c r="AI178" s="14">
        <v>3</v>
      </c>
      <c r="AJ178" s="10">
        <f>ROUND((Table1[[#This Row],[mid '[20']]]+Table1[[#This Row],[mid '[10']]])/2,0)</f>
        <v>8</v>
      </c>
      <c r="AK178" s="13"/>
      <c r="AL178" s="13"/>
      <c r="AM178" s="13"/>
      <c r="AN178" s="13"/>
      <c r="AO178" s="13"/>
      <c r="AP178" s="13"/>
      <c r="AQ178" s="13"/>
      <c r="AR178" s="15"/>
      <c r="AS178" s="8" t="str">
        <f>IF(M177&lt;10,"ยังไม่ซ่อม",IF(Table1[[#This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79" spans="1:45" ht="20.25" thickBot="1" x14ac:dyDescent="0.45">
      <c r="A179" s="16">
        <v>178</v>
      </c>
      <c r="B179" s="17">
        <v>5</v>
      </c>
      <c r="C179" s="17">
        <v>40</v>
      </c>
      <c r="D179" s="17" t="s">
        <v>751</v>
      </c>
      <c r="E179" s="17" t="s">
        <v>111</v>
      </c>
      <c r="F179" s="17" t="s">
        <v>752</v>
      </c>
      <c r="G179" s="17" t="s">
        <v>753</v>
      </c>
      <c r="H179" s="17" t="s">
        <v>754</v>
      </c>
      <c r="I179" s="18">
        <f>ROUND(COUNTIF(Table1[[#This Row],[กิจกรรม 1.1]:[ท้ายบท 1]],"&lt;&gt;ยังไม่ส่ง")*2+IF(Table1[[#This Row],[Quiz 1]]&lt;&gt;"ยังไม่ส่ง",Table1[[#This Row],[Quiz 1]]*2/10,0),0)</f>
        <v>2</v>
      </c>
      <c r="J179" s="18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179" s="18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79" s="19">
        <f>Table1[[#This Row],[บท 1 '[10']]]+Table1[[#This Row],[บท 2 '[10']]]+Table1[[#This Row],[บท 3 '[5']]]</f>
        <v>6</v>
      </c>
      <c r="M179" s="19">
        <f>IF(Table1[[#This Row],[ซ่อมแล้วกลางภาค]]="ซ่อมแล้ว",10,Table1[[#This Row],[MID '[20']2]])</f>
        <v>9</v>
      </c>
      <c r="N179" s="19"/>
      <c r="O179" s="19"/>
      <c r="P179" s="25"/>
      <c r="Q179" s="19">
        <f>Table1[[#This Row],[บท 4 '[10']]]+Table1[[#This Row],[นำเสนอ '[5']]]+Table1[[#This Row],[บท 5 '[10']]]</f>
        <v>0</v>
      </c>
      <c r="R179" s="19">
        <f>Table1[[#This Row],[ก่อนกลางภาค '[25']]]+Table1[[#This Row],[กลางภาค '[20']]]+Table1[[#This Row],[หลังกลางภาค '[25']]]</f>
        <v>15</v>
      </c>
      <c r="S179" s="19"/>
      <c r="T179" s="19">
        <f>Table1[[#This Row],[ปลายภาค '[30']]]+Table1[[#This Row],[ก่อนปลายภาค '[70']]]</f>
        <v>15</v>
      </c>
      <c r="U179" s="20">
        <f t="shared" si="2"/>
        <v>0</v>
      </c>
      <c r="V179" s="21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79" s="21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179" s="21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179" s="21" t="str">
        <f>_xlfn.XLOOKUP(Table1[[#This Row],[email]],[1]!ท้ายบท_1[Email],[1]!ท้ายบท_1[Total points],"ยังไม่ส่ง")</f>
        <v>ยังไม่ส่ง</v>
      </c>
      <c r="Z179" s="17" t="str">
        <f>_xlfn.XLOOKUP(Table1[[#This Row],[email]],[1]!Quiz_1[Email],[1]!Quiz_1[Total points],"ยังไม่ส่ง")</f>
        <v>ยังไม่ส่ง</v>
      </c>
      <c r="AA179" s="21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79" s="21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79" s="21" t="str">
        <f>_xlfn.XLOOKUP(Table1[[#This Row],[email]],[1]!ท้ายบท_2[Email],[1]!ท้ายบท_2[Total points],"ยังไม่ส่ง")</f>
        <v>ยังไม่ส่ง</v>
      </c>
      <c r="AD179" s="21" t="str">
        <f>_xlfn.XLOOKUP(Table1[[#This Row],[email]],[1]!Quiz_2[Email],[1]!Quiz_2[Total points],"ยังไม่ส่ง")</f>
        <v>ยังไม่ส่ง</v>
      </c>
      <c r="AE179" s="21" t="str">
        <f>IF(_xlfn.XLOOKUP(Table1[[#This Row],[email]],[1]!แบบฝึก_31[Email],[1]!แบบฝึก_31[Completion time],0)&lt;&gt;0,"ส่งแล้ว","ยังไม่ส่ง")</f>
        <v>ส่งแล้ว</v>
      </c>
      <c r="AF179" s="21">
        <f>_xlfn.XLOOKUP(Table1[[#This Row],[email]],[1]!ท้ายบท_3[Email],[1]!ท้ายบท_3[Total points],"ยังไม่ส่ง")</f>
        <v>9</v>
      </c>
      <c r="AG179" s="21">
        <f>_xlfn.XLOOKUP(Table1[[#This Row],[email]],[1]!Quiz_3[Email],[1]!Quiz_3[Total points],"ยังไม่ส่ง")</f>
        <v>7</v>
      </c>
      <c r="AH179" s="19">
        <v>12</v>
      </c>
      <c r="AI179" s="22">
        <v>6</v>
      </c>
      <c r="AJ179" s="19">
        <f>ROUND((Table1[[#This Row],[mid '[20']]]+Table1[[#This Row],[mid '[10']]])/2,0)</f>
        <v>9</v>
      </c>
      <c r="AK179" s="21"/>
      <c r="AL179" s="21"/>
      <c r="AM179" s="21"/>
      <c r="AN179" s="21"/>
      <c r="AO179" s="21"/>
      <c r="AP179" s="21"/>
      <c r="AQ179" s="21"/>
      <c r="AR179" s="23"/>
      <c r="AS179" s="17" t="str">
        <f>IF(M178&lt;10,"ยังไม่ซ่อม",IF(Table1[[#This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80" spans="1:45" ht="20.25" thickTop="1" x14ac:dyDescent="0.4">
      <c r="A180" s="7">
        <v>179</v>
      </c>
      <c r="B180" s="8">
        <v>6</v>
      </c>
      <c r="C180" s="8">
        <v>1</v>
      </c>
      <c r="D180" s="8" t="s">
        <v>755</v>
      </c>
      <c r="E180" s="8" t="s">
        <v>46</v>
      </c>
      <c r="F180" s="8" t="s">
        <v>756</v>
      </c>
      <c r="G180" s="8" t="s">
        <v>757</v>
      </c>
      <c r="H180" s="8" t="s">
        <v>758</v>
      </c>
      <c r="I180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80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80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80" s="10">
        <f>Table1[[#This Row],[บท 1 '[10']]]+Table1[[#This Row],[บท 2 '[10']]]+Table1[[#This Row],[บท 3 '[5']]]</f>
        <v>22</v>
      </c>
      <c r="M180" s="10">
        <f>IF(Table1[[#This Row],[ซ่อมแล้วกลางภาค]]="ซ่อมแล้ว",10,Table1[[#This Row],[MID '[20']2]])</f>
        <v>13</v>
      </c>
      <c r="N180" s="10"/>
      <c r="O180" s="10"/>
      <c r="P180" s="24"/>
      <c r="Q180" s="10">
        <f>Table1[[#This Row],[บท 4 '[10']]]+Table1[[#This Row],[นำเสนอ '[5']]]+Table1[[#This Row],[บท 5 '[10']]]</f>
        <v>0</v>
      </c>
      <c r="R180" s="10">
        <f>Table1[[#This Row],[ก่อนกลางภาค '[25']]]+Table1[[#This Row],[กลางภาค '[20']]]+Table1[[#This Row],[หลังกลางภาค '[25']]]</f>
        <v>35</v>
      </c>
      <c r="S180" s="10"/>
      <c r="T180" s="10">
        <f>Table1[[#This Row],[ปลายภาค '[30']]]+Table1[[#This Row],[ก่อนปลายภาค '[70']]]</f>
        <v>35</v>
      </c>
      <c r="U180" s="12">
        <f t="shared" si="2"/>
        <v>0</v>
      </c>
      <c r="V18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8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8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80" s="13">
        <f>_xlfn.XLOOKUP(Table1[[#This Row],[email]],[1]!ท้ายบท_1[Email],[1]!ท้ายบท_1[Total points],"ยังไม่ส่ง")</f>
        <v>22</v>
      </c>
      <c r="Z180" s="8">
        <f>_xlfn.XLOOKUP(Table1[[#This Row],[email]],[1]!Quiz_1[Email],[1]!Quiz_1[Total points],"ยังไม่ส่ง")</f>
        <v>6</v>
      </c>
      <c r="AA18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8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80" s="13">
        <f>_xlfn.XLOOKUP(Table1[[#This Row],[email]],[1]!ท้ายบท_2[Email],[1]!ท้ายบท_2[Total points],"ยังไม่ส่ง")</f>
        <v>8</v>
      </c>
      <c r="AD180" s="13">
        <f>_xlfn.XLOOKUP(Table1[[#This Row],[email]],[1]!Quiz_2[Email],[1]!Quiz_2[Total points],"ยังไม่ส่ง")</f>
        <v>9</v>
      </c>
      <c r="AE18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80" s="13">
        <f>_xlfn.XLOOKUP(Table1[[#This Row],[email]],[1]!ท้ายบท_3[Email],[1]!ท้ายบท_3[Total points],"ยังไม่ส่ง")</f>
        <v>6</v>
      </c>
      <c r="AG180" s="13" t="str">
        <f>_xlfn.XLOOKUP(Table1[[#This Row],[email]],[1]!Quiz_3[Email],[1]!Quiz_3[Total points],"ยังไม่ส่ง")</f>
        <v>ยังไม่ส่ง</v>
      </c>
      <c r="AH180" s="10">
        <v>18</v>
      </c>
      <c r="AI180" s="14">
        <v>7</v>
      </c>
      <c r="AJ180" s="10">
        <f>ROUND((Table1[[#This Row],[mid '[20']]]+Table1[[#This Row],[mid '[10']]])/2,0)</f>
        <v>13</v>
      </c>
      <c r="AK180" s="13"/>
      <c r="AL180" s="13"/>
      <c r="AM180" s="13"/>
      <c r="AN180" s="13"/>
      <c r="AO180" s="13"/>
      <c r="AP180" s="13"/>
      <c r="AQ180" s="13"/>
      <c r="AR180" s="15"/>
      <c r="AS180" s="8" t="str">
        <f>IF(M179&lt;10,"ยังไม่ซ่อม",IF(Table1[[#This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81" spans="1:45" ht="19.5" x14ac:dyDescent="0.4">
      <c r="A181" s="7">
        <v>180</v>
      </c>
      <c r="B181" s="8">
        <v>6</v>
      </c>
      <c r="C181" s="8">
        <v>2</v>
      </c>
      <c r="D181" s="8" t="s">
        <v>759</v>
      </c>
      <c r="E181" s="8" t="s">
        <v>46</v>
      </c>
      <c r="F181" s="8" t="s">
        <v>760</v>
      </c>
      <c r="G181" s="8" t="s">
        <v>761</v>
      </c>
      <c r="H181" s="8" t="s">
        <v>762</v>
      </c>
      <c r="I18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81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81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81" s="10">
        <f>Table1[[#This Row],[บท 1 '[10']]]+Table1[[#This Row],[บท 2 '[10']]]+Table1[[#This Row],[บท 3 '[5']]]</f>
        <v>24</v>
      </c>
      <c r="M181" s="10">
        <f>IF(Table1[[#This Row],[ซ่อมแล้วกลางภาค]]="ซ่อมแล้ว",10,Table1[[#This Row],[MID '[20']2]])</f>
        <v>11</v>
      </c>
      <c r="N181" s="10"/>
      <c r="O181" s="10"/>
      <c r="P181" s="24"/>
      <c r="Q181" s="10">
        <f>Table1[[#This Row],[บท 4 '[10']]]+Table1[[#This Row],[นำเสนอ '[5']]]+Table1[[#This Row],[บท 5 '[10']]]</f>
        <v>0</v>
      </c>
      <c r="R181" s="10">
        <f>Table1[[#This Row],[ก่อนกลางภาค '[25']]]+Table1[[#This Row],[กลางภาค '[20']]]+Table1[[#This Row],[หลังกลางภาค '[25']]]</f>
        <v>35</v>
      </c>
      <c r="S181" s="10"/>
      <c r="T181" s="10">
        <f>Table1[[#This Row],[ปลายภาค '[30']]]+Table1[[#This Row],[ก่อนปลายภาค '[70']]]</f>
        <v>35</v>
      </c>
      <c r="U181" s="12">
        <f t="shared" si="2"/>
        <v>0</v>
      </c>
      <c r="V18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8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8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81" s="13">
        <f>_xlfn.XLOOKUP(Table1[[#This Row],[email]],[1]!ท้ายบท_1[Email],[1]!ท้ายบท_1[Total points],"ยังไม่ส่ง")</f>
        <v>18</v>
      </c>
      <c r="Z181" s="8">
        <f>_xlfn.XLOOKUP(Table1[[#This Row],[email]],[1]!Quiz_1[Email],[1]!Quiz_1[Total points],"ยังไม่ส่ง")</f>
        <v>8</v>
      </c>
      <c r="AA18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8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81" s="13">
        <f>_xlfn.XLOOKUP(Table1[[#This Row],[email]],[1]!ท้ายบท_2[Email],[1]!ท้ายบท_2[Total points],"ยังไม่ส่ง")</f>
        <v>11</v>
      </c>
      <c r="AD181" s="13">
        <f>_xlfn.XLOOKUP(Table1[[#This Row],[email]],[1]!Quiz_2[Email],[1]!Quiz_2[Total points],"ยังไม่ส่ง")</f>
        <v>9</v>
      </c>
      <c r="AE18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81" s="13">
        <f>_xlfn.XLOOKUP(Table1[[#This Row],[email]],[1]!ท้ายบท_3[Email],[1]!ท้ายบท_3[Total points],"ยังไม่ส่ง")</f>
        <v>6</v>
      </c>
      <c r="AG181" s="13">
        <f>_xlfn.XLOOKUP(Table1[[#This Row],[email]],[1]!Quiz_3[Email],[1]!Quiz_3[Total points],"ยังไม่ส่ง")</f>
        <v>3</v>
      </c>
      <c r="AH181" s="10">
        <v>13</v>
      </c>
      <c r="AI181" s="14">
        <v>8</v>
      </c>
      <c r="AJ181" s="10">
        <f>ROUND((Table1[[#This Row],[mid '[20']]]+Table1[[#This Row],[mid '[10']]])/2,0)</f>
        <v>11</v>
      </c>
      <c r="AK181" s="13"/>
      <c r="AL181" s="13"/>
      <c r="AM181" s="13"/>
      <c r="AN181" s="13"/>
      <c r="AO181" s="13"/>
      <c r="AP181" s="13"/>
      <c r="AQ181" s="13"/>
      <c r="AR181" s="15"/>
      <c r="AS181" s="8" t="str">
        <f>IF(M180&lt;10,"ยังไม่ซ่อม",IF(Table1[[#This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82" spans="1:45" ht="19.5" x14ac:dyDescent="0.4">
      <c r="A182" s="7">
        <v>181</v>
      </c>
      <c r="B182" s="8">
        <v>6</v>
      </c>
      <c r="C182" s="8">
        <v>3</v>
      </c>
      <c r="D182" s="8" t="s">
        <v>763</v>
      </c>
      <c r="E182" s="8" t="s">
        <v>46</v>
      </c>
      <c r="F182" s="8" t="s">
        <v>764</v>
      </c>
      <c r="G182" s="8" t="s">
        <v>765</v>
      </c>
      <c r="H182" s="8" t="s">
        <v>766</v>
      </c>
      <c r="I182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8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82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82" s="10">
        <f>Table1[[#This Row],[บท 1 '[10']]]+Table1[[#This Row],[บท 2 '[10']]]+Table1[[#This Row],[บท 3 '[5']]]</f>
        <v>23</v>
      </c>
      <c r="M182" s="10">
        <f>IF(Table1[[#This Row],[ซ่อมแล้วกลางภาค]]="ซ่อมแล้ว",10,Table1[[#This Row],[MID '[20']2]])</f>
        <v>14</v>
      </c>
      <c r="N182" s="10"/>
      <c r="O182" s="10"/>
      <c r="P182" s="24"/>
      <c r="Q182" s="10">
        <f>Table1[[#This Row],[บท 4 '[10']]]+Table1[[#This Row],[นำเสนอ '[5']]]+Table1[[#This Row],[บท 5 '[10']]]</f>
        <v>0</v>
      </c>
      <c r="R182" s="10">
        <f>Table1[[#This Row],[ก่อนกลางภาค '[25']]]+Table1[[#This Row],[กลางภาค '[20']]]+Table1[[#This Row],[หลังกลางภาค '[25']]]</f>
        <v>37</v>
      </c>
      <c r="S182" s="10"/>
      <c r="T182" s="10">
        <f>Table1[[#This Row],[ปลายภาค '[30']]]+Table1[[#This Row],[ก่อนปลายภาค '[70']]]</f>
        <v>37</v>
      </c>
      <c r="U182" s="12">
        <f t="shared" si="2"/>
        <v>0</v>
      </c>
      <c r="V18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8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8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82" s="13">
        <f>_xlfn.XLOOKUP(Table1[[#This Row],[email]],[1]!ท้ายบท_1[Email],[1]!ท้ายบท_1[Total points],"ยังไม่ส่ง")</f>
        <v>21</v>
      </c>
      <c r="Z182" s="8">
        <f>_xlfn.XLOOKUP(Table1[[#This Row],[email]],[1]!Quiz_1[Email],[1]!Quiz_1[Total points],"ยังไม่ส่ง")</f>
        <v>8</v>
      </c>
      <c r="AA18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8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82" s="13">
        <f>_xlfn.XLOOKUP(Table1[[#This Row],[email]],[1]!ท้ายบท_2[Email],[1]!ท้ายบท_2[Total points],"ยังไม่ส่ง")</f>
        <v>12</v>
      </c>
      <c r="AD182" s="13">
        <f>_xlfn.XLOOKUP(Table1[[#This Row],[email]],[1]!Quiz_2[Email],[1]!Quiz_2[Total points],"ยังไม่ส่ง")</f>
        <v>9</v>
      </c>
      <c r="AE18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82" s="13">
        <f>_xlfn.XLOOKUP(Table1[[#This Row],[email]],[1]!ท้ายบท_3[Email],[1]!ท้ายบท_3[Total points],"ยังไม่ส่ง")</f>
        <v>3</v>
      </c>
      <c r="AG182" s="13">
        <f>_xlfn.XLOOKUP(Table1[[#This Row],[email]],[1]!Quiz_3[Email],[1]!Quiz_3[Total points],"ยังไม่ส่ง")</f>
        <v>2</v>
      </c>
      <c r="AH182" s="10">
        <v>20</v>
      </c>
      <c r="AI182" s="14">
        <v>8</v>
      </c>
      <c r="AJ182" s="10">
        <f>ROUND((Table1[[#This Row],[mid '[20']]]+Table1[[#This Row],[mid '[10']]])/2,0)</f>
        <v>14</v>
      </c>
      <c r="AK182" s="13"/>
      <c r="AL182" s="13"/>
      <c r="AM182" s="13"/>
      <c r="AN182" s="13"/>
      <c r="AO182" s="13"/>
      <c r="AP182" s="13"/>
      <c r="AQ182" s="13"/>
      <c r="AR182" s="15"/>
      <c r="AS182" s="8" t="str">
        <f>IF(M181&lt;10,"ยังไม่ซ่อม",IF(Table1[[#This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83" spans="1:45" ht="19.5" x14ac:dyDescent="0.4">
      <c r="A183" s="7">
        <v>182</v>
      </c>
      <c r="B183" s="8">
        <v>6</v>
      </c>
      <c r="C183" s="8">
        <v>4</v>
      </c>
      <c r="D183" s="8" t="s">
        <v>767</v>
      </c>
      <c r="E183" s="8" t="s">
        <v>46</v>
      </c>
      <c r="F183" s="8" t="s">
        <v>768</v>
      </c>
      <c r="G183" s="8" t="s">
        <v>769</v>
      </c>
      <c r="H183" s="8" t="s">
        <v>770</v>
      </c>
      <c r="I183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83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183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83" s="10">
        <f>Table1[[#This Row],[บท 1 '[10']]]+Table1[[#This Row],[บท 2 '[10']]]+Table1[[#This Row],[บท 3 '[5']]]</f>
        <v>18</v>
      </c>
      <c r="M183" s="10">
        <f>IF(Table1[[#This Row],[ซ่อมแล้วกลางภาค]]="ซ่อมแล้ว",10,Table1[[#This Row],[MID '[20']2]])</f>
        <v>9</v>
      </c>
      <c r="N183" s="10"/>
      <c r="O183" s="10"/>
      <c r="P183" s="24"/>
      <c r="Q183" s="10">
        <f>Table1[[#This Row],[บท 4 '[10']]]+Table1[[#This Row],[นำเสนอ '[5']]]+Table1[[#This Row],[บท 5 '[10']]]</f>
        <v>0</v>
      </c>
      <c r="R183" s="10">
        <f>Table1[[#This Row],[ก่อนกลางภาค '[25']]]+Table1[[#This Row],[กลางภาค '[20']]]+Table1[[#This Row],[หลังกลางภาค '[25']]]</f>
        <v>27</v>
      </c>
      <c r="S183" s="10"/>
      <c r="T183" s="10">
        <f>Table1[[#This Row],[ปลายภาค '[30']]]+Table1[[#This Row],[ก่อนปลายภาค '[70']]]</f>
        <v>27</v>
      </c>
      <c r="U183" s="12">
        <f t="shared" si="2"/>
        <v>0</v>
      </c>
      <c r="V18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8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8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83" s="13">
        <f>_xlfn.XLOOKUP(Table1[[#This Row],[email]],[1]!ท้ายบท_1[Email],[1]!ท้ายบท_1[Total points],"ยังไม่ส่ง")</f>
        <v>19</v>
      </c>
      <c r="Z183" s="8">
        <f>_xlfn.XLOOKUP(Table1[[#This Row],[email]],[1]!Quiz_1[Email],[1]!Quiz_1[Total points],"ยังไม่ส่ง")</f>
        <v>9</v>
      </c>
      <c r="AA183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83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83" s="13">
        <f>_xlfn.XLOOKUP(Table1[[#This Row],[email]],[1]!ท้ายบท_2[Email],[1]!ท้ายบท_2[Total points],"ยังไม่ส่ง")</f>
        <v>0</v>
      </c>
      <c r="AD183" s="13">
        <f>_xlfn.XLOOKUP(Table1[[#This Row],[email]],[1]!Quiz_2[Email],[1]!Quiz_2[Total points],"ยังไม่ส่ง")</f>
        <v>6</v>
      </c>
      <c r="AE18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83" s="13">
        <f>_xlfn.XLOOKUP(Table1[[#This Row],[email]],[1]!ท้ายบท_3[Email],[1]!ท้ายบท_3[Total points],"ยังไม่ส่ง")</f>
        <v>4</v>
      </c>
      <c r="AG183" s="13">
        <f>_xlfn.XLOOKUP(Table1[[#This Row],[email]],[1]!Quiz_3[Email],[1]!Quiz_3[Total points],"ยังไม่ส่ง")</f>
        <v>3</v>
      </c>
      <c r="AH183" s="10">
        <v>14</v>
      </c>
      <c r="AI183" s="14">
        <v>3</v>
      </c>
      <c r="AJ183" s="10">
        <f>ROUND((Table1[[#This Row],[mid '[20']]]+Table1[[#This Row],[mid '[10']]])/2,0)</f>
        <v>9</v>
      </c>
      <c r="AK183" s="13"/>
      <c r="AL183" s="13"/>
      <c r="AM183" s="13"/>
      <c r="AN183" s="13"/>
      <c r="AO183" s="13"/>
      <c r="AP183" s="13"/>
      <c r="AQ183" s="13"/>
      <c r="AR183" s="15"/>
      <c r="AS183" s="8" t="str">
        <f>IF(M182&lt;10,"ยังไม่ซ่อม",IF(Table1[[#This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84" spans="1:45" ht="19.5" x14ac:dyDescent="0.4">
      <c r="A184" s="7">
        <v>183</v>
      </c>
      <c r="B184" s="8">
        <v>6</v>
      </c>
      <c r="C184" s="8">
        <v>5</v>
      </c>
      <c r="D184" s="8" t="s">
        <v>771</v>
      </c>
      <c r="E184" s="8" t="s">
        <v>46</v>
      </c>
      <c r="F184" s="8" t="s">
        <v>772</v>
      </c>
      <c r="G184" s="8" t="s">
        <v>773</v>
      </c>
      <c r="H184" s="8" t="s">
        <v>774</v>
      </c>
      <c r="I184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84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184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184" s="10">
        <f>Table1[[#This Row],[บท 1 '[10']]]+Table1[[#This Row],[บท 2 '[10']]]+Table1[[#This Row],[บท 3 '[5']]]</f>
        <v>16</v>
      </c>
      <c r="M184" s="10">
        <f>IF(Table1[[#This Row],[ซ่อมแล้วกลางภาค]]="ซ่อมแล้ว",10,Table1[[#This Row],[MID '[20']2]])</f>
        <v>7</v>
      </c>
      <c r="N184" s="10"/>
      <c r="O184" s="10"/>
      <c r="P184" s="24"/>
      <c r="Q184" s="10">
        <f>Table1[[#This Row],[บท 4 '[10']]]+Table1[[#This Row],[นำเสนอ '[5']]]+Table1[[#This Row],[บท 5 '[10']]]</f>
        <v>0</v>
      </c>
      <c r="R184" s="10">
        <f>Table1[[#This Row],[ก่อนกลางภาค '[25']]]+Table1[[#This Row],[กลางภาค '[20']]]+Table1[[#This Row],[หลังกลางภาค '[25']]]</f>
        <v>23</v>
      </c>
      <c r="S184" s="10"/>
      <c r="T184" s="10">
        <f>Table1[[#This Row],[ปลายภาค '[30']]]+Table1[[#This Row],[ก่อนปลายภาค '[70']]]</f>
        <v>23</v>
      </c>
      <c r="U184" s="12">
        <f t="shared" si="2"/>
        <v>0</v>
      </c>
      <c r="V18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8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8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84" s="13">
        <f>_xlfn.XLOOKUP(Table1[[#This Row],[email]],[1]!ท้ายบท_1[Email],[1]!ท้ายบท_1[Total points],"ยังไม่ส่ง")</f>
        <v>17</v>
      </c>
      <c r="Z184" s="8">
        <f>_xlfn.XLOOKUP(Table1[[#This Row],[email]],[1]!Quiz_1[Email],[1]!Quiz_1[Total points],"ยังไม่ส่ง")</f>
        <v>9</v>
      </c>
      <c r="AA184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84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84" s="13">
        <f>_xlfn.XLOOKUP(Table1[[#This Row],[email]],[1]!ท้ายบท_2[Email],[1]!ท้ายบท_2[Total points],"ยังไม่ส่ง")</f>
        <v>0</v>
      </c>
      <c r="AD184" s="13" t="str">
        <f>_xlfn.XLOOKUP(Table1[[#This Row],[email]],[1]!Quiz_2[Email],[1]!Quiz_2[Total points],"ยังไม่ส่ง")</f>
        <v>ยังไม่ส่ง</v>
      </c>
      <c r="AE18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84" s="13">
        <f>_xlfn.XLOOKUP(Table1[[#This Row],[email]],[1]!ท้ายบท_3[Email],[1]!ท้ายบท_3[Total points],"ยังไม่ส่ง")</f>
        <v>7</v>
      </c>
      <c r="AG184" s="13">
        <f>_xlfn.XLOOKUP(Table1[[#This Row],[email]],[1]!Quiz_3[Email],[1]!Quiz_3[Total points],"ยังไม่ส่ง")</f>
        <v>1</v>
      </c>
      <c r="AH184" s="10">
        <v>11</v>
      </c>
      <c r="AI184" s="14">
        <v>2</v>
      </c>
      <c r="AJ184" s="10">
        <f>ROUND((Table1[[#This Row],[mid '[20']]]+Table1[[#This Row],[mid '[10']]])/2,0)</f>
        <v>7</v>
      </c>
      <c r="AK184" s="13"/>
      <c r="AL184" s="13"/>
      <c r="AM184" s="13"/>
      <c r="AN184" s="13"/>
      <c r="AO184" s="13"/>
      <c r="AP184" s="13"/>
      <c r="AQ184" s="13"/>
      <c r="AR184" s="15"/>
      <c r="AS184" s="8" t="str">
        <f>IF(M183&lt;10,"ยังไม่ซ่อม",IF(Table1[[#This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85" spans="1:45" ht="19.5" x14ac:dyDescent="0.4">
      <c r="A185" s="7">
        <v>184</v>
      </c>
      <c r="B185" s="8">
        <v>6</v>
      </c>
      <c r="C185" s="8">
        <v>6</v>
      </c>
      <c r="D185" s="8" t="s">
        <v>775</v>
      </c>
      <c r="E185" s="8" t="s">
        <v>46</v>
      </c>
      <c r="F185" s="8" t="s">
        <v>776</v>
      </c>
      <c r="G185" s="8" t="s">
        <v>777</v>
      </c>
      <c r="H185" s="8" t="s">
        <v>778</v>
      </c>
      <c r="I18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85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185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185" s="10">
        <f>Table1[[#This Row],[บท 1 '[10']]]+Table1[[#This Row],[บท 2 '[10']]]+Table1[[#This Row],[บท 3 '[5']]]</f>
        <v>10</v>
      </c>
      <c r="M185" s="10">
        <f>IF(Table1[[#This Row],[ซ่อมแล้วกลางภาค]]="ซ่อมแล้ว",10,Table1[[#This Row],[MID '[20']2]])</f>
        <v>6</v>
      </c>
      <c r="N185" s="10"/>
      <c r="O185" s="10"/>
      <c r="P185" s="24"/>
      <c r="Q185" s="10">
        <f>Table1[[#This Row],[บท 4 '[10']]]+Table1[[#This Row],[นำเสนอ '[5']]]+Table1[[#This Row],[บท 5 '[10']]]</f>
        <v>0</v>
      </c>
      <c r="R185" s="10">
        <f>Table1[[#This Row],[ก่อนกลางภาค '[25']]]+Table1[[#This Row],[กลางภาค '[20']]]+Table1[[#This Row],[หลังกลางภาค '[25']]]</f>
        <v>16</v>
      </c>
      <c r="S185" s="10"/>
      <c r="T185" s="10">
        <f>Table1[[#This Row],[ปลายภาค '[30']]]+Table1[[#This Row],[ก่อนปลายภาค '[70']]]</f>
        <v>16</v>
      </c>
      <c r="U185" s="12">
        <f t="shared" si="2"/>
        <v>0</v>
      </c>
      <c r="V18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8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8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85" s="13">
        <f>_xlfn.XLOOKUP(Table1[[#This Row],[email]],[1]!ท้ายบท_1[Email],[1]!ท้ายบท_1[Total points],"ยังไม่ส่ง")</f>
        <v>17</v>
      </c>
      <c r="Z185" s="8">
        <f>_xlfn.XLOOKUP(Table1[[#This Row],[email]],[1]!Quiz_1[Email],[1]!Quiz_1[Total points],"ยังไม่ส่ง")</f>
        <v>10</v>
      </c>
      <c r="AA185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85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85" s="13" t="str">
        <f>_xlfn.XLOOKUP(Table1[[#This Row],[email]],[1]!ท้ายบท_2[Email],[1]!ท้ายบท_2[Total points],"ยังไม่ส่ง")</f>
        <v>ยังไม่ส่ง</v>
      </c>
      <c r="AD185" s="13" t="str">
        <f>_xlfn.XLOOKUP(Table1[[#This Row],[email]],[1]!Quiz_2[Email],[1]!Quiz_2[Total points],"ยังไม่ส่ง")</f>
        <v>ยังไม่ส่ง</v>
      </c>
      <c r="AE185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85" s="13" t="str">
        <f>_xlfn.XLOOKUP(Table1[[#This Row],[email]],[1]!ท้ายบท_3[Email],[1]!ท้ายบท_3[Total points],"ยังไม่ส่ง")</f>
        <v>ยังไม่ส่ง</v>
      </c>
      <c r="AG185" s="13" t="str">
        <f>_xlfn.XLOOKUP(Table1[[#This Row],[email]],[1]!Quiz_3[Email],[1]!Quiz_3[Total points],"ยังไม่ส่ง")</f>
        <v>ยังไม่ส่ง</v>
      </c>
      <c r="AH185" s="10">
        <v>8</v>
      </c>
      <c r="AI185" s="14">
        <v>3</v>
      </c>
      <c r="AJ185" s="10">
        <f>ROUND((Table1[[#This Row],[mid '[20']]]+Table1[[#This Row],[mid '[10']]])/2,0)</f>
        <v>6</v>
      </c>
      <c r="AK185" s="13"/>
      <c r="AL185" s="13"/>
      <c r="AM185" s="13"/>
      <c r="AN185" s="13"/>
      <c r="AO185" s="13"/>
      <c r="AP185" s="13"/>
      <c r="AQ185" s="13"/>
      <c r="AR185" s="15"/>
      <c r="AS185" s="8" t="str">
        <f>IF(M184&lt;10,"ยังไม่ซ่อม",IF(Table1[[#This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86" spans="1:45" ht="19.5" x14ac:dyDescent="0.4">
      <c r="A186" s="7">
        <v>185</v>
      </c>
      <c r="B186" s="8">
        <v>6</v>
      </c>
      <c r="C186" s="8">
        <v>7</v>
      </c>
      <c r="D186" s="8" t="s">
        <v>779</v>
      </c>
      <c r="E186" s="8" t="s">
        <v>46</v>
      </c>
      <c r="F186" s="8" t="s">
        <v>780</v>
      </c>
      <c r="G186" s="8" t="s">
        <v>781</v>
      </c>
      <c r="H186" s="8" t="s">
        <v>782</v>
      </c>
      <c r="I18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86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86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86" s="10">
        <f>Table1[[#This Row],[บท 1 '[10']]]+Table1[[#This Row],[บท 2 '[10']]]+Table1[[#This Row],[บท 3 '[5']]]</f>
        <v>24</v>
      </c>
      <c r="M186" s="10">
        <f>IF(Table1[[#This Row],[ซ่อมแล้วกลางภาค]]="ซ่อมแล้ว",10,Table1[[#This Row],[MID '[20']2]])</f>
        <v>10</v>
      </c>
      <c r="N186" s="10"/>
      <c r="O186" s="10"/>
      <c r="P186" s="24"/>
      <c r="Q186" s="10">
        <f>Table1[[#This Row],[บท 4 '[10']]]+Table1[[#This Row],[นำเสนอ '[5']]]+Table1[[#This Row],[บท 5 '[10']]]</f>
        <v>0</v>
      </c>
      <c r="R186" s="10">
        <f>Table1[[#This Row],[ก่อนกลางภาค '[25']]]+Table1[[#This Row],[กลางภาค '[20']]]+Table1[[#This Row],[หลังกลางภาค '[25']]]</f>
        <v>34</v>
      </c>
      <c r="S186" s="10"/>
      <c r="T186" s="10">
        <f>Table1[[#This Row],[ปลายภาค '[30']]]+Table1[[#This Row],[ก่อนปลายภาค '[70']]]</f>
        <v>34</v>
      </c>
      <c r="U186" s="12">
        <f t="shared" si="2"/>
        <v>0</v>
      </c>
      <c r="V18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8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8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86" s="13">
        <f>_xlfn.XLOOKUP(Table1[[#This Row],[email]],[1]!ท้ายบท_1[Email],[1]!ท้ายบท_1[Total points],"ยังไม่ส่ง")</f>
        <v>17</v>
      </c>
      <c r="Z186" s="8">
        <f>_xlfn.XLOOKUP(Table1[[#This Row],[email]],[1]!Quiz_1[Email],[1]!Quiz_1[Total points],"ยังไม่ส่ง")</f>
        <v>8</v>
      </c>
      <c r="AA18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8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86" s="13">
        <f>_xlfn.XLOOKUP(Table1[[#This Row],[email]],[1]!ท้ายบท_2[Email],[1]!ท้ายบท_2[Total points],"ยังไม่ส่ง")</f>
        <v>5</v>
      </c>
      <c r="AD186" s="13">
        <f>_xlfn.XLOOKUP(Table1[[#This Row],[email]],[1]!Quiz_2[Email],[1]!Quiz_2[Total points],"ยังไม่ส่ง")</f>
        <v>9</v>
      </c>
      <c r="AE18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86" s="13">
        <f>_xlfn.XLOOKUP(Table1[[#This Row],[email]],[1]!ท้ายบท_3[Email],[1]!ท้ายบท_3[Total points],"ยังไม่ส่ง")</f>
        <v>11</v>
      </c>
      <c r="AG186" s="13">
        <f>_xlfn.XLOOKUP(Table1[[#This Row],[email]],[1]!Quiz_3[Email],[1]!Quiz_3[Total points],"ยังไม่ส่ง")</f>
        <v>6</v>
      </c>
      <c r="AH186" s="10">
        <v>17</v>
      </c>
      <c r="AI186" s="14">
        <v>3</v>
      </c>
      <c r="AJ186" s="10">
        <f>ROUND((Table1[[#This Row],[mid '[20']]]+Table1[[#This Row],[mid '[10']]])/2,0)</f>
        <v>10</v>
      </c>
      <c r="AK186" s="13"/>
      <c r="AL186" s="13"/>
      <c r="AM186" s="13"/>
      <c r="AN186" s="13"/>
      <c r="AO186" s="13"/>
      <c r="AP186" s="13"/>
      <c r="AQ186" s="13"/>
      <c r="AR186" s="15"/>
      <c r="AS186" s="8" t="str">
        <f>IF(M185&lt;10,"ยังไม่ซ่อม",IF(Table1[[#This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87" spans="1:45" ht="19.5" x14ac:dyDescent="0.4">
      <c r="A187" s="7">
        <v>186</v>
      </c>
      <c r="B187" s="8">
        <v>6</v>
      </c>
      <c r="C187" s="8">
        <v>8</v>
      </c>
      <c r="D187" s="8" t="s">
        <v>783</v>
      </c>
      <c r="E187" s="8" t="s">
        <v>46</v>
      </c>
      <c r="F187" s="8" t="s">
        <v>784</v>
      </c>
      <c r="G187" s="8" t="s">
        <v>785</v>
      </c>
      <c r="H187" s="8" t="s">
        <v>786</v>
      </c>
      <c r="I187" s="9">
        <f>ROUND(COUNTIF(Table1[[#This Row],[กิจกรรม 1.1]:[ท้ายบท 1]],"&lt;&gt;ยังไม่ส่ง")*2+IF(Table1[[#This Row],[Quiz 1]]&lt;&gt;"ยังไม่ส่ง",Table1[[#This Row],[Quiz 1]]*2/10,0),0)</f>
        <v>5</v>
      </c>
      <c r="J187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187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87" s="10">
        <f>Table1[[#This Row],[บท 1 '[10']]]+Table1[[#This Row],[บท 2 '[10']]]+Table1[[#This Row],[บท 3 '[5']]]</f>
        <v>13</v>
      </c>
      <c r="M187" s="10">
        <f>IF(Table1[[#This Row],[ซ่อมแล้วกลางภาค]]="ซ่อมแล้ว",10,Table1[[#This Row],[MID '[20']2]])</f>
        <v>8</v>
      </c>
      <c r="N187" s="10"/>
      <c r="O187" s="10"/>
      <c r="P187" s="24"/>
      <c r="Q187" s="10">
        <f>Table1[[#This Row],[บท 4 '[10']]]+Table1[[#This Row],[นำเสนอ '[5']]]+Table1[[#This Row],[บท 5 '[10']]]</f>
        <v>0</v>
      </c>
      <c r="R187" s="10">
        <f>Table1[[#This Row],[ก่อนกลางภาค '[25']]]+Table1[[#This Row],[กลางภาค '[20']]]+Table1[[#This Row],[หลังกลางภาค '[25']]]</f>
        <v>21</v>
      </c>
      <c r="S187" s="10"/>
      <c r="T187" s="10">
        <f>Table1[[#This Row],[ปลายภาค '[30']]]+Table1[[#This Row],[ก่อนปลายภาค '[70']]]</f>
        <v>21</v>
      </c>
      <c r="U187" s="12">
        <f t="shared" si="2"/>
        <v>0</v>
      </c>
      <c r="V187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18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8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87" s="13" t="str">
        <f>_xlfn.XLOOKUP(Table1[[#This Row],[email]],[1]!ท้ายบท_1[Email],[1]!ท้ายบท_1[Total points],"ยังไม่ส่ง")</f>
        <v>ยังไม่ส่ง</v>
      </c>
      <c r="Z187" s="8">
        <f>_xlfn.XLOOKUP(Table1[[#This Row],[email]],[1]!Quiz_1[Email],[1]!Quiz_1[Total points],"ยังไม่ส่ง")</f>
        <v>3</v>
      </c>
      <c r="AA187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87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87" s="13">
        <f>_xlfn.XLOOKUP(Table1[[#This Row],[email]],[1]!ท้ายบท_2[Email],[1]!ท้ายบท_2[Total points],"ยังไม่ส่ง")</f>
        <v>11</v>
      </c>
      <c r="AD187" s="13">
        <f>_xlfn.XLOOKUP(Table1[[#This Row],[email]],[1]!Quiz_2[Email],[1]!Quiz_2[Total points],"ยังไม่ส่ง")</f>
        <v>8</v>
      </c>
      <c r="AE18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87" s="13">
        <f>_xlfn.XLOOKUP(Table1[[#This Row],[email]],[1]!ท้ายบท_3[Email],[1]!ท้ายบท_3[Total points],"ยังไม่ส่ง")</f>
        <v>8</v>
      </c>
      <c r="AG187" s="13">
        <f>_xlfn.XLOOKUP(Table1[[#This Row],[email]],[1]!Quiz_3[Email],[1]!Quiz_3[Total points],"ยังไม่ส่ง")</f>
        <v>4</v>
      </c>
      <c r="AH187" s="10">
        <v>12</v>
      </c>
      <c r="AI187" s="14">
        <v>3</v>
      </c>
      <c r="AJ187" s="10">
        <f>ROUND((Table1[[#This Row],[mid '[20']]]+Table1[[#This Row],[mid '[10']]])/2,0)</f>
        <v>8</v>
      </c>
      <c r="AK187" s="13"/>
      <c r="AL187" s="13"/>
      <c r="AM187" s="13"/>
      <c r="AN187" s="13"/>
      <c r="AO187" s="13"/>
      <c r="AP187" s="13"/>
      <c r="AQ187" s="13"/>
      <c r="AR187" s="15"/>
      <c r="AS187" s="8" t="str">
        <f>IF(M186&lt;10,"ยังไม่ซ่อม",IF(Table1[[#This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88" spans="1:45" ht="19.5" x14ac:dyDescent="0.4">
      <c r="A188" s="7">
        <v>187</v>
      </c>
      <c r="B188" s="8">
        <v>6</v>
      </c>
      <c r="C188" s="8">
        <v>9</v>
      </c>
      <c r="D188" s="8" t="s">
        <v>787</v>
      </c>
      <c r="E188" s="8" t="s">
        <v>46</v>
      </c>
      <c r="F188" s="8" t="s">
        <v>788</v>
      </c>
      <c r="G188" s="8" t="s">
        <v>789</v>
      </c>
      <c r="H188" s="8" t="s">
        <v>790</v>
      </c>
      <c r="I188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88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188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88" s="10">
        <f>Table1[[#This Row],[บท 1 '[10']]]+Table1[[#This Row],[บท 2 '[10']]]+Table1[[#This Row],[บท 3 '[5']]]</f>
        <v>17</v>
      </c>
      <c r="M188" s="10">
        <f>IF(Table1[[#This Row],[ซ่อมแล้วกลางภาค]]="ซ่อมแล้ว",10,Table1[[#This Row],[MID '[20']2]])</f>
        <v>10</v>
      </c>
      <c r="N188" s="10"/>
      <c r="O188" s="10"/>
      <c r="P188" s="24"/>
      <c r="Q188" s="10">
        <f>Table1[[#This Row],[บท 4 '[10']]]+Table1[[#This Row],[นำเสนอ '[5']]]+Table1[[#This Row],[บท 5 '[10']]]</f>
        <v>0</v>
      </c>
      <c r="R188" s="10">
        <f>Table1[[#This Row],[ก่อนกลางภาค '[25']]]+Table1[[#This Row],[กลางภาค '[20']]]+Table1[[#This Row],[หลังกลางภาค '[25']]]</f>
        <v>27</v>
      </c>
      <c r="S188" s="10"/>
      <c r="T188" s="10">
        <f>Table1[[#This Row],[ปลายภาค '[30']]]+Table1[[#This Row],[ก่อนปลายภาค '[70']]]</f>
        <v>27</v>
      </c>
      <c r="U188" s="12">
        <f t="shared" si="2"/>
        <v>0</v>
      </c>
      <c r="V18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8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8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88" s="13">
        <f>_xlfn.XLOOKUP(Table1[[#This Row],[email]],[1]!ท้ายบท_1[Email],[1]!ท้ายบท_1[Total points],"ยังไม่ส่ง")</f>
        <v>12</v>
      </c>
      <c r="Z188" s="8">
        <f>_xlfn.XLOOKUP(Table1[[#This Row],[email]],[1]!Quiz_1[Email],[1]!Quiz_1[Total points],"ยังไม่ส่ง")</f>
        <v>6</v>
      </c>
      <c r="AA188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88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88" s="13">
        <f>_xlfn.XLOOKUP(Table1[[#This Row],[email]],[1]!ท้ายบท_2[Email],[1]!ท้ายบท_2[Total points],"ยังไม่ส่ง")</f>
        <v>14</v>
      </c>
      <c r="AD188" s="13">
        <f>_xlfn.XLOOKUP(Table1[[#This Row],[email]],[1]!Quiz_2[Email],[1]!Quiz_2[Total points],"ยังไม่ส่ง")</f>
        <v>9</v>
      </c>
      <c r="AE18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88" s="13">
        <f>_xlfn.XLOOKUP(Table1[[#This Row],[email]],[1]!ท้ายบท_3[Email],[1]!ท้ายบท_3[Total points],"ยังไม่ส่ง")</f>
        <v>7</v>
      </c>
      <c r="AG188" s="13">
        <f>_xlfn.XLOOKUP(Table1[[#This Row],[email]],[1]!Quiz_3[Email],[1]!Quiz_3[Total points],"ยังไม่ส่ง")</f>
        <v>7</v>
      </c>
      <c r="AH188" s="10">
        <v>15</v>
      </c>
      <c r="AI188" s="14">
        <v>5</v>
      </c>
      <c r="AJ188" s="10">
        <f>ROUND((Table1[[#This Row],[mid '[20']]]+Table1[[#This Row],[mid '[10']]])/2,0)</f>
        <v>10</v>
      </c>
      <c r="AK188" s="13"/>
      <c r="AL188" s="13"/>
      <c r="AM188" s="13"/>
      <c r="AN188" s="13"/>
      <c r="AO188" s="13"/>
      <c r="AP188" s="13"/>
      <c r="AQ188" s="13"/>
      <c r="AR188" s="15"/>
      <c r="AS188" s="8" t="str">
        <f>IF(M187&lt;10,"ยังไม่ซ่อม",IF(Table1[[#This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89" spans="1:45" ht="19.5" x14ac:dyDescent="0.4">
      <c r="A189" s="7">
        <v>188</v>
      </c>
      <c r="B189" s="8">
        <v>6</v>
      </c>
      <c r="C189" s="8">
        <v>10</v>
      </c>
      <c r="D189" s="8" t="s">
        <v>791</v>
      </c>
      <c r="E189" s="8" t="s">
        <v>46</v>
      </c>
      <c r="F189" s="8" t="s">
        <v>792</v>
      </c>
      <c r="G189" s="8" t="s">
        <v>793</v>
      </c>
      <c r="H189" s="8" t="s">
        <v>794</v>
      </c>
      <c r="I189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189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189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189" s="10">
        <f>Table1[[#This Row],[บท 1 '[10']]]+Table1[[#This Row],[บท 2 '[10']]]+Table1[[#This Row],[บท 3 '[5']]]</f>
        <v>8</v>
      </c>
      <c r="M189" s="10">
        <f>IF(Table1[[#This Row],[ซ่อมแล้วกลางภาค]]="ซ่อมแล้ว",10,Table1[[#This Row],[MID '[20']2]])</f>
        <v>11</v>
      </c>
      <c r="N189" s="10"/>
      <c r="O189" s="10"/>
      <c r="P189" s="24"/>
      <c r="Q189" s="10">
        <f>Table1[[#This Row],[บท 4 '[10']]]+Table1[[#This Row],[นำเสนอ '[5']]]+Table1[[#This Row],[บท 5 '[10']]]</f>
        <v>0</v>
      </c>
      <c r="R189" s="10">
        <f>Table1[[#This Row],[ก่อนกลางภาค '[25']]]+Table1[[#This Row],[กลางภาค '[20']]]+Table1[[#This Row],[หลังกลางภาค '[25']]]</f>
        <v>19</v>
      </c>
      <c r="S189" s="10"/>
      <c r="T189" s="10">
        <f>Table1[[#This Row],[ปลายภาค '[30']]]+Table1[[#This Row],[ก่อนปลายภาค '[70']]]</f>
        <v>19</v>
      </c>
      <c r="U189" s="12">
        <f t="shared" si="2"/>
        <v>0</v>
      </c>
      <c r="V18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8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8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89" s="13">
        <f>_xlfn.XLOOKUP(Table1[[#This Row],[email]],[1]!ท้ายบท_1[Email],[1]!ท้ายบท_1[Total points],"ยังไม่ส่ง")</f>
        <v>13</v>
      </c>
      <c r="Z189" s="8">
        <f>_xlfn.XLOOKUP(Table1[[#This Row],[email]],[1]!Quiz_1[Email],[1]!Quiz_1[Total points],"ยังไม่ส่ง")</f>
        <v>1</v>
      </c>
      <c r="AA189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89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89" s="13" t="str">
        <f>_xlfn.XLOOKUP(Table1[[#This Row],[email]],[1]!ท้ายบท_2[Email],[1]!ท้ายบท_2[Total points],"ยังไม่ส่ง")</f>
        <v>ยังไม่ส่ง</v>
      </c>
      <c r="AD189" s="13" t="str">
        <f>_xlfn.XLOOKUP(Table1[[#This Row],[email]],[1]!Quiz_2[Email],[1]!Quiz_2[Total points],"ยังไม่ส่ง")</f>
        <v>ยังไม่ส่ง</v>
      </c>
      <c r="AE189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89" s="13" t="str">
        <f>_xlfn.XLOOKUP(Table1[[#This Row],[email]],[1]!ท้ายบท_3[Email],[1]!ท้ายบท_3[Total points],"ยังไม่ส่ง")</f>
        <v>ยังไม่ส่ง</v>
      </c>
      <c r="AG189" s="13" t="str">
        <f>_xlfn.XLOOKUP(Table1[[#This Row],[email]],[1]!Quiz_3[Email],[1]!Quiz_3[Total points],"ยังไม่ส่ง")</f>
        <v>ยังไม่ส่ง</v>
      </c>
      <c r="AH189" s="10">
        <v>16</v>
      </c>
      <c r="AI189" s="14">
        <v>6</v>
      </c>
      <c r="AJ189" s="10">
        <f>ROUND((Table1[[#This Row],[mid '[20']]]+Table1[[#This Row],[mid '[10']]])/2,0)</f>
        <v>11</v>
      </c>
      <c r="AK189" s="13"/>
      <c r="AL189" s="13"/>
      <c r="AM189" s="13"/>
      <c r="AN189" s="13"/>
      <c r="AO189" s="13"/>
      <c r="AP189" s="13"/>
      <c r="AQ189" s="13"/>
      <c r="AR189" s="15"/>
      <c r="AS189" s="8" t="str">
        <f>IF(M188&lt;10,"ยังไม่ซ่อม",IF(Table1[[#This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90" spans="1:45" ht="19.5" x14ac:dyDescent="0.4">
      <c r="A190" s="7">
        <v>189</v>
      </c>
      <c r="B190" s="8">
        <v>6</v>
      </c>
      <c r="C190" s="8">
        <v>11</v>
      </c>
      <c r="D190" s="8" t="s">
        <v>795</v>
      </c>
      <c r="E190" s="8" t="s">
        <v>46</v>
      </c>
      <c r="F190" s="8" t="s">
        <v>796</v>
      </c>
      <c r="G190" s="8" t="s">
        <v>797</v>
      </c>
      <c r="H190" s="8" t="s">
        <v>798</v>
      </c>
      <c r="I190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90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190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190" s="10">
        <f>Table1[[#This Row],[บท 1 '[10']]]+Table1[[#This Row],[บท 2 '[10']]]+Table1[[#This Row],[บท 3 '[5']]]</f>
        <v>9</v>
      </c>
      <c r="M190" s="10">
        <f>IF(Table1[[#This Row],[ซ่อมแล้วกลางภาค]]="ซ่อมแล้ว",10,Table1[[#This Row],[MID '[20']2]])</f>
        <v>6</v>
      </c>
      <c r="N190" s="10"/>
      <c r="O190" s="10"/>
      <c r="P190" s="24"/>
      <c r="Q190" s="10">
        <f>Table1[[#This Row],[บท 4 '[10']]]+Table1[[#This Row],[นำเสนอ '[5']]]+Table1[[#This Row],[บท 5 '[10']]]</f>
        <v>0</v>
      </c>
      <c r="R190" s="10">
        <f>Table1[[#This Row],[ก่อนกลางภาค '[25']]]+Table1[[#This Row],[กลางภาค '[20']]]+Table1[[#This Row],[หลังกลางภาค '[25']]]</f>
        <v>15</v>
      </c>
      <c r="S190" s="10"/>
      <c r="T190" s="10">
        <f>Table1[[#This Row],[ปลายภาค '[30']]]+Table1[[#This Row],[ก่อนปลายภาค '[70']]]</f>
        <v>15</v>
      </c>
      <c r="U190" s="12">
        <f t="shared" si="2"/>
        <v>0</v>
      </c>
      <c r="V19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9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9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90" s="13">
        <f>_xlfn.XLOOKUP(Table1[[#This Row],[email]],[1]!ท้ายบท_1[Email],[1]!ท้ายบท_1[Total points],"ยังไม่ส่ง")</f>
        <v>16</v>
      </c>
      <c r="Z190" s="8">
        <f>_xlfn.XLOOKUP(Table1[[#This Row],[email]],[1]!Quiz_1[Email],[1]!Quiz_1[Total points],"ยังไม่ส่ง")</f>
        <v>6</v>
      </c>
      <c r="AA190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90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90" s="13" t="str">
        <f>_xlfn.XLOOKUP(Table1[[#This Row],[email]],[1]!ท้ายบท_2[Email],[1]!ท้ายบท_2[Total points],"ยังไม่ส่ง")</f>
        <v>ยังไม่ส่ง</v>
      </c>
      <c r="AD190" s="13" t="str">
        <f>_xlfn.XLOOKUP(Table1[[#This Row],[email]],[1]!Quiz_2[Email],[1]!Quiz_2[Total points],"ยังไม่ส่ง")</f>
        <v>ยังไม่ส่ง</v>
      </c>
      <c r="AE190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90" s="13" t="str">
        <f>_xlfn.XLOOKUP(Table1[[#This Row],[email]],[1]!ท้ายบท_3[Email],[1]!ท้ายบท_3[Total points],"ยังไม่ส่ง")</f>
        <v>ยังไม่ส่ง</v>
      </c>
      <c r="AG190" s="13" t="str">
        <f>_xlfn.XLOOKUP(Table1[[#This Row],[email]],[1]!Quiz_3[Email],[1]!Quiz_3[Total points],"ยังไม่ส่ง")</f>
        <v>ยังไม่ส่ง</v>
      </c>
      <c r="AH190" s="10">
        <v>11</v>
      </c>
      <c r="AI190" s="14">
        <v>0</v>
      </c>
      <c r="AJ190" s="10">
        <f>ROUND((Table1[[#This Row],[mid '[20']]]+Table1[[#This Row],[mid '[10']]])/2,0)</f>
        <v>6</v>
      </c>
      <c r="AK190" s="13"/>
      <c r="AL190" s="13"/>
      <c r="AM190" s="13"/>
      <c r="AN190" s="13"/>
      <c r="AO190" s="13"/>
      <c r="AP190" s="13"/>
      <c r="AQ190" s="13"/>
      <c r="AR190" s="15"/>
      <c r="AS190" s="8" t="str">
        <f>IF(M189&lt;10,"ยังไม่ซ่อม",IF(Table1[[#This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91" spans="1:45" ht="19.5" x14ac:dyDescent="0.4">
      <c r="A191" s="7">
        <v>190</v>
      </c>
      <c r="B191" s="8">
        <v>6</v>
      </c>
      <c r="C191" s="8">
        <v>12</v>
      </c>
      <c r="D191" s="8" t="s">
        <v>799</v>
      </c>
      <c r="E191" s="8" t="s">
        <v>46</v>
      </c>
      <c r="F191" s="8" t="s">
        <v>800</v>
      </c>
      <c r="G191" s="8" t="s">
        <v>801</v>
      </c>
      <c r="H191" s="8" t="s">
        <v>802</v>
      </c>
      <c r="I19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91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191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191" s="10">
        <f>Table1[[#This Row],[บท 1 '[10']]]+Table1[[#This Row],[บท 2 '[10']]]+Table1[[#This Row],[บท 3 '[5']]]</f>
        <v>10</v>
      </c>
      <c r="M191" s="10">
        <f>IF(Table1[[#This Row],[ซ่อมแล้วกลางภาค]]="ซ่อมแล้ว",10,Table1[[#This Row],[MID '[20']2]])</f>
        <v>8</v>
      </c>
      <c r="N191" s="10"/>
      <c r="O191" s="10"/>
      <c r="P191" s="24"/>
      <c r="Q191" s="10">
        <f>Table1[[#This Row],[บท 4 '[10']]]+Table1[[#This Row],[นำเสนอ '[5']]]+Table1[[#This Row],[บท 5 '[10']]]</f>
        <v>0</v>
      </c>
      <c r="R191" s="10">
        <f>Table1[[#This Row],[ก่อนกลางภาค '[25']]]+Table1[[#This Row],[กลางภาค '[20']]]+Table1[[#This Row],[หลังกลางภาค '[25']]]</f>
        <v>18</v>
      </c>
      <c r="S191" s="10"/>
      <c r="T191" s="10">
        <f>Table1[[#This Row],[ปลายภาค '[30']]]+Table1[[#This Row],[ก่อนปลายภาค '[70']]]</f>
        <v>18</v>
      </c>
      <c r="U191" s="12">
        <f t="shared" si="2"/>
        <v>0</v>
      </c>
      <c r="V19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9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9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91" s="13">
        <f>_xlfn.XLOOKUP(Table1[[#This Row],[email]],[1]!ท้ายบท_1[Email],[1]!ท้ายบท_1[Total points],"ยังไม่ส่ง")</f>
        <v>17</v>
      </c>
      <c r="Z191" s="8">
        <f>_xlfn.XLOOKUP(Table1[[#This Row],[email]],[1]!Quiz_1[Email],[1]!Quiz_1[Total points],"ยังไม่ส่ง")</f>
        <v>8</v>
      </c>
      <c r="AA191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91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91" s="13" t="str">
        <f>_xlfn.XLOOKUP(Table1[[#This Row],[email]],[1]!ท้ายบท_2[Email],[1]!ท้ายบท_2[Total points],"ยังไม่ส่ง")</f>
        <v>ยังไม่ส่ง</v>
      </c>
      <c r="AD191" s="13" t="str">
        <f>_xlfn.XLOOKUP(Table1[[#This Row],[email]],[1]!Quiz_2[Email],[1]!Quiz_2[Total points],"ยังไม่ส่ง")</f>
        <v>ยังไม่ส่ง</v>
      </c>
      <c r="AE191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91" s="13" t="str">
        <f>_xlfn.XLOOKUP(Table1[[#This Row],[email]],[1]!ท้ายบท_3[Email],[1]!ท้ายบท_3[Total points],"ยังไม่ส่ง")</f>
        <v>ยังไม่ส่ง</v>
      </c>
      <c r="AG191" s="13" t="str">
        <f>_xlfn.XLOOKUP(Table1[[#This Row],[email]],[1]!Quiz_3[Email],[1]!Quiz_3[Total points],"ยังไม่ส่ง")</f>
        <v>ยังไม่ส่ง</v>
      </c>
      <c r="AH191" s="10">
        <v>14</v>
      </c>
      <c r="AI191" s="14">
        <v>1</v>
      </c>
      <c r="AJ191" s="10">
        <f>ROUND((Table1[[#This Row],[mid '[20']]]+Table1[[#This Row],[mid '[10']]])/2,0)</f>
        <v>8</v>
      </c>
      <c r="AK191" s="13"/>
      <c r="AL191" s="13"/>
      <c r="AM191" s="13"/>
      <c r="AN191" s="13"/>
      <c r="AO191" s="13"/>
      <c r="AP191" s="13"/>
      <c r="AQ191" s="13"/>
      <c r="AR191" s="15"/>
      <c r="AS191" s="8" t="str">
        <f>IF(M190&lt;10,"ยังไม่ซ่อม",IF(Table1[[#This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92" spans="1:45" ht="19.5" x14ac:dyDescent="0.4">
      <c r="A192" s="7">
        <v>191</v>
      </c>
      <c r="B192" s="8">
        <v>6</v>
      </c>
      <c r="C192" s="8">
        <v>13</v>
      </c>
      <c r="D192" s="8" t="s">
        <v>803</v>
      </c>
      <c r="E192" s="8" t="s">
        <v>46</v>
      </c>
      <c r="F192" s="8" t="s">
        <v>608</v>
      </c>
      <c r="G192" s="8" t="s">
        <v>804</v>
      </c>
      <c r="H192" s="8" t="s">
        <v>805</v>
      </c>
      <c r="I192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9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9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92" s="10">
        <f>Table1[[#This Row],[บท 1 '[10']]]+Table1[[#This Row],[บท 2 '[10']]]+Table1[[#This Row],[บท 3 '[5']]]</f>
        <v>23</v>
      </c>
      <c r="M192" s="10">
        <f>IF(Table1[[#This Row],[ซ่อมแล้วกลางภาค]]="ซ่อมแล้ว",10,Table1[[#This Row],[MID '[20']2]])</f>
        <v>5</v>
      </c>
      <c r="N192" s="10"/>
      <c r="O192" s="10"/>
      <c r="P192" s="24"/>
      <c r="Q192" s="10">
        <f>Table1[[#This Row],[บท 4 '[10']]]+Table1[[#This Row],[นำเสนอ '[5']]]+Table1[[#This Row],[บท 5 '[10']]]</f>
        <v>0</v>
      </c>
      <c r="R192" s="10">
        <f>Table1[[#This Row],[ก่อนกลางภาค '[25']]]+Table1[[#This Row],[กลางภาค '[20']]]+Table1[[#This Row],[หลังกลางภาค '[25']]]</f>
        <v>28</v>
      </c>
      <c r="S192" s="10"/>
      <c r="T192" s="10">
        <f>Table1[[#This Row],[ปลายภาค '[30']]]+Table1[[#This Row],[ก่อนปลายภาค '[70']]]</f>
        <v>28</v>
      </c>
      <c r="U192" s="12">
        <f t="shared" si="2"/>
        <v>0</v>
      </c>
      <c r="V19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9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9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92" s="13">
        <f>_xlfn.XLOOKUP(Table1[[#This Row],[email]],[1]!ท้ายบท_1[Email],[1]!ท้ายบท_1[Total points],"ยังไม่ส่ง")</f>
        <v>17</v>
      </c>
      <c r="Z192" s="8">
        <f>_xlfn.XLOOKUP(Table1[[#This Row],[email]],[1]!Quiz_1[Email],[1]!Quiz_1[Total points],"ยังไม่ส่ง")</f>
        <v>5</v>
      </c>
      <c r="AA19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9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92" s="13">
        <f>_xlfn.XLOOKUP(Table1[[#This Row],[email]],[1]!ท้ายบท_2[Email],[1]!ท้ายบท_2[Total points],"ยังไม่ส่ง")</f>
        <v>12</v>
      </c>
      <c r="AD192" s="13">
        <f>_xlfn.XLOOKUP(Table1[[#This Row],[email]],[1]!Quiz_2[Email],[1]!Quiz_2[Total points],"ยังไม่ส่ง")</f>
        <v>9</v>
      </c>
      <c r="AE19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92" s="13">
        <f>_xlfn.XLOOKUP(Table1[[#This Row],[email]],[1]!ท้ายบท_3[Email],[1]!ท้ายบท_3[Total points],"ยังไม่ส่ง")</f>
        <v>9</v>
      </c>
      <c r="AG192" s="13">
        <f>_xlfn.XLOOKUP(Table1[[#This Row],[email]],[1]!Quiz_3[Email],[1]!Quiz_3[Total points],"ยังไม่ส่ง")</f>
        <v>3</v>
      </c>
      <c r="AH192" s="10">
        <v>7</v>
      </c>
      <c r="AI192" s="14">
        <v>3</v>
      </c>
      <c r="AJ192" s="10">
        <f>ROUND((Table1[[#This Row],[mid '[20']]]+Table1[[#This Row],[mid '[10']]])/2,0)</f>
        <v>5</v>
      </c>
      <c r="AK192" s="13"/>
      <c r="AL192" s="13"/>
      <c r="AM192" s="13"/>
      <c r="AN192" s="13"/>
      <c r="AO192" s="13"/>
      <c r="AP192" s="13"/>
      <c r="AQ192" s="13"/>
      <c r="AR192" s="15"/>
      <c r="AS192" s="8" t="str">
        <f>IF(M191&lt;10,"ยังไม่ซ่อม",IF(Table1[[#This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93" spans="1:45" ht="19.5" x14ac:dyDescent="0.4">
      <c r="A193" s="7">
        <v>192</v>
      </c>
      <c r="B193" s="8">
        <v>6</v>
      </c>
      <c r="C193" s="8">
        <v>14</v>
      </c>
      <c r="D193" s="8" t="s">
        <v>806</v>
      </c>
      <c r="E193" s="8" t="s">
        <v>46</v>
      </c>
      <c r="F193" s="8" t="s">
        <v>807</v>
      </c>
      <c r="G193" s="8" t="s">
        <v>808</v>
      </c>
      <c r="H193" s="8" t="s">
        <v>809</v>
      </c>
      <c r="I193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93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193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193" s="10">
        <f>Table1[[#This Row],[บท 1 '[10']]]+Table1[[#This Row],[บท 2 '[10']]]+Table1[[#This Row],[บท 3 '[5']]]</f>
        <v>14</v>
      </c>
      <c r="M193" s="10">
        <f>IF(Table1[[#This Row],[ซ่อมแล้วกลางภาค]]="ซ่อมแล้ว",10,Table1[[#This Row],[MID '[20']2]])</f>
        <v>12</v>
      </c>
      <c r="N193" s="10"/>
      <c r="O193" s="10"/>
      <c r="P193" s="24"/>
      <c r="Q193" s="10">
        <f>Table1[[#This Row],[บท 4 '[10']]]+Table1[[#This Row],[นำเสนอ '[5']]]+Table1[[#This Row],[บท 5 '[10']]]</f>
        <v>0</v>
      </c>
      <c r="R193" s="10">
        <f>Table1[[#This Row],[ก่อนกลางภาค '[25']]]+Table1[[#This Row],[กลางภาค '[20']]]+Table1[[#This Row],[หลังกลางภาค '[25']]]</f>
        <v>26</v>
      </c>
      <c r="S193" s="10"/>
      <c r="T193" s="10">
        <f>Table1[[#This Row],[ปลายภาค '[30']]]+Table1[[#This Row],[ก่อนปลายภาค '[70']]]</f>
        <v>26</v>
      </c>
      <c r="U193" s="12">
        <f t="shared" si="2"/>
        <v>0</v>
      </c>
      <c r="V19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9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9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93" s="13">
        <f>_xlfn.XLOOKUP(Table1[[#This Row],[email]],[1]!ท้ายบท_1[Email],[1]!ท้ายบท_1[Total points],"ยังไม่ส่ง")</f>
        <v>14</v>
      </c>
      <c r="Z193" s="8">
        <f>_xlfn.XLOOKUP(Table1[[#This Row],[email]],[1]!Quiz_1[Email],[1]!Quiz_1[Total points],"ยังไม่ส่ง")</f>
        <v>8</v>
      </c>
      <c r="AA193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93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93" s="13">
        <f>_xlfn.XLOOKUP(Table1[[#This Row],[email]],[1]!ท้ายบท_2[Email],[1]!ท้ายบท_2[Total points],"ยังไม่ส่ง")</f>
        <v>12</v>
      </c>
      <c r="AD193" s="13">
        <f>_xlfn.XLOOKUP(Table1[[#This Row],[email]],[1]!Quiz_2[Email],[1]!Quiz_2[Total points],"ยังไม่ส่ง")</f>
        <v>8</v>
      </c>
      <c r="AE193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93" s="13" t="str">
        <f>_xlfn.XLOOKUP(Table1[[#This Row],[email]],[1]!ท้ายบท_3[Email],[1]!ท้ายบท_3[Total points],"ยังไม่ส่ง")</f>
        <v>ยังไม่ส่ง</v>
      </c>
      <c r="AG193" s="13" t="str">
        <f>_xlfn.XLOOKUP(Table1[[#This Row],[email]],[1]!Quiz_3[Email],[1]!Quiz_3[Total points],"ยังไม่ส่ง")</f>
        <v>ยังไม่ส่ง</v>
      </c>
      <c r="AH193" s="10">
        <v>14</v>
      </c>
      <c r="AI193" s="14">
        <v>10</v>
      </c>
      <c r="AJ193" s="10">
        <f>ROUND((Table1[[#This Row],[mid '[20']]]+Table1[[#This Row],[mid '[10']]])/2,0)</f>
        <v>12</v>
      </c>
      <c r="AK193" s="13"/>
      <c r="AL193" s="13"/>
      <c r="AM193" s="13"/>
      <c r="AN193" s="13"/>
      <c r="AO193" s="13"/>
      <c r="AP193" s="13"/>
      <c r="AQ193" s="13"/>
      <c r="AR193" s="15"/>
      <c r="AS193" s="8" t="str">
        <f>IF(M192&lt;10,"ยังไม่ซ่อม",IF(Table1[[#This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194" spans="1:45" ht="19.5" x14ac:dyDescent="0.4">
      <c r="A194" s="7">
        <v>193</v>
      </c>
      <c r="B194" s="8">
        <v>6</v>
      </c>
      <c r="C194" s="8">
        <v>15</v>
      </c>
      <c r="D194" s="8" t="s">
        <v>810</v>
      </c>
      <c r="E194" s="8" t="s">
        <v>46</v>
      </c>
      <c r="F194" s="8" t="s">
        <v>811</v>
      </c>
      <c r="G194" s="8" t="s">
        <v>812</v>
      </c>
      <c r="H194" s="8" t="s">
        <v>813</v>
      </c>
      <c r="I194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194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194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94" s="10">
        <f>Table1[[#This Row],[บท 1 '[10']]]+Table1[[#This Row],[บท 2 '[10']]]+Table1[[#This Row],[บท 3 '[5']]]</f>
        <v>15</v>
      </c>
      <c r="M194" s="10">
        <f>IF(Table1[[#This Row],[ซ่อมแล้วกลางภาค]]="ซ่อมแล้ว",10,Table1[[#This Row],[MID '[20']2]])</f>
        <v>12</v>
      </c>
      <c r="N194" s="10"/>
      <c r="O194" s="10"/>
      <c r="P194" s="24"/>
      <c r="Q194" s="10">
        <f>Table1[[#This Row],[บท 4 '[10']]]+Table1[[#This Row],[นำเสนอ '[5']]]+Table1[[#This Row],[บท 5 '[10']]]</f>
        <v>0</v>
      </c>
      <c r="R194" s="10">
        <f>Table1[[#This Row],[ก่อนกลางภาค '[25']]]+Table1[[#This Row],[กลางภาค '[20']]]+Table1[[#This Row],[หลังกลางภาค '[25']]]</f>
        <v>27</v>
      </c>
      <c r="S194" s="10"/>
      <c r="T194" s="10">
        <f>Table1[[#This Row],[ปลายภาค '[30']]]+Table1[[#This Row],[ก่อนปลายภาค '[70']]]</f>
        <v>27</v>
      </c>
      <c r="U194" s="12">
        <f t="shared" ref="U194:U257" si="3">IF(T194&gt;=79.5,4,IF(T194&gt;=74.5,3.5,IF(T194&gt;=69.5,3, IF(T194&gt;=64.5,2.5, IF(T194&gt;=59.5,2, IF(T194&gt;=54.5,1.5, IF(T194&gt;=49.5,1, IF(T194&lt;=49,0))))))))</f>
        <v>0</v>
      </c>
      <c r="V19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9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9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94" s="13" t="str">
        <f>_xlfn.XLOOKUP(Table1[[#This Row],[email]],[1]!ท้ายบท_1[Email],[1]!ท้ายบท_1[Total points],"ยังไม่ส่ง")</f>
        <v>ยังไม่ส่ง</v>
      </c>
      <c r="Z194" s="8">
        <f>_xlfn.XLOOKUP(Table1[[#This Row],[email]],[1]!Quiz_1[Email],[1]!Quiz_1[Total points],"ยังไม่ส่ง")</f>
        <v>6</v>
      </c>
      <c r="AA194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94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94" s="13">
        <f>_xlfn.XLOOKUP(Table1[[#This Row],[email]],[1]!ท้ายบท_2[Email],[1]!ท้ายบท_2[Total points],"ยังไม่ส่ง")</f>
        <v>14</v>
      </c>
      <c r="AD194" s="13">
        <f>_xlfn.XLOOKUP(Table1[[#This Row],[email]],[1]!Quiz_2[Email],[1]!Quiz_2[Total points],"ยังไม่ส่ง")</f>
        <v>8</v>
      </c>
      <c r="AE19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94" s="13">
        <f>_xlfn.XLOOKUP(Table1[[#This Row],[email]],[1]!ท้ายบท_3[Email],[1]!ท้ายบท_3[Total points],"ยังไม่ส่ง")</f>
        <v>9</v>
      </c>
      <c r="AG194" s="13">
        <f>_xlfn.XLOOKUP(Table1[[#This Row],[email]],[1]!Quiz_3[Email],[1]!Quiz_3[Total points],"ยังไม่ส่ง")</f>
        <v>6</v>
      </c>
      <c r="AH194" s="10">
        <v>16</v>
      </c>
      <c r="AI194" s="14">
        <v>8</v>
      </c>
      <c r="AJ194" s="10">
        <f>ROUND((Table1[[#This Row],[mid '[20']]]+Table1[[#This Row],[mid '[10']]])/2,0)</f>
        <v>12</v>
      </c>
      <c r="AK194" s="13"/>
      <c r="AL194" s="13"/>
      <c r="AM194" s="13"/>
      <c r="AN194" s="13"/>
      <c r="AO194" s="13"/>
      <c r="AP194" s="13"/>
      <c r="AQ194" s="13"/>
      <c r="AR194" s="15"/>
      <c r="AS194" s="8" t="str">
        <f>IF(M193&lt;10,"ยังไม่ซ่อม",IF(Table1[[#This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95" spans="1:45" ht="19.5" x14ac:dyDescent="0.4">
      <c r="A195" s="7">
        <v>194</v>
      </c>
      <c r="B195" s="8">
        <v>6</v>
      </c>
      <c r="C195" s="8">
        <v>16</v>
      </c>
      <c r="D195" s="8" t="s">
        <v>814</v>
      </c>
      <c r="E195" s="8" t="s">
        <v>46</v>
      </c>
      <c r="F195" s="8" t="s">
        <v>815</v>
      </c>
      <c r="G195" s="8" t="s">
        <v>816</v>
      </c>
      <c r="H195" s="8" t="s">
        <v>817</v>
      </c>
      <c r="I195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95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195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195" s="10">
        <f>Table1[[#This Row],[บท 1 '[10']]]+Table1[[#This Row],[บท 2 '[10']]]+Table1[[#This Row],[บท 3 '[5']]]</f>
        <v>12</v>
      </c>
      <c r="M195" s="10">
        <f>IF(Table1[[#This Row],[ซ่อมแล้วกลางภาค]]="ซ่อมแล้ว",10,Table1[[#This Row],[MID '[20']2]])</f>
        <v>10</v>
      </c>
      <c r="N195" s="10"/>
      <c r="O195" s="10"/>
      <c r="P195" s="24"/>
      <c r="Q195" s="10">
        <f>Table1[[#This Row],[บท 4 '[10']]]+Table1[[#This Row],[นำเสนอ '[5']]]+Table1[[#This Row],[บท 5 '[10']]]</f>
        <v>0</v>
      </c>
      <c r="R195" s="10">
        <f>Table1[[#This Row],[ก่อนกลางภาค '[25']]]+Table1[[#This Row],[กลางภาค '[20']]]+Table1[[#This Row],[หลังกลางภาค '[25']]]</f>
        <v>22</v>
      </c>
      <c r="S195" s="10"/>
      <c r="T195" s="10">
        <f>Table1[[#This Row],[ปลายภาค '[30']]]+Table1[[#This Row],[ก่อนปลายภาค '[70']]]</f>
        <v>22</v>
      </c>
      <c r="U195" s="12">
        <f t="shared" si="3"/>
        <v>0</v>
      </c>
      <c r="V19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9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9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95" s="13">
        <f>_xlfn.XLOOKUP(Table1[[#This Row],[email]],[1]!ท้ายบท_1[Email],[1]!ท้ายบท_1[Total points],"ยังไม่ส่ง")</f>
        <v>18</v>
      </c>
      <c r="Z195" s="8">
        <f>_xlfn.XLOOKUP(Table1[[#This Row],[email]],[1]!Quiz_1[Email],[1]!Quiz_1[Total points],"ยังไม่ส่ง")</f>
        <v>7</v>
      </c>
      <c r="AA19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95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95" s="13" t="str">
        <f>_xlfn.XLOOKUP(Table1[[#This Row],[email]],[1]!ท้ายบท_2[Email],[1]!ท้ายบท_2[Total points],"ยังไม่ส่ง")</f>
        <v>ยังไม่ส่ง</v>
      </c>
      <c r="AD195" s="13" t="str">
        <f>_xlfn.XLOOKUP(Table1[[#This Row],[email]],[1]!Quiz_2[Email],[1]!Quiz_2[Total points],"ยังไม่ส่ง")</f>
        <v>ยังไม่ส่ง</v>
      </c>
      <c r="AE195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195" s="13" t="str">
        <f>_xlfn.XLOOKUP(Table1[[#This Row],[email]],[1]!ท้ายบท_3[Email],[1]!ท้ายบท_3[Total points],"ยังไม่ส่ง")</f>
        <v>ยังไม่ส่ง</v>
      </c>
      <c r="AG195" s="13" t="str">
        <f>_xlfn.XLOOKUP(Table1[[#This Row],[email]],[1]!Quiz_3[Email],[1]!Quiz_3[Total points],"ยังไม่ส่ง")</f>
        <v>ยังไม่ส่ง</v>
      </c>
      <c r="AH195" s="10">
        <v>12</v>
      </c>
      <c r="AI195" s="14">
        <v>8</v>
      </c>
      <c r="AJ195" s="10">
        <f>ROUND((Table1[[#This Row],[mid '[20']]]+Table1[[#This Row],[mid '[10']]])/2,0)</f>
        <v>10</v>
      </c>
      <c r="AK195" s="13"/>
      <c r="AL195" s="13"/>
      <c r="AM195" s="13"/>
      <c r="AN195" s="13"/>
      <c r="AO195" s="13"/>
      <c r="AP195" s="13"/>
      <c r="AQ195" s="13"/>
      <c r="AR195" s="15"/>
      <c r="AS195" s="8" t="str">
        <f>IF(M194&lt;10,"ยังไม่ซ่อม",IF(Table1[[#This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96" spans="1:45" ht="19.5" x14ac:dyDescent="0.4">
      <c r="A196" s="7">
        <v>195</v>
      </c>
      <c r="B196" s="8">
        <v>6</v>
      </c>
      <c r="C196" s="8">
        <v>17</v>
      </c>
      <c r="D196" s="8" t="s">
        <v>818</v>
      </c>
      <c r="E196" s="8" t="s">
        <v>46</v>
      </c>
      <c r="F196" s="8" t="s">
        <v>819</v>
      </c>
      <c r="G196" s="8" t="s">
        <v>820</v>
      </c>
      <c r="H196" s="8" t="s">
        <v>821</v>
      </c>
      <c r="I196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196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196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96" s="10">
        <f>Table1[[#This Row],[บท 1 '[10']]]+Table1[[#This Row],[บท 2 '[10']]]+Table1[[#This Row],[บท 3 '[5']]]</f>
        <v>22</v>
      </c>
      <c r="M196" s="10">
        <f>IF(Table1[[#This Row],[ซ่อมแล้วกลางภาค]]="ซ่อมแล้ว",10,Table1[[#This Row],[MID '[20']2]])</f>
        <v>15</v>
      </c>
      <c r="N196" s="10"/>
      <c r="O196" s="10"/>
      <c r="P196" s="24"/>
      <c r="Q196" s="10">
        <f>Table1[[#This Row],[บท 4 '[10']]]+Table1[[#This Row],[นำเสนอ '[5']]]+Table1[[#This Row],[บท 5 '[10']]]</f>
        <v>0</v>
      </c>
      <c r="R196" s="10">
        <f>Table1[[#This Row],[ก่อนกลางภาค '[25']]]+Table1[[#This Row],[กลางภาค '[20']]]+Table1[[#This Row],[หลังกลางภาค '[25']]]</f>
        <v>37</v>
      </c>
      <c r="S196" s="10"/>
      <c r="T196" s="10">
        <f>Table1[[#This Row],[ปลายภาค '[30']]]+Table1[[#This Row],[ก่อนปลายภาค '[70']]]</f>
        <v>37</v>
      </c>
      <c r="U196" s="12">
        <f t="shared" si="3"/>
        <v>0</v>
      </c>
      <c r="V19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9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9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96" s="13">
        <f>_xlfn.XLOOKUP(Table1[[#This Row],[email]],[1]!ท้ายบท_1[Email],[1]!ท้ายบท_1[Total points],"ยังไม่ส่ง")</f>
        <v>16</v>
      </c>
      <c r="Z196" s="8">
        <f>_xlfn.XLOOKUP(Table1[[#This Row],[email]],[1]!Quiz_1[Email],[1]!Quiz_1[Total points],"ยังไม่ส่ง")</f>
        <v>6</v>
      </c>
      <c r="AA19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9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96" s="13">
        <f>_xlfn.XLOOKUP(Table1[[#This Row],[email]],[1]!ท้ายบท_2[Email],[1]!ท้ายบท_2[Total points],"ยังไม่ส่ง")</f>
        <v>13</v>
      </c>
      <c r="AD196" s="13">
        <f>_xlfn.XLOOKUP(Table1[[#This Row],[email]],[1]!Quiz_2[Email],[1]!Quiz_2[Total points],"ยังไม่ส่ง")</f>
        <v>7</v>
      </c>
      <c r="AE19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96" s="13">
        <f>_xlfn.XLOOKUP(Table1[[#This Row],[email]],[1]!ท้ายบท_3[Email],[1]!ท้ายบท_3[Total points],"ยังไม่ส่ง")</f>
        <v>4</v>
      </c>
      <c r="AG196" s="13">
        <f>_xlfn.XLOOKUP(Table1[[#This Row],[email]],[1]!Quiz_3[Email],[1]!Quiz_3[Total points],"ยังไม่ส่ง")</f>
        <v>6</v>
      </c>
      <c r="AH196" s="10">
        <v>22</v>
      </c>
      <c r="AI196" s="14">
        <v>8</v>
      </c>
      <c r="AJ196" s="10">
        <f>ROUND((Table1[[#This Row],[mid '[20']]]+Table1[[#This Row],[mid '[10']]])/2,0)</f>
        <v>15</v>
      </c>
      <c r="AK196" s="13"/>
      <c r="AL196" s="13"/>
      <c r="AM196" s="13"/>
      <c r="AN196" s="13"/>
      <c r="AO196" s="13"/>
      <c r="AP196" s="13"/>
      <c r="AQ196" s="13"/>
      <c r="AR196" s="15"/>
      <c r="AS196" s="8" t="str">
        <f>IF(M195&lt;10,"ยังไม่ซ่อม",IF(Table1[[#This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97" spans="1:45" ht="19.5" x14ac:dyDescent="0.4">
      <c r="A197" s="7">
        <v>196</v>
      </c>
      <c r="B197" s="8">
        <v>6</v>
      </c>
      <c r="C197" s="8">
        <v>18</v>
      </c>
      <c r="D197" s="8" t="s">
        <v>822</v>
      </c>
      <c r="E197" s="8" t="s">
        <v>46</v>
      </c>
      <c r="F197" s="8" t="s">
        <v>823</v>
      </c>
      <c r="G197" s="8" t="s">
        <v>824</v>
      </c>
      <c r="H197" s="8" t="s">
        <v>825</v>
      </c>
      <c r="I19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19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197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97" s="10">
        <f>Table1[[#This Row],[บท 1 '[10']]]+Table1[[#This Row],[บท 2 '[10']]]+Table1[[#This Row],[บท 3 '[5']]]</f>
        <v>24</v>
      </c>
      <c r="M197" s="10">
        <f>IF(Table1[[#This Row],[ซ่อมแล้วกลางภาค]]="ซ่อมแล้ว",10,Table1[[#This Row],[MID '[20']2]])</f>
        <v>11</v>
      </c>
      <c r="N197" s="10"/>
      <c r="O197" s="10"/>
      <c r="P197" s="24"/>
      <c r="Q197" s="10">
        <f>Table1[[#This Row],[บท 4 '[10']]]+Table1[[#This Row],[นำเสนอ '[5']]]+Table1[[#This Row],[บท 5 '[10']]]</f>
        <v>0</v>
      </c>
      <c r="R197" s="10">
        <f>Table1[[#This Row],[ก่อนกลางภาค '[25']]]+Table1[[#This Row],[กลางภาค '[20']]]+Table1[[#This Row],[หลังกลางภาค '[25']]]</f>
        <v>35</v>
      </c>
      <c r="S197" s="10"/>
      <c r="T197" s="10">
        <f>Table1[[#This Row],[ปลายภาค '[30']]]+Table1[[#This Row],[ก่อนปลายภาค '[70']]]</f>
        <v>35</v>
      </c>
      <c r="U197" s="12">
        <f t="shared" si="3"/>
        <v>0</v>
      </c>
      <c r="V19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9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9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97" s="13">
        <f>_xlfn.XLOOKUP(Table1[[#This Row],[email]],[1]!ท้ายบท_1[Email],[1]!ท้ายบท_1[Total points],"ยังไม่ส่ง")</f>
        <v>17</v>
      </c>
      <c r="Z197" s="8">
        <f>_xlfn.XLOOKUP(Table1[[#This Row],[email]],[1]!Quiz_1[Email],[1]!Quiz_1[Total points],"ยังไม่ส่ง")</f>
        <v>10</v>
      </c>
      <c r="AA19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19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197" s="13">
        <f>_xlfn.XLOOKUP(Table1[[#This Row],[email]],[1]!ท้ายบท_2[Email],[1]!ท้ายบท_2[Total points],"ยังไม่ส่ง")</f>
        <v>10</v>
      </c>
      <c r="AD197" s="13">
        <f>_xlfn.XLOOKUP(Table1[[#This Row],[email]],[1]!Quiz_2[Email],[1]!Quiz_2[Total points],"ยังไม่ส่ง")</f>
        <v>9</v>
      </c>
      <c r="AE19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97" s="13">
        <f>_xlfn.XLOOKUP(Table1[[#This Row],[email]],[1]!ท้ายบท_3[Email],[1]!ท้ายบท_3[Total points],"ยังไม่ส่ง")</f>
        <v>11</v>
      </c>
      <c r="AG197" s="13">
        <f>_xlfn.XLOOKUP(Table1[[#This Row],[email]],[1]!Quiz_3[Email],[1]!Quiz_3[Total points],"ยังไม่ส่ง")</f>
        <v>7</v>
      </c>
      <c r="AH197" s="10">
        <v>17</v>
      </c>
      <c r="AI197" s="14">
        <v>5</v>
      </c>
      <c r="AJ197" s="10">
        <f>ROUND((Table1[[#This Row],[mid '[20']]]+Table1[[#This Row],[mid '[10']]])/2,0)</f>
        <v>11</v>
      </c>
      <c r="AK197" s="13"/>
      <c r="AL197" s="13"/>
      <c r="AM197" s="13"/>
      <c r="AN197" s="13"/>
      <c r="AO197" s="13"/>
      <c r="AP197" s="13"/>
      <c r="AQ197" s="13"/>
      <c r="AR197" s="15"/>
      <c r="AS197" s="8" t="str">
        <f>IF(M196&lt;10,"ยังไม่ซ่อม",IF(Table1[[#This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98" spans="1:45" ht="19.5" x14ac:dyDescent="0.4">
      <c r="A198" s="7">
        <v>197</v>
      </c>
      <c r="B198" s="8">
        <v>6</v>
      </c>
      <c r="C198" s="8">
        <v>19</v>
      </c>
      <c r="D198" s="8" t="s">
        <v>826</v>
      </c>
      <c r="E198" s="8" t="s">
        <v>46</v>
      </c>
      <c r="F198" s="8" t="s">
        <v>827</v>
      </c>
      <c r="G198" s="8" t="s">
        <v>828</v>
      </c>
      <c r="H198" s="8" t="s">
        <v>829</v>
      </c>
      <c r="I198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198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198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198" s="10">
        <f>Table1[[#This Row],[บท 1 '[10']]]+Table1[[#This Row],[บท 2 '[10']]]+Table1[[#This Row],[บท 3 '[5']]]</f>
        <v>11</v>
      </c>
      <c r="M198" s="10">
        <f>IF(Table1[[#This Row],[ซ่อมแล้วกลางภาค]]="ซ่อมแล้ว",10,Table1[[#This Row],[MID '[20']2]])</f>
        <v>12</v>
      </c>
      <c r="N198" s="10"/>
      <c r="O198" s="10"/>
      <c r="P198" s="24"/>
      <c r="Q198" s="10">
        <f>Table1[[#This Row],[บท 4 '[10']]]+Table1[[#This Row],[นำเสนอ '[5']]]+Table1[[#This Row],[บท 5 '[10']]]</f>
        <v>0</v>
      </c>
      <c r="R198" s="10">
        <f>Table1[[#This Row],[ก่อนกลางภาค '[25']]]+Table1[[#This Row],[กลางภาค '[20']]]+Table1[[#This Row],[หลังกลางภาค '[25']]]</f>
        <v>23</v>
      </c>
      <c r="S198" s="10"/>
      <c r="T198" s="10">
        <f>Table1[[#This Row],[ปลายภาค '[30']]]+Table1[[#This Row],[ก่อนปลายภาค '[70']]]</f>
        <v>23</v>
      </c>
      <c r="U198" s="12">
        <f t="shared" si="3"/>
        <v>0</v>
      </c>
      <c r="V198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19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9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198" s="13" t="str">
        <f>_xlfn.XLOOKUP(Table1[[#This Row],[email]],[1]!ท้ายบท_1[Email],[1]!ท้ายบท_1[Total points],"ยังไม่ส่ง")</f>
        <v>ยังไม่ส่ง</v>
      </c>
      <c r="Z198" s="8">
        <f>_xlfn.XLOOKUP(Table1[[#This Row],[email]],[1]!Quiz_1[Email],[1]!Quiz_1[Total points],"ยังไม่ส่ง")</f>
        <v>8</v>
      </c>
      <c r="AA198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98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98" s="13" t="str">
        <f>_xlfn.XLOOKUP(Table1[[#This Row],[email]],[1]!ท้ายบท_2[Email],[1]!ท้ายบท_2[Total points],"ยังไม่ส่ง")</f>
        <v>ยังไม่ส่ง</v>
      </c>
      <c r="AD198" s="13" t="str">
        <f>_xlfn.XLOOKUP(Table1[[#This Row],[email]],[1]!Quiz_2[Email],[1]!Quiz_2[Total points],"ยังไม่ส่ง")</f>
        <v>ยังไม่ส่ง</v>
      </c>
      <c r="AE19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98" s="13">
        <f>_xlfn.XLOOKUP(Table1[[#This Row],[email]],[1]!ท้ายบท_3[Email],[1]!ท้ายบท_3[Total points],"ยังไม่ส่ง")</f>
        <v>10</v>
      </c>
      <c r="AG198" s="13">
        <f>_xlfn.XLOOKUP(Table1[[#This Row],[email]],[1]!Quiz_3[Email],[1]!Quiz_3[Total points],"ยังไม่ส่ง")</f>
        <v>9</v>
      </c>
      <c r="AH198" s="10">
        <v>17</v>
      </c>
      <c r="AI198" s="14">
        <v>7</v>
      </c>
      <c r="AJ198" s="10">
        <f>ROUND((Table1[[#This Row],[mid '[20']]]+Table1[[#This Row],[mid '[10']]])/2,0)</f>
        <v>12</v>
      </c>
      <c r="AK198" s="13"/>
      <c r="AL198" s="13"/>
      <c r="AM198" s="13"/>
      <c r="AN198" s="13"/>
      <c r="AO198" s="13"/>
      <c r="AP198" s="13"/>
      <c r="AQ198" s="13"/>
      <c r="AR198" s="15"/>
      <c r="AS198" s="8" t="str">
        <f>IF(M197&lt;10,"ยังไม่ซ่อม",IF(Table1[[#This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199" spans="1:45" ht="19.5" x14ac:dyDescent="0.4">
      <c r="A199" s="7">
        <v>198</v>
      </c>
      <c r="B199" s="8">
        <v>6</v>
      </c>
      <c r="C199" s="8">
        <v>20</v>
      </c>
      <c r="D199" s="8" t="s">
        <v>830</v>
      </c>
      <c r="E199" s="8" t="s">
        <v>111</v>
      </c>
      <c r="F199" s="8" t="s">
        <v>831</v>
      </c>
      <c r="G199" s="8" t="s">
        <v>832</v>
      </c>
      <c r="H199" s="8" t="s">
        <v>833</v>
      </c>
      <c r="I199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199" s="9">
        <f>ROUND(COUNTIF(Table1[[#This Row],[แบบฝึก 2.1]:[ท้ายบท 2]],"&lt;&gt;ยังไม่ส่ง")*8/3+IF(Table1[[#This Row],[Quiz 2]]&lt;&gt;"ยังไม่ส่ง",Table1[[#This Row],[Quiz 2]]*2/10,0),0)</f>
        <v>5</v>
      </c>
      <c r="K199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199" s="10">
        <f>Table1[[#This Row],[บท 1 '[10']]]+Table1[[#This Row],[บท 2 '[10']]]+Table1[[#This Row],[บท 3 '[5']]]</f>
        <v>16</v>
      </c>
      <c r="M199" s="10">
        <f>IF(Table1[[#This Row],[ซ่อมแล้วกลางภาค]]="ซ่อมแล้ว",10,Table1[[#This Row],[MID '[20']2]])</f>
        <v>12</v>
      </c>
      <c r="N199" s="10"/>
      <c r="O199" s="10"/>
      <c r="P199" s="24"/>
      <c r="Q199" s="10">
        <f>Table1[[#This Row],[บท 4 '[10']]]+Table1[[#This Row],[นำเสนอ '[5']]]+Table1[[#This Row],[บท 5 '[10']]]</f>
        <v>0</v>
      </c>
      <c r="R199" s="10">
        <f>Table1[[#This Row],[ก่อนกลางภาค '[25']]]+Table1[[#This Row],[กลางภาค '[20']]]+Table1[[#This Row],[หลังกลางภาค '[25']]]</f>
        <v>28</v>
      </c>
      <c r="S199" s="10"/>
      <c r="T199" s="10">
        <f>Table1[[#This Row],[ปลายภาค '[30']]]+Table1[[#This Row],[ก่อนปลายภาค '[70']]]</f>
        <v>28</v>
      </c>
      <c r="U199" s="12">
        <f t="shared" si="3"/>
        <v>0</v>
      </c>
      <c r="V19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19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199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199" s="13">
        <f>_xlfn.XLOOKUP(Table1[[#This Row],[email]],[1]!ท้ายบท_1[Email],[1]!ท้ายบท_1[Total points],"ยังไม่ส่ง")</f>
        <v>17</v>
      </c>
      <c r="Z199" s="8">
        <f>_xlfn.XLOOKUP(Table1[[#This Row],[email]],[1]!Quiz_1[Email],[1]!Quiz_1[Total points],"ยังไม่ส่ง")</f>
        <v>5</v>
      </c>
      <c r="AA199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199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199" s="13">
        <f>_xlfn.XLOOKUP(Table1[[#This Row],[email]],[1]!ท้ายบท_2[Email],[1]!ท้ายบท_2[Total points],"ยังไม่ส่ง")</f>
        <v>10</v>
      </c>
      <c r="AD199" s="13">
        <f>_xlfn.XLOOKUP(Table1[[#This Row],[email]],[1]!Quiz_2[Email],[1]!Quiz_2[Total points],"ยังไม่ส่ง")</f>
        <v>10</v>
      </c>
      <c r="AE19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199" s="13">
        <f>_xlfn.XLOOKUP(Table1[[#This Row],[email]],[1]!ท้ายบท_3[Email],[1]!ท้ายบท_3[Total points],"ยังไม่ส่ง")</f>
        <v>10</v>
      </c>
      <c r="AG199" s="13">
        <f>_xlfn.XLOOKUP(Table1[[#This Row],[email]],[1]!Quiz_3[Email],[1]!Quiz_3[Total points],"ยังไม่ส่ง")</f>
        <v>6</v>
      </c>
      <c r="AH199" s="10">
        <v>17</v>
      </c>
      <c r="AI199" s="14">
        <v>6</v>
      </c>
      <c r="AJ199" s="10">
        <f>ROUND((Table1[[#This Row],[mid '[20']]]+Table1[[#This Row],[mid '[10']]])/2,0)</f>
        <v>12</v>
      </c>
      <c r="AK199" s="13"/>
      <c r="AL199" s="13"/>
      <c r="AM199" s="13"/>
      <c r="AN199" s="13"/>
      <c r="AO199" s="13"/>
      <c r="AP199" s="13"/>
      <c r="AQ199" s="13"/>
      <c r="AR199" s="15"/>
      <c r="AS199" s="8" t="str">
        <f>IF(M198&lt;10,"ยังไม่ซ่อม",IF(Table1[[#This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00" spans="1:45" ht="19.5" x14ac:dyDescent="0.4">
      <c r="A200" s="7">
        <v>199</v>
      </c>
      <c r="B200" s="8">
        <v>6</v>
      </c>
      <c r="C200" s="8">
        <v>21</v>
      </c>
      <c r="D200" s="8" t="s">
        <v>834</v>
      </c>
      <c r="E200" s="8" t="s">
        <v>111</v>
      </c>
      <c r="F200" s="8" t="s">
        <v>835</v>
      </c>
      <c r="G200" s="8" t="s">
        <v>836</v>
      </c>
      <c r="H200" s="8" t="s">
        <v>837</v>
      </c>
      <c r="I200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200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200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00" s="10">
        <f>Table1[[#This Row],[บท 1 '[10']]]+Table1[[#This Row],[บท 2 '[10']]]+Table1[[#This Row],[บท 3 '[5']]]</f>
        <v>16</v>
      </c>
      <c r="M200" s="10">
        <f>IF(Table1[[#This Row],[ซ่อมแล้วกลางภาค]]="ซ่อมแล้ว",10,Table1[[#This Row],[MID '[20']2]])</f>
        <v>11</v>
      </c>
      <c r="N200" s="10"/>
      <c r="O200" s="10"/>
      <c r="P200" s="24"/>
      <c r="Q200" s="10">
        <f>Table1[[#This Row],[บท 4 '[10']]]+Table1[[#This Row],[นำเสนอ '[5']]]+Table1[[#This Row],[บท 5 '[10']]]</f>
        <v>0</v>
      </c>
      <c r="R200" s="10">
        <f>Table1[[#This Row],[ก่อนกลางภาค '[25']]]+Table1[[#This Row],[กลางภาค '[20']]]+Table1[[#This Row],[หลังกลางภาค '[25']]]</f>
        <v>27</v>
      </c>
      <c r="S200" s="10"/>
      <c r="T200" s="10">
        <f>Table1[[#This Row],[ปลายภาค '[30']]]+Table1[[#This Row],[ก่อนปลายภาค '[70']]]</f>
        <v>27</v>
      </c>
      <c r="U200" s="12">
        <f t="shared" si="3"/>
        <v>0</v>
      </c>
      <c r="V20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0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0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00" s="13" t="str">
        <f>_xlfn.XLOOKUP(Table1[[#This Row],[email]],[1]!ท้ายบท_1[Email],[1]!ท้ายบท_1[Total points],"ยังไม่ส่ง")</f>
        <v>ยังไม่ส่ง</v>
      </c>
      <c r="Z200" s="8">
        <f>_xlfn.XLOOKUP(Table1[[#This Row],[email]],[1]!Quiz_1[Email],[1]!Quiz_1[Total points],"ยังไม่ส่ง")</f>
        <v>9</v>
      </c>
      <c r="AA200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00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00" s="13">
        <f>_xlfn.XLOOKUP(Table1[[#This Row],[email]],[1]!ท้ายบท_2[Email],[1]!ท้ายบท_2[Total points],"ยังไม่ส่ง")</f>
        <v>13</v>
      </c>
      <c r="AD200" s="13">
        <f>_xlfn.XLOOKUP(Table1[[#This Row],[email]],[1]!Quiz_2[Email],[1]!Quiz_2[Total points],"ยังไม่ส่ง")</f>
        <v>8</v>
      </c>
      <c r="AE20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00" s="13">
        <f>_xlfn.XLOOKUP(Table1[[#This Row],[email]],[1]!ท้ายบท_3[Email],[1]!ท้ายบท_3[Total points],"ยังไม่ส่ง")</f>
        <v>7</v>
      </c>
      <c r="AG200" s="13">
        <f>_xlfn.XLOOKUP(Table1[[#This Row],[email]],[1]!Quiz_3[Email],[1]!Quiz_3[Total points],"ยังไม่ส่ง")</f>
        <v>6</v>
      </c>
      <c r="AH200" s="10">
        <v>16</v>
      </c>
      <c r="AI200" s="14">
        <v>5</v>
      </c>
      <c r="AJ200" s="10">
        <f>ROUND((Table1[[#This Row],[mid '[20']]]+Table1[[#This Row],[mid '[10']]])/2,0)</f>
        <v>11</v>
      </c>
      <c r="AK200" s="13"/>
      <c r="AL200" s="13"/>
      <c r="AM200" s="13"/>
      <c r="AN200" s="13"/>
      <c r="AO200" s="13"/>
      <c r="AP200" s="13"/>
      <c r="AQ200" s="13"/>
      <c r="AR200" s="15"/>
      <c r="AS200" s="8" t="str">
        <f>IF(M199&lt;10,"ยังไม่ซ่อม",IF(Table1[[#This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01" spans="1:45" ht="19.5" x14ac:dyDescent="0.4">
      <c r="A201" s="7">
        <v>200</v>
      </c>
      <c r="B201" s="8">
        <v>6</v>
      </c>
      <c r="C201" s="8">
        <v>22</v>
      </c>
      <c r="D201" s="8" t="s">
        <v>838</v>
      </c>
      <c r="E201" s="8" t="s">
        <v>111</v>
      </c>
      <c r="F201" s="8" t="s">
        <v>839</v>
      </c>
      <c r="G201" s="8" t="s">
        <v>840</v>
      </c>
      <c r="H201" s="8" t="s">
        <v>841</v>
      </c>
      <c r="I20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01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01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01" s="10">
        <f>Table1[[#This Row],[บท 1 '[10']]]+Table1[[#This Row],[บท 2 '[10']]]+Table1[[#This Row],[บท 3 '[5']]]</f>
        <v>24</v>
      </c>
      <c r="M201" s="10">
        <f>IF(Table1[[#This Row],[ซ่อมแล้วกลางภาค]]="ซ่อมแล้ว",10,Table1[[#This Row],[MID '[20']2]])</f>
        <v>9</v>
      </c>
      <c r="N201" s="10"/>
      <c r="O201" s="10"/>
      <c r="P201" s="24"/>
      <c r="Q201" s="10">
        <f>Table1[[#This Row],[บท 4 '[10']]]+Table1[[#This Row],[นำเสนอ '[5']]]+Table1[[#This Row],[บท 5 '[10']]]</f>
        <v>0</v>
      </c>
      <c r="R201" s="10">
        <f>Table1[[#This Row],[ก่อนกลางภาค '[25']]]+Table1[[#This Row],[กลางภาค '[20']]]+Table1[[#This Row],[หลังกลางภาค '[25']]]</f>
        <v>33</v>
      </c>
      <c r="S201" s="10"/>
      <c r="T201" s="10">
        <f>Table1[[#This Row],[ปลายภาค '[30']]]+Table1[[#This Row],[ก่อนปลายภาค '[70']]]</f>
        <v>33</v>
      </c>
      <c r="U201" s="12">
        <f t="shared" si="3"/>
        <v>0</v>
      </c>
      <c r="V20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0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0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01" s="13">
        <f>_xlfn.XLOOKUP(Table1[[#This Row],[email]],[1]!ท้ายบท_1[Email],[1]!ท้ายบท_1[Total points],"ยังไม่ส่ง")</f>
        <v>14</v>
      </c>
      <c r="Z201" s="8">
        <f>_xlfn.XLOOKUP(Table1[[#This Row],[email]],[1]!Quiz_1[Email],[1]!Quiz_1[Total points],"ยังไม่ส่ง")</f>
        <v>9</v>
      </c>
      <c r="AA20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0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01" s="13">
        <f>_xlfn.XLOOKUP(Table1[[#This Row],[email]],[1]!ท้ายบท_2[Email],[1]!ท้ายบท_2[Total points],"ยังไม่ส่ง")</f>
        <v>11</v>
      </c>
      <c r="AD201" s="13">
        <f>_xlfn.XLOOKUP(Table1[[#This Row],[email]],[1]!Quiz_2[Email],[1]!Quiz_2[Total points],"ยังไม่ส่ง")</f>
        <v>9</v>
      </c>
      <c r="AE20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01" s="13">
        <f>_xlfn.XLOOKUP(Table1[[#This Row],[email]],[1]!ท้ายบท_3[Email],[1]!ท้ายบท_3[Total points],"ยังไม่ส่ง")</f>
        <v>9</v>
      </c>
      <c r="AG201" s="13">
        <f>_xlfn.XLOOKUP(Table1[[#This Row],[email]],[1]!Quiz_3[Email],[1]!Quiz_3[Total points],"ยังไม่ส่ง")</f>
        <v>5</v>
      </c>
      <c r="AH201" s="10">
        <v>13</v>
      </c>
      <c r="AI201" s="14">
        <v>5</v>
      </c>
      <c r="AJ201" s="10">
        <f>ROUND((Table1[[#This Row],[mid '[20']]]+Table1[[#This Row],[mid '[10']]])/2,0)</f>
        <v>9</v>
      </c>
      <c r="AK201" s="13"/>
      <c r="AL201" s="13"/>
      <c r="AM201" s="13"/>
      <c r="AN201" s="13"/>
      <c r="AO201" s="13"/>
      <c r="AP201" s="13"/>
      <c r="AQ201" s="13"/>
      <c r="AR201" s="15"/>
      <c r="AS201" s="8" t="str">
        <f>IF(M200&lt;10,"ยังไม่ซ่อม",IF(Table1[[#This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02" spans="1:45" ht="19.5" x14ac:dyDescent="0.4">
      <c r="A202" s="7">
        <v>201</v>
      </c>
      <c r="B202" s="8">
        <v>6</v>
      </c>
      <c r="C202" s="8">
        <v>23</v>
      </c>
      <c r="D202" s="8" t="s">
        <v>842</v>
      </c>
      <c r="E202" s="8" t="s">
        <v>111</v>
      </c>
      <c r="F202" s="8" t="s">
        <v>843</v>
      </c>
      <c r="G202" s="8" t="s">
        <v>844</v>
      </c>
      <c r="H202" s="8" t="s">
        <v>845</v>
      </c>
      <c r="I202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202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20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02" s="10">
        <f>Table1[[#This Row],[บท 1 '[10']]]+Table1[[#This Row],[บท 2 '[10']]]+Table1[[#This Row],[บท 3 '[5']]]</f>
        <v>18</v>
      </c>
      <c r="M202" s="10">
        <f>IF(Table1[[#This Row],[ซ่อมแล้วกลางภาค]]="ซ่อมแล้ว",10,Table1[[#This Row],[MID '[20']2]])</f>
        <v>14</v>
      </c>
      <c r="N202" s="10"/>
      <c r="O202" s="10"/>
      <c r="P202" s="24"/>
      <c r="Q202" s="10">
        <f>Table1[[#This Row],[บท 4 '[10']]]+Table1[[#This Row],[นำเสนอ '[5']]]+Table1[[#This Row],[บท 5 '[10']]]</f>
        <v>0</v>
      </c>
      <c r="R202" s="10">
        <f>Table1[[#This Row],[ก่อนกลางภาค '[25']]]+Table1[[#This Row],[กลางภาค '[20']]]+Table1[[#This Row],[หลังกลางภาค '[25']]]</f>
        <v>32</v>
      </c>
      <c r="S202" s="10"/>
      <c r="T202" s="10">
        <f>Table1[[#This Row],[ปลายภาค '[30']]]+Table1[[#This Row],[ก่อนปลายภาค '[70']]]</f>
        <v>32</v>
      </c>
      <c r="U202" s="12">
        <f t="shared" si="3"/>
        <v>0</v>
      </c>
      <c r="V20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0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0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02" s="13" t="str">
        <f>_xlfn.XLOOKUP(Table1[[#This Row],[email]],[1]!ท้ายบท_1[Email],[1]!ท้ายบท_1[Total points],"ยังไม่ส่ง")</f>
        <v>ยังไม่ส่ง</v>
      </c>
      <c r="Z202" s="8">
        <f>_xlfn.XLOOKUP(Table1[[#This Row],[email]],[1]!Quiz_1[Email],[1]!Quiz_1[Total points],"ยังไม่ส่ง")</f>
        <v>3</v>
      </c>
      <c r="AA20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02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02" s="13">
        <f>_xlfn.XLOOKUP(Table1[[#This Row],[email]],[1]!ท้ายบท_2[Email],[1]!ท้ายบท_2[Total points],"ยังไม่ส่ง")</f>
        <v>15</v>
      </c>
      <c r="AD202" s="13">
        <f>_xlfn.XLOOKUP(Table1[[#This Row],[email]],[1]!Quiz_2[Email],[1]!Quiz_2[Total points],"ยังไม่ส่ง")</f>
        <v>9</v>
      </c>
      <c r="AE20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02" s="13">
        <f>_xlfn.XLOOKUP(Table1[[#This Row],[email]],[1]!ท้ายบท_3[Email],[1]!ท้ายบท_3[Total points],"ยังไม่ส่ง")</f>
        <v>11</v>
      </c>
      <c r="AG202" s="13">
        <f>_xlfn.XLOOKUP(Table1[[#This Row],[email]],[1]!Quiz_3[Email],[1]!Quiz_3[Total points],"ยังไม่ส่ง")</f>
        <v>7</v>
      </c>
      <c r="AH202" s="10">
        <v>20</v>
      </c>
      <c r="AI202" s="14">
        <v>8</v>
      </c>
      <c r="AJ202" s="10">
        <f>ROUND((Table1[[#This Row],[mid '[20']]]+Table1[[#This Row],[mid '[10']]])/2,0)</f>
        <v>14</v>
      </c>
      <c r="AK202" s="13"/>
      <c r="AL202" s="13"/>
      <c r="AM202" s="13"/>
      <c r="AN202" s="13"/>
      <c r="AO202" s="13"/>
      <c r="AP202" s="13"/>
      <c r="AQ202" s="13"/>
      <c r="AR202" s="15"/>
      <c r="AS202" s="8" t="str">
        <f>IF(M201&lt;10,"ยังไม่ซ่อม",IF(Table1[[#This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03" spans="1:45" ht="19.5" x14ac:dyDescent="0.4">
      <c r="A203" s="7">
        <v>202</v>
      </c>
      <c r="B203" s="8">
        <v>6</v>
      </c>
      <c r="C203" s="8">
        <v>24</v>
      </c>
      <c r="D203" s="8" t="s">
        <v>846</v>
      </c>
      <c r="E203" s="8" t="s">
        <v>111</v>
      </c>
      <c r="F203" s="8" t="s">
        <v>847</v>
      </c>
      <c r="G203" s="8" t="s">
        <v>848</v>
      </c>
      <c r="H203" s="8" t="s">
        <v>849</v>
      </c>
      <c r="I203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03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203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203" s="10">
        <f>Table1[[#This Row],[บท 1 '[10']]]+Table1[[#This Row],[บท 2 '[10']]]+Table1[[#This Row],[บท 3 '[5']]]</f>
        <v>23</v>
      </c>
      <c r="M203" s="10">
        <f>IF(Table1[[#This Row],[ซ่อมแล้วกลางภาค]]="ซ่อมแล้ว",10,Table1[[#This Row],[MID '[20']2]])</f>
        <v>11</v>
      </c>
      <c r="N203" s="10"/>
      <c r="O203" s="10"/>
      <c r="P203" s="24"/>
      <c r="Q203" s="10">
        <f>Table1[[#This Row],[บท 4 '[10']]]+Table1[[#This Row],[นำเสนอ '[5']]]+Table1[[#This Row],[บท 5 '[10']]]</f>
        <v>0</v>
      </c>
      <c r="R203" s="10">
        <f>Table1[[#This Row],[ก่อนกลางภาค '[25']]]+Table1[[#This Row],[กลางภาค '[20']]]+Table1[[#This Row],[หลังกลางภาค '[25']]]</f>
        <v>34</v>
      </c>
      <c r="S203" s="10"/>
      <c r="T203" s="10">
        <f>Table1[[#This Row],[ปลายภาค '[30']]]+Table1[[#This Row],[ก่อนปลายภาค '[70']]]</f>
        <v>34</v>
      </c>
      <c r="U203" s="12">
        <f t="shared" si="3"/>
        <v>0</v>
      </c>
      <c r="V20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0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0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03" s="13">
        <f>_xlfn.XLOOKUP(Table1[[#This Row],[email]],[1]!ท้ายบท_1[Email],[1]!ท้ายบท_1[Total points],"ยังไม่ส่ง")</f>
        <v>17</v>
      </c>
      <c r="Z203" s="8">
        <f>_xlfn.XLOOKUP(Table1[[#This Row],[email]],[1]!Quiz_1[Email],[1]!Quiz_1[Total points],"ยังไม่ส่ง")</f>
        <v>7</v>
      </c>
      <c r="AA20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0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03" s="13">
        <f>_xlfn.XLOOKUP(Table1[[#This Row],[email]],[1]!ท้ายบท_2[Email],[1]!ท้ายบท_2[Total points],"ยังไม่ส่ง")</f>
        <v>11</v>
      </c>
      <c r="AD203" s="13">
        <f>_xlfn.XLOOKUP(Table1[[#This Row],[email]],[1]!Quiz_2[Email],[1]!Quiz_2[Total points],"ยังไม่ส่ง")</f>
        <v>7</v>
      </c>
      <c r="AE20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03" s="13">
        <f>_xlfn.XLOOKUP(Table1[[#This Row],[email]],[1]!ท้ายบท_3[Email],[1]!ท้ายบท_3[Total points],"ยังไม่ส่ง")</f>
        <v>9</v>
      </c>
      <c r="AG203" s="13">
        <f>_xlfn.XLOOKUP(Table1[[#This Row],[email]],[1]!Quiz_3[Email],[1]!Quiz_3[Total points],"ยังไม่ส่ง")</f>
        <v>9</v>
      </c>
      <c r="AH203" s="10">
        <v>19</v>
      </c>
      <c r="AI203" s="14">
        <v>2</v>
      </c>
      <c r="AJ203" s="10">
        <f>ROUND((Table1[[#This Row],[mid '[20']]]+Table1[[#This Row],[mid '[10']]])/2,0)</f>
        <v>11</v>
      </c>
      <c r="AK203" s="13"/>
      <c r="AL203" s="13"/>
      <c r="AM203" s="13"/>
      <c r="AN203" s="13"/>
      <c r="AO203" s="13"/>
      <c r="AP203" s="13"/>
      <c r="AQ203" s="13"/>
      <c r="AR203" s="15"/>
      <c r="AS203" s="8" t="str">
        <f>IF(M202&lt;10,"ยังไม่ซ่อม",IF(Table1[[#This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04" spans="1:45" ht="19.5" x14ac:dyDescent="0.4">
      <c r="A204" s="7">
        <v>203</v>
      </c>
      <c r="B204" s="8">
        <v>6</v>
      </c>
      <c r="C204" s="8">
        <v>25</v>
      </c>
      <c r="D204" s="8" t="s">
        <v>850</v>
      </c>
      <c r="E204" s="8" t="s">
        <v>111</v>
      </c>
      <c r="F204" s="8" t="s">
        <v>851</v>
      </c>
      <c r="G204" s="8" t="s">
        <v>852</v>
      </c>
      <c r="H204" s="8" t="s">
        <v>853</v>
      </c>
      <c r="I204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04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204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204" s="10">
        <f>Table1[[#This Row],[บท 1 '[10']]]+Table1[[#This Row],[บท 2 '[10']]]+Table1[[#This Row],[บท 3 '[5']]]</f>
        <v>20</v>
      </c>
      <c r="M204" s="10">
        <f>IF(Table1[[#This Row],[ซ่อมแล้วกลางภาค]]="ซ่อมแล้ว",10,Table1[[#This Row],[MID '[20']2]])</f>
        <v>8</v>
      </c>
      <c r="N204" s="10"/>
      <c r="O204" s="10"/>
      <c r="P204" s="24"/>
      <c r="Q204" s="10">
        <f>Table1[[#This Row],[บท 4 '[10']]]+Table1[[#This Row],[นำเสนอ '[5']]]+Table1[[#This Row],[บท 5 '[10']]]</f>
        <v>0</v>
      </c>
      <c r="R204" s="10">
        <f>Table1[[#This Row],[ก่อนกลางภาค '[25']]]+Table1[[#This Row],[กลางภาค '[20']]]+Table1[[#This Row],[หลังกลางภาค '[25']]]</f>
        <v>28</v>
      </c>
      <c r="S204" s="10"/>
      <c r="T204" s="10">
        <f>Table1[[#This Row],[ปลายภาค '[30']]]+Table1[[#This Row],[ก่อนปลายภาค '[70']]]</f>
        <v>28</v>
      </c>
      <c r="U204" s="12">
        <f t="shared" si="3"/>
        <v>0</v>
      </c>
      <c r="V20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0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0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04" s="13">
        <f>_xlfn.XLOOKUP(Table1[[#This Row],[email]],[1]!ท้ายบท_1[Email],[1]!ท้ายบท_1[Total points],"ยังไม่ส่ง")</f>
        <v>17</v>
      </c>
      <c r="Z204" s="8">
        <f>_xlfn.XLOOKUP(Table1[[#This Row],[email]],[1]!Quiz_1[Email],[1]!Quiz_1[Total points],"ยังไม่ส่ง")</f>
        <v>6</v>
      </c>
      <c r="AA20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0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04" s="13">
        <f>_xlfn.XLOOKUP(Table1[[#This Row],[email]],[1]!ท้ายบท_2[Email],[1]!ท้ายบท_2[Total points],"ยังไม่ส่ง")</f>
        <v>11</v>
      </c>
      <c r="AD204" s="13" t="str">
        <f>_xlfn.XLOOKUP(Table1[[#This Row],[email]],[1]!Quiz_2[Email],[1]!Quiz_2[Total points],"ยังไม่ส่ง")</f>
        <v>ยังไม่ส่ง</v>
      </c>
      <c r="AE20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04" s="13">
        <f>_xlfn.XLOOKUP(Table1[[#This Row],[email]],[1]!ท้ายบท_3[Email],[1]!ท้ายบท_3[Total points],"ยังไม่ส่ง")</f>
        <v>9</v>
      </c>
      <c r="AG204" s="13" t="str">
        <f>_xlfn.XLOOKUP(Table1[[#This Row],[email]],[1]!Quiz_3[Email],[1]!Quiz_3[Total points],"ยังไม่ส่ง")</f>
        <v>ยังไม่ส่ง</v>
      </c>
      <c r="AH204" s="10">
        <v>10</v>
      </c>
      <c r="AI204" s="14">
        <v>6</v>
      </c>
      <c r="AJ204" s="10">
        <f>ROUND((Table1[[#This Row],[mid '[20']]]+Table1[[#This Row],[mid '[10']]])/2,0)</f>
        <v>8</v>
      </c>
      <c r="AK204" s="13"/>
      <c r="AL204" s="13"/>
      <c r="AM204" s="13"/>
      <c r="AN204" s="13"/>
      <c r="AO204" s="13"/>
      <c r="AP204" s="13"/>
      <c r="AQ204" s="13"/>
      <c r="AR204" s="15"/>
      <c r="AS204" s="8" t="str">
        <f>IF(M203&lt;10,"ยังไม่ซ่อม",IF(Table1[[#This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05" spans="1:45" ht="19.5" x14ac:dyDescent="0.4">
      <c r="A205" s="7">
        <v>204</v>
      </c>
      <c r="B205" s="8">
        <v>6</v>
      </c>
      <c r="C205" s="8">
        <v>26</v>
      </c>
      <c r="D205" s="8" t="s">
        <v>854</v>
      </c>
      <c r="E205" s="8" t="s">
        <v>111</v>
      </c>
      <c r="F205" s="8" t="s">
        <v>855</v>
      </c>
      <c r="G205" s="8" t="s">
        <v>856</v>
      </c>
      <c r="H205" s="8" t="s">
        <v>857</v>
      </c>
      <c r="I205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205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205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205" s="10">
        <f>Table1[[#This Row],[บท 1 '[10']]]+Table1[[#This Row],[บท 2 '[10']]]+Table1[[#This Row],[บท 3 '[5']]]</f>
        <v>8</v>
      </c>
      <c r="M205" s="10">
        <f>IF(Table1[[#This Row],[ซ่อมแล้วกลางภาค]]="ซ่อมแล้ว",10,Table1[[#This Row],[MID '[20']2]])</f>
        <v>7</v>
      </c>
      <c r="N205" s="10"/>
      <c r="O205" s="10"/>
      <c r="P205" s="24"/>
      <c r="Q205" s="10">
        <f>Table1[[#This Row],[บท 4 '[10']]]+Table1[[#This Row],[นำเสนอ '[5']]]+Table1[[#This Row],[บท 5 '[10']]]</f>
        <v>0</v>
      </c>
      <c r="R205" s="10">
        <f>Table1[[#This Row],[ก่อนกลางภาค '[25']]]+Table1[[#This Row],[กลางภาค '[20']]]+Table1[[#This Row],[หลังกลางภาค '[25']]]</f>
        <v>15</v>
      </c>
      <c r="S205" s="10"/>
      <c r="T205" s="10">
        <f>Table1[[#This Row],[ปลายภาค '[30']]]+Table1[[#This Row],[ก่อนปลายภาค '[70']]]</f>
        <v>15</v>
      </c>
      <c r="U205" s="12">
        <f t="shared" si="3"/>
        <v>0</v>
      </c>
      <c r="V20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0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0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05" s="13" t="str">
        <f>_xlfn.XLOOKUP(Table1[[#This Row],[email]],[1]!ท้ายบท_1[Email],[1]!ท้ายบท_1[Total points],"ยังไม่ส่ง")</f>
        <v>ยังไม่ส่ง</v>
      </c>
      <c r="Z205" s="8">
        <f>_xlfn.XLOOKUP(Table1[[#This Row],[email]],[1]!Quiz_1[Email],[1]!Quiz_1[Total points],"ยังไม่ส่ง")</f>
        <v>9</v>
      </c>
      <c r="AA205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05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05" s="13" t="str">
        <f>_xlfn.XLOOKUP(Table1[[#This Row],[email]],[1]!ท้ายบท_2[Email],[1]!ท้ายบท_2[Total points],"ยังไม่ส่ง")</f>
        <v>ยังไม่ส่ง</v>
      </c>
      <c r="AD205" s="13" t="str">
        <f>_xlfn.XLOOKUP(Table1[[#This Row],[email]],[1]!Quiz_2[Email],[1]!Quiz_2[Total points],"ยังไม่ส่ง")</f>
        <v>ยังไม่ส่ง</v>
      </c>
      <c r="AE205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205" s="13" t="str">
        <f>_xlfn.XLOOKUP(Table1[[#This Row],[email]],[1]!ท้ายบท_3[Email],[1]!ท้ายบท_3[Total points],"ยังไม่ส่ง")</f>
        <v>ยังไม่ส่ง</v>
      </c>
      <c r="AG205" s="13" t="str">
        <f>_xlfn.XLOOKUP(Table1[[#This Row],[email]],[1]!Quiz_3[Email],[1]!Quiz_3[Total points],"ยังไม่ส่ง")</f>
        <v>ยังไม่ส่ง</v>
      </c>
      <c r="AH205" s="10">
        <v>9</v>
      </c>
      <c r="AI205" s="14">
        <v>4</v>
      </c>
      <c r="AJ205" s="10">
        <f>ROUND((Table1[[#This Row],[mid '[20']]]+Table1[[#This Row],[mid '[10']]])/2,0)</f>
        <v>7</v>
      </c>
      <c r="AK205" s="13"/>
      <c r="AL205" s="13"/>
      <c r="AM205" s="13"/>
      <c r="AN205" s="13"/>
      <c r="AO205" s="13"/>
      <c r="AP205" s="13"/>
      <c r="AQ205" s="13"/>
      <c r="AR205" s="15"/>
      <c r="AS205" s="8" t="str">
        <f>IF(M204&lt;10,"ยังไม่ซ่อม",IF(Table1[[#This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06" spans="1:45" ht="19.5" x14ac:dyDescent="0.4">
      <c r="A206" s="7">
        <v>205</v>
      </c>
      <c r="B206" s="8">
        <v>6</v>
      </c>
      <c r="C206" s="8">
        <v>27</v>
      </c>
      <c r="D206" s="8" t="s">
        <v>858</v>
      </c>
      <c r="E206" s="8" t="s">
        <v>111</v>
      </c>
      <c r="F206" s="8" t="s">
        <v>859</v>
      </c>
      <c r="G206" s="8" t="s">
        <v>860</v>
      </c>
      <c r="H206" s="8" t="s">
        <v>861</v>
      </c>
      <c r="I206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206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206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06" s="10">
        <f>Table1[[#This Row],[บท 1 '[10']]]+Table1[[#This Row],[บท 2 '[10']]]+Table1[[#This Row],[บท 3 '[5']]]</f>
        <v>16</v>
      </c>
      <c r="M206" s="10">
        <f>IF(Table1[[#This Row],[ซ่อมแล้วกลางภาค]]="ซ่อมแล้ว",10,Table1[[#This Row],[MID '[20']2]])</f>
        <v>8</v>
      </c>
      <c r="N206" s="10"/>
      <c r="O206" s="10"/>
      <c r="P206" s="24"/>
      <c r="Q206" s="10">
        <f>Table1[[#This Row],[บท 4 '[10']]]+Table1[[#This Row],[นำเสนอ '[5']]]+Table1[[#This Row],[บท 5 '[10']]]</f>
        <v>0</v>
      </c>
      <c r="R206" s="10">
        <f>Table1[[#This Row],[ก่อนกลางภาค '[25']]]+Table1[[#This Row],[กลางภาค '[20']]]+Table1[[#This Row],[หลังกลางภาค '[25']]]</f>
        <v>24</v>
      </c>
      <c r="S206" s="10"/>
      <c r="T206" s="10">
        <f>Table1[[#This Row],[ปลายภาค '[30']]]+Table1[[#This Row],[ก่อนปลายภาค '[70']]]</f>
        <v>24</v>
      </c>
      <c r="U206" s="12">
        <f t="shared" si="3"/>
        <v>0</v>
      </c>
      <c r="V20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0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0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06" s="13" t="str">
        <f>_xlfn.XLOOKUP(Table1[[#This Row],[email]],[1]!ท้ายบท_1[Email],[1]!ท้ายบท_1[Total points],"ยังไม่ส่ง")</f>
        <v>ยังไม่ส่ง</v>
      </c>
      <c r="Z206" s="8">
        <f>_xlfn.XLOOKUP(Table1[[#This Row],[email]],[1]!Quiz_1[Email],[1]!Quiz_1[Total points],"ยังไม่ส่ง")</f>
        <v>9</v>
      </c>
      <c r="AA206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06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06" s="13">
        <f>_xlfn.XLOOKUP(Table1[[#This Row],[email]],[1]!ท้ายบท_2[Email],[1]!ท้ายบท_2[Total points],"ยังไม่ส่ง")</f>
        <v>13</v>
      </c>
      <c r="AD206" s="13">
        <f>_xlfn.XLOOKUP(Table1[[#This Row],[email]],[1]!Quiz_2[Email],[1]!Quiz_2[Total points],"ยังไม่ส่ง")</f>
        <v>8</v>
      </c>
      <c r="AE20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06" s="13">
        <f>_xlfn.XLOOKUP(Table1[[#This Row],[email]],[1]!ท้ายบท_3[Email],[1]!ท้ายบท_3[Total points],"ยังไม่ส่ง")</f>
        <v>8</v>
      </c>
      <c r="AG206" s="13">
        <f>_xlfn.XLOOKUP(Table1[[#This Row],[email]],[1]!Quiz_3[Email],[1]!Quiz_3[Total points],"ยังไม่ส่ง")</f>
        <v>5</v>
      </c>
      <c r="AH206" s="10">
        <v>10</v>
      </c>
      <c r="AI206" s="14">
        <v>5</v>
      </c>
      <c r="AJ206" s="10">
        <f>ROUND((Table1[[#This Row],[mid '[20']]]+Table1[[#This Row],[mid '[10']]])/2,0)</f>
        <v>8</v>
      </c>
      <c r="AK206" s="13"/>
      <c r="AL206" s="13"/>
      <c r="AM206" s="13"/>
      <c r="AN206" s="13"/>
      <c r="AO206" s="13"/>
      <c r="AP206" s="13"/>
      <c r="AQ206" s="13"/>
      <c r="AR206" s="15"/>
      <c r="AS206" s="8" t="str">
        <f>IF(M205&lt;10,"ยังไม่ซ่อม",IF(Table1[[#This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07" spans="1:45" ht="19.5" x14ac:dyDescent="0.4">
      <c r="A207" s="7">
        <v>206</v>
      </c>
      <c r="B207" s="8">
        <v>6</v>
      </c>
      <c r="C207" s="8">
        <v>28</v>
      </c>
      <c r="D207" s="8" t="s">
        <v>862</v>
      </c>
      <c r="E207" s="8" t="s">
        <v>111</v>
      </c>
      <c r="F207" s="8" t="s">
        <v>863</v>
      </c>
      <c r="G207" s="8" t="s">
        <v>864</v>
      </c>
      <c r="H207" s="8" t="s">
        <v>865</v>
      </c>
      <c r="I207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207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207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207" s="10">
        <f>Table1[[#This Row],[บท 1 '[10']]]+Table1[[#This Row],[บท 2 '[10']]]+Table1[[#This Row],[บท 3 '[5']]]</f>
        <v>17</v>
      </c>
      <c r="M207" s="10">
        <f>IF(Table1[[#This Row],[ซ่อมแล้วกลางภาค]]="ซ่อมแล้ว",10,Table1[[#This Row],[MID '[20']2]])</f>
        <v>11</v>
      </c>
      <c r="N207" s="10"/>
      <c r="O207" s="10"/>
      <c r="P207" s="24"/>
      <c r="Q207" s="10">
        <f>Table1[[#This Row],[บท 4 '[10']]]+Table1[[#This Row],[นำเสนอ '[5']]]+Table1[[#This Row],[บท 5 '[10']]]</f>
        <v>0</v>
      </c>
      <c r="R207" s="10">
        <f>Table1[[#This Row],[ก่อนกลางภาค '[25']]]+Table1[[#This Row],[กลางภาค '[20']]]+Table1[[#This Row],[หลังกลางภาค '[25']]]</f>
        <v>28</v>
      </c>
      <c r="S207" s="10"/>
      <c r="T207" s="10">
        <f>Table1[[#This Row],[ปลายภาค '[30']]]+Table1[[#This Row],[ก่อนปลายภาค '[70']]]</f>
        <v>28</v>
      </c>
      <c r="U207" s="12">
        <f t="shared" si="3"/>
        <v>0</v>
      </c>
      <c r="V20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0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0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07" s="13" t="str">
        <f>_xlfn.XLOOKUP(Table1[[#This Row],[email]],[1]!ท้ายบท_1[Email],[1]!ท้ายบท_1[Total points],"ยังไม่ส่ง")</f>
        <v>ยังไม่ส่ง</v>
      </c>
      <c r="Z207" s="8">
        <f>_xlfn.XLOOKUP(Table1[[#This Row],[email]],[1]!Quiz_1[Email],[1]!Quiz_1[Total points],"ยังไม่ส่ง")</f>
        <v>10</v>
      </c>
      <c r="AA20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07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07" s="13" t="str">
        <f>_xlfn.XLOOKUP(Table1[[#This Row],[email]],[1]!ท้ายบท_2[Email],[1]!ท้ายบท_2[Total points],"ยังไม่ส่ง")</f>
        <v>ยังไม่ส่ง</v>
      </c>
      <c r="AD207" s="13">
        <f>_xlfn.XLOOKUP(Table1[[#This Row],[email]],[1]!Quiz_2[Email],[1]!Quiz_2[Total points],"ยังไม่ส่ง")</f>
        <v>9</v>
      </c>
      <c r="AE20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07" s="13">
        <f>_xlfn.XLOOKUP(Table1[[#This Row],[email]],[1]!ท้ายบท_3[Email],[1]!ท้ายบท_3[Total points],"ยังไม่ส่ง")</f>
        <v>10</v>
      </c>
      <c r="AG207" s="13">
        <f>_xlfn.XLOOKUP(Table1[[#This Row],[email]],[1]!Quiz_3[Email],[1]!Quiz_3[Total points],"ยังไม่ส่ง")</f>
        <v>8</v>
      </c>
      <c r="AH207" s="10">
        <v>17</v>
      </c>
      <c r="AI207" s="14">
        <v>5</v>
      </c>
      <c r="AJ207" s="10">
        <f>ROUND((Table1[[#This Row],[mid '[20']]]+Table1[[#This Row],[mid '[10']]])/2,0)</f>
        <v>11</v>
      </c>
      <c r="AK207" s="13"/>
      <c r="AL207" s="13"/>
      <c r="AM207" s="13"/>
      <c r="AN207" s="13"/>
      <c r="AO207" s="13"/>
      <c r="AP207" s="13"/>
      <c r="AQ207" s="13"/>
      <c r="AR207" s="15"/>
      <c r="AS207" s="8" t="str">
        <f>IF(M206&lt;10,"ยังไม่ซ่อม",IF(Table1[[#This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08" spans="1:45" ht="19.5" x14ac:dyDescent="0.4">
      <c r="A208" s="7">
        <v>207</v>
      </c>
      <c r="B208" s="8">
        <v>6</v>
      </c>
      <c r="C208" s="8">
        <v>29</v>
      </c>
      <c r="D208" s="8" t="s">
        <v>866</v>
      </c>
      <c r="E208" s="8" t="s">
        <v>111</v>
      </c>
      <c r="F208" s="8" t="s">
        <v>867</v>
      </c>
      <c r="G208" s="8" t="s">
        <v>868</v>
      </c>
      <c r="H208" s="8" t="s">
        <v>869</v>
      </c>
      <c r="I208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208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208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08" s="10">
        <f>Table1[[#This Row],[บท 1 '[10']]]+Table1[[#This Row],[บท 2 '[10']]]+Table1[[#This Row],[บท 3 '[5']]]</f>
        <v>11</v>
      </c>
      <c r="M208" s="10">
        <f>IF(Table1[[#This Row],[ซ่อมแล้วกลางภาค]]="ซ่อมแล้ว",10,Table1[[#This Row],[MID '[20']2]])</f>
        <v>9</v>
      </c>
      <c r="N208" s="10"/>
      <c r="O208" s="10"/>
      <c r="P208" s="24"/>
      <c r="Q208" s="10">
        <f>Table1[[#This Row],[บท 4 '[10']]]+Table1[[#This Row],[นำเสนอ '[5']]]+Table1[[#This Row],[บท 5 '[10']]]</f>
        <v>0</v>
      </c>
      <c r="R208" s="10">
        <f>Table1[[#This Row],[ก่อนกลางภาค '[25']]]+Table1[[#This Row],[กลางภาค '[20']]]+Table1[[#This Row],[หลังกลางภาค '[25']]]</f>
        <v>20</v>
      </c>
      <c r="S208" s="10"/>
      <c r="T208" s="10">
        <f>Table1[[#This Row],[ปลายภาค '[30']]]+Table1[[#This Row],[ก่อนปลายภาค '[70']]]</f>
        <v>20</v>
      </c>
      <c r="U208" s="12">
        <f t="shared" si="3"/>
        <v>0</v>
      </c>
      <c r="V20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0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0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08" s="13" t="str">
        <f>_xlfn.XLOOKUP(Table1[[#This Row],[email]],[1]!ท้ายบท_1[Email],[1]!ท้ายบท_1[Total points],"ยังไม่ส่ง")</f>
        <v>ยังไม่ส่ง</v>
      </c>
      <c r="Z208" s="8">
        <f>_xlfn.XLOOKUP(Table1[[#This Row],[email]],[1]!Quiz_1[Email],[1]!Quiz_1[Total points],"ยังไม่ส่ง")</f>
        <v>5</v>
      </c>
      <c r="AA208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08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08" s="13" t="str">
        <f>_xlfn.XLOOKUP(Table1[[#This Row],[email]],[1]!ท้ายบท_2[Email],[1]!ท้ายบท_2[Total points],"ยังไม่ส่ง")</f>
        <v>ยังไม่ส่ง</v>
      </c>
      <c r="AD208" s="13" t="str">
        <f>_xlfn.XLOOKUP(Table1[[#This Row],[email]],[1]!Quiz_2[Email],[1]!Quiz_2[Total points],"ยังไม่ส่ง")</f>
        <v>ยังไม่ส่ง</v>
      </c>
      <c r="AE20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08" s="13">
        <f>_xlfn.XLOOKUP(Table1[[#This Row],[email]],[1]!ท้ายบท_3[Email],[1]!ท้ายบท_3[Total points],"ยังไม่ส่ง")</f>
        <v>11</v>
      </c>
      <c r="AG208" s="13">
        <f>_xlfn.XLOOKUP(Table1[[#This Row],[email]],[1]!Quiz_3[Email],[1]!Quiz_3[Total points],"ยังไม่ส่ง")</f>
        <v>5</v>
      </c>
      <c r="AH208" s="10">
        <v>15</v>
      </c>
      <c r="AI208" s="14">
        <v>2</v>
      </c>
      <c r="AJ208" s="10">
        <f>ROUND((Table1[[#This Row],[mid '[20']]]+Table1[[#This Row],[mid '[10']]])/2,0)</f>
        <v>9</v>
      </c>
      <c r="AK208" s="13"/>
      <c r="AL208" s="13"/>
      <c r="AM208" s="13"/>
      <c r="AN208" s="13"/>
      <c r="AO208" s="13"/>
      <c r="AP208" s="13"/>
      <c r="AQ208" s="13"/>
      <c r="AR208" s="15"/>
      <c r="AS208" s="8" t="str">
        <f>IF(M207&lt;10,"ยังไม่ซ่อม",IF(Table1[[#This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09" spans="1:45" ht="19.5" x14ac:dyDescent="0.4">
      <c r="A209" s="7">
        <v>208</v>
      </c>
      <c r="B209" s="8">
        <v>6</v>
      </c>
      <c r="C209" s="8">
        <v>30</v>
      </c>
      <c r="D209" s="8" t="s">
        <v>870</v>
      </c>
      <c r="E209" s="8" t="s">
        <v>111</v>
      </c>
      <c r="F209" s="8" t="s">
        <v>871</v>
      </c>
      <c r="G209" s="8" t="s">
        <v>872</v>
      </c>
      <c r="H209" s="8" t="s">
        <v>873</v>
      </c>
      <c r="I209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209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209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209" s="10">
        <f>Table1[[#This Row],[บท 1 '[10']]]+Table1[[#This Row],[บท 2 '[10']]]+Table1[[#This Row],[บท 3 '[5']]]</f>
        <v>11</v>
      </c>
      <c r="M209" s="10">
        <f>IF(Table1[[#This Row],[ซ่อมแล้วกลางภาค]]="ซ่อมแล้ว",10,Table1[[#This Row],[MID '[20']2]])</f>
        <v>13</v>
      </c>
      <c r="N209" s="10"/>
      <c r="O209" s="10"/>
      <c r="P209" s="24"/>
      <c r="Q209" s="10">
        <f>Table1[[#This Row],[บท 4 '[10']]]+Table1[[#This Row],[นำเสนอ '[5']]]+Table1[[#This Row],[บท 5 '[10']]]</f>
        <v>0</v>
      </c>
      <c r="R209" s="10">
        <f>Table1[[#This Row],[ก่อนกลางภาค '[25']]]+Table1[[#This Row],[กลางภาค '[20']]]+Table1[[#This Row],[หลังกลางภาค '[25']]]</f>
        <v>24</v>
      </c>
      <c r="S209" s="10"/>
      <c r="T209" s="10">
        <f>Table1[[#This Row],[ปลายภาค '[30']]]+Table1[[#This Row],[ก่อนปลายภาค '[70']]]</f>
        <v>24</v>
      </c>
      <c r="U209" s="12">
        <f t="shared" si="3"/>
        <v>0</v>
      </c>
      <c r="V20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0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0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09" s="13" t="str">
        <f>_xlfn.XLOOKUP(Table1[[#This Row],[email]],[1]!ท้ายบท_1[Email],[1]!ท้ายบท_1[Total points],"ยังไม่ส่ง")</f>
        <v>ยังไม่ส่ง</v>
      </c>
      <c r="Z209" s="8">
        <f>_xlfn.XLOOKUP(Table1[[#This Row],[email]],[1]!Quiz_1[Email],[1]!Quiz_1[Total points],"ยังไม่ส่ง")</f>
        <v>4</v>
      </c>
      <c r="AA209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09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09" s="13">
        <f>_xlfn.XLOOKUP(Table1[[#This Row],[email]],[1]!ท้ายบท_2[Email],[1]!ท้ายบท_2[Total points],"ยังไม่ส่ง")</f>
        <v>11</v>
      </c>
      <c r="AD209" s="13">
        <f>_xlfn.XLOOKUP(Table1[[#This Row],[email]],[1]!Quiz_2[Email],[1]!Quiz_2[Total points],"ยังไม่ส่ง")</f>
        <v>5</v>
      </c>
      <c r="AE209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209" s="13" t="str">
        <f>_xlfn.XLOOKUP(Table1[[#This Row],[email]],[1]!ท้ายบท_3[Email],[1]!ท้ายบท_3[Total points],"ยังไม่ส่ง")</f>
        <v>ยังไม่ส่ง</v>
      </c>
      <c r="AG209" s="13" t="str">
        <f>_xlfn.XLOOKUP(Table1[[#This Row],[email]],[1]!Quiz_3[Email],[1]!Quiz_3[Total points],"ยังไม่ส่ง")</f>
        <v>ยังไม่ส่ง</v>
      </c>
      <c r="AH209" s="10">
        <v>18</v>
      </c>
      <c r="AI209" s="14">
        <v>7</v>
      </c>
      <c r="AJ209" s="10">
        <f>ROUND((Table1[[#This Row],[mid '[20']]]+Table1[[#This Row],[mid '[10']]])/2,0)</f>
        <v>13</v>
      </c>
      <c r="AK209" s="13"/>
      <c r="AL209" s="13"/>
      <c r="AM209" s="13"/>
      <c r="AN209" s="13"/>
      <c r="AO209" s="13"/>
      <c r="AP209" s="13"/>
      <c r="AQ209" s="13"/>
      <c r="AR209" s="15"/>
      <c r="AS209" s="8" t="str">
        <f>IF(M208&lt;10,"ยังไม่ซ่อม",IF(Table1[[#This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10" spans="1:45" ht="19.5" x14ac:dyDescent="0.4">
      <c r="A210" s="7">
        <v>209</v>
      </c>
      <c r="B210" s="8">
        <v>6</v>
      </c>
      <c r="C210" s="8">
        <v>31</v>
      </c>
      <c r="D210" s="8" t="s">
        <v>874</v>
      </c>
      <c r="E210" s="8" t="s">
        <v>111</v>
      </c>
      <c r="F210" s="8" t="s">
        <v>875</v>
      </c>
      <c r="G210" s="8" t="s">
        <v>876</v>
      </c>
      <c r="H210" s="8" t="s">
        <v>877</v>
      </c>
      <c r="I210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10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210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10" s="10">
        <f>Table1[[#This Row],[บท 1 '[10']]]+Table1[[#This Row],[บท 2 '[10']]]+Table1[[#This Row],[บท 3 '[5']]]</f>
        <v>17</v>
      </c>
      <c r="M210" s="10">
        <f>IF(Table1[[#This Row],[ซ่อมแล้วกลางภาค]]="ซ่อมแล้ว",10,Table1[[#This Row],[MID '[20']2]])</f>
        <v>15</v>
      </c>
      <c r="N210" s="10"/>
      <c r="O210" s="10"/>
      <c r="P210" s="24"/>
      <c r="Q210" s="10">
        <f>Table1[[#This Row],[บท 4 '[10']]]+Table1[[#This Row],[นำเสนอ '[5']]]+Table1[[#This Row],[บท 5 '[10']]]</f>
        <v>0</v>
      </c>
      <c r="R210" s="10">
        <f>Table1[[#This Row],[ก่อนกลางภาค '[25']]]+Table1[[#This Row],[กลางภาค '[20']]]+Table1[[#This Row],[หลังกลางภาค '[25']]]</f>
        <v>32</v>
      </c>
      <c r="S210" s="10"/>
      <c r="T210" s="10">
        <f>Table1[[#This Row],[ปลายภาค '[30']]]+Table1[[#This Row],[ก่อนปลายภาค '[70']]]</f>
        <v>32</v>
      </c>
      <c r="U210" s="12">
        <f t="shared" si="3"/>
        <v>0</v>
      </c>
      <c r="V21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1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1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10" s="13">
        <f>_xlfn.XLOOKUP(Table1[[#This Row],[email]],[1]!ท้ายบท_1[Email],[1]!ท้ายบท_1[Total points],"ยังไม่ส่ง")</f>
        <v>20</v>
      </c>
      <c r="Z210" s="8">
        <f>_xlfn.XLOOKUP(Table1[[#This Row],[email]],[1]!Quiz_1[Email],[1]!Quiz_1[Total points],"ยังไม่ส่ง")</f>
        <v>6</v>
      </c>
      <c r="AA210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10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10" s="13">
        <f>_xlfn.XLOOKUP(Table1[[#This Row],[email]],[1]!ท้ายบท_2[Email],[1]!ท้ายบท_2[Total points],"ยังไม่ส่ง")</f>
        <v>13</v>
      </c>
      <c r="AD210" s="13">
        <f>_xlfn.XLOOKUP(Table1[[#This Row],[email]],[1]!Quiz_2[Email],[1]!Quiz_2[Total points],"ยังไม่ส่ง")</f>
        <v>9</v>
      </c>
      <c r="AE21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10" s="13">
        <f>_xlfn.XLOOKUP(Table1[[#This Row],[email]],[1]!ท้ายบท_3[Email],[1]!ท้ายบท_3[Total points],"ยังไม่ส่ง")</f>
        <v>11</v>
      </c>
      <c r="AG210" s="13">
        <f>_xlfn.XLOOKUP(Table1[[#This Row],[email]],[1]!Quiz_3[Email],[1]!Quiz_3[Total points],"ยังไม่ส่ง")</f>
        <v>6</v>
      </c>
      <c r="AH210" s="10">
        <v>21</v>
      </c>
      <c r="AI210" s="14">
        <v>8</v>
      </c>
      <c r="AJ210" s="10">
        <f>ROUND((Table1[[#This Row],[mid '[20']]]+Table1[[#This Row],[mid '[10']]])/2,0)</f>
        <v>15</v>
      </c>
      <c r="AK210" s="13"/>
      <c r="AL210" s="13"/>
      <c r="AM210" s="13"/>
      <c r="AN210" s="13"/>
      <c r="AO210" s="13"/>
      <c r="AP210" s="13"/>
      <c r="AQ210" s="13"/>
      <c r="AR210" s="15"/>
      <c r="AS210" s="8" t="str">
        <f>IF(M209&lt;10,"ยังไม่ซ่อม",IF(Table1[[#This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11" spans="1:45" ht="19.5" x14ac:dyDescent="0.4">
      <c r="A211" s="7">
        <v>210</v>
      </c>
      <c r="B211" s="8">
        <v>6</v>
      </c>
      <c r="C211" s="8">
        <v>32</v>
      </c>
      <c r="D211" s="8" t="s">
        <v>878</v>
      </c>
      <c r="E211" s="8" t="s">
        <v>111</v>
      </c>
      <c r="F211" s="8" t="s">
        <v>879</v>
      </c>
      <c r="G211" s="8" t="s">
        <v>880</v>
      </c>
      <c r="H211" s="8" t="s">
        <v>881</v>
      </c>
      <c r="I21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11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211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11" s="10">
        <f>Table1[[#This Row],[บท 1 '[10']]]+Table1[[#This Row],[บท 2 '[10']]]+Table1[[#This Row],[บท 3 '[5']]]</f>
        <v>18</v>
      </c>
      <c r="M211" s="10">
        <f>IF(Table1[[#This Row],[ซ่อมแล้วกลางภาค]]="ซ่อมแล้ว",10,Table1[[#This Row],[MID '[20']2]])</f>
        <v>16</v>
      </c>
      <c r="N211" s="10"/>
      <c r="O211" s="10"/>
      <c r="P211" s="24"/>
      <c r="Q211" s="10">
        <f>Table1[[#This Row],[บท 4 '[10']]]+Table1[[#This Row],[นำเสนอ '[5']]]+Table1[[#This Row],[บท 5 '[10']]]</f>
        <v>0</v>
      </c>
      <c r="R211" s="10">
        <f>Table1[[#This Row],[ก่อนกลางภาค '[25']]]+Table1[[#This Row],[กลางภาค '[20']]]+Table1[[#This Row],[หลังกลางภาค '[25']]]</f>
        <v>34</v>
      </c>
      <c r="S211" s="10"/>
      <c r="T211" s="10">
        <f>Table1[[#This Row],[ปลายภาค '[30']]]+Table1[[#This Row],[ก่อนปลายภาค '[70']]]</f>
        <v>34</v>
      </c>
      <c r="U211" s="12">
        <f t="shared" si="3"/>
        <v>0</v>
      </c>
      <c r="V21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1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1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11" s="13">
        <f>_xlfn.XLOOKUP(Table1[[#This Row],[email]],[1]!ท้ายบท_1[Email],[1]!ท้ายบท_1[Total points],"ยังไม่ส่ง")</f>
        <v>16</v>
      </c>
      <c r="Z211" s="8">
        <f>_xlfn.XLOOKUP(Table1[[#This Row],[email]],[1]!Quiz_1[Email],[1]!Quiz_1[Total points],"ยังไม่ส่ง")</f>
        <v>9</v>
      </c>
      <c r="AA211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11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11" s="13">
        <f>_xlfn.XLOOKUP(Table1[[#This Row],[email]],[1]!ท้ายบท_2[Email],[1]!ท้ายบท_2[Total points],"ยังไม่ส่ง")</f>
        <v>11</v>
      </c>
      <c r="AD211" s="13">
        <f>_xlfn.XLOOKUP(Table1[[#This Row],[email]],[1]!Quiz_2[Email],[1]!Quiz_2[Total points],"ยังไม่ส่ง")</f>
        <v>9</v>
      </c>
      <c r="AE21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11" s="13">
        <f>_xlfn.XLOOKUP(Table1[[#This Row],[email]],[1]!ท้ายบท_3[Email],[1]!ท้ายบท_3[Total points],"ยังไม่ส่ง")</f>
        <v>9</v>
      </c>
      <c r="AG211" s="13">
        <f>_xlfn.XLOOKUP(Table1[[#This Row],[email]],[1]!Quiz_3[Email],[1]!Quiz_3[Total points],"ยังไม่ส่ง")</f>
        <v>7</v>
      </c>
      <c r="AH211" s="10">
        <v>22</v>
      </c>
      <c r="AI211" s="14">
        <v>9</v>
      </c>
      <c r="AJ211" s="10">
        <f>ROUND((Table1[[#This Row],[mid '[20']]]+Table1[[#This Row],[mid '[10']]])/2,0)</f>
        <v>16</v>
      </c>
      <c r="AK211" s="13"/>
      <c r="AL211" s="13"/>
      <c r="AM211" s="13"/>
      <c r="AN211" s="13"/>
      <c r="AO211" s="13"/>
      <c r="AP211" s="13"/>
      <c r="AQ211" s="13"/>
      <c r="AR211" s="15"/>
      <c r="AS211" s="8" t="str">
        <f>IF(M210&lt;10,"ยังไม่ซ่อม",IF(Table1[[#This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12" spans="1:45" ht="19.5" x14ac:dyDescent="0.4">
      <c r="A212" s="7">
        <v>211</v>
      </c>
      <c r="B212" s="8">
        <v>6</v>
      </c>
      <c r="C212" s="8">
        <v>33</v>
      </c>
      <c r="D212" s="8" t="s">
        <v>882</v>
      </c>
      <c r="E212" s="8" t="s">
        <v>111</v>
      </c>
      <c r="F212" s="8" t="s">
        <v>883</v>
      </c>
      <c r="G212" s="8" t="s">
        <v>884</v>
      </c>
      <c r="H212" s="8" t="s">
        <v>885</v>
      </c>
      <c r="I212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12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212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212" s="10">
        <f>Table1[[#This Row],[บท 1 '[10']]]+Table1[[#This Row],[บท 2 '[10']]]+Table1[[#This Row],[บท 3 '[5']]]</f>
        <v>10</v>
      </c>
      <c r="M212" s="10">
        <f>IF(Table1[[#This Row],[ซ่อมแล้วกลางภาค]]="ซ่อมแล้ว",10,Table1[[#This Row],[MID '[20']2]])</f>
        <v>12</v>
      </c>
      <c r="N212" s="10"/>
      <c r="O212" s="10"/>
      <c r="P212" s="24"/>
      <c r="Q212" s="10">
        <f>Table1[[#This Row],[บท 4 '[10']]]+Table1[[#This Row],[นำเสนอ '[5']]]+Table1[[#This Row],[บท 5 '[10']]]</f>
        <v>0</v>
      </c>
      <c r="R212" s="10">
        <f>Table1[[#This Row],[ก่อนกลางภาค '[25']]]+Table1[[#This Row],[กลางภาค '[20']]]+Table1[[#This Row],[หลังกลางภาค '[25']]]</f>
        <v>22</v>
      </c>
      <c r="S212" s="10"/>
      <c r="T212" s="10">
        <f>Table1[[#This Row],[ปลายภาค '[30']]]+Table1[[#This Row],[ก่อนปลายภาค '[70']]]</f>
        <v>22</v>
      </c>
      <c r="U212" s="12">
        <f t="shared" si="3"/>
        <v>0</v>
      </c>
      <c r="V21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1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1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12" s="13">
        <f>_xlfn.XLOOKUP(Table1[[#This Row],[email]],[1]!ท้ายบท_1[Email],[1]!ท้ายบท_1[Total points],"ยังไม่ส่ง")</f>
        <v>21</v>
      </c>
      <c r="Z212" s="8">
        <f>_xlfn.XLOOKUP(Table1[[#This Row],[email]],[1]!Quiz_1[Email],[1]!Quiz_1[Total points],"ยังไม่ส่ง")</f>
        <v>8</v>
      </c>
      <c r="AA212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12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12" s="13" t="str">
        <f>_xlfn.XLOOKUP(Table1[[#This Row],[email]],[1]!ท้ายบท_2[Email],[1]!ท้ายบท_2[Total points],"ยังไม่ส่ง")</f>
        <v>ยังไม่ส่ง</v>
      </c>
      <c r="AD212" s="13" t="str">
        <f>_xlfn.XLOOKUP(Table1[[#This Row],[email]],[1]!Quiz_2[Email],[1]!Quiz_2[Total points],"ยังไม่ส่ง")</f>
        <v>ยังไม่ส่ง</v>
      </c>
      <c r="AE212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212" s="13" t="str">
        <f>_xlfn.XLOOKUP(Table1[[#This Row],[email]],[1]!ท้ายบท_3[Email],[1]!ท้ายบท_3[Total points],"ยังไม่ส่ง")</f>
        <v>ยังไม่ส่ง</v>
      </c>
      <c r="AG212" s="13" t="str">
        <f>_xlfn.XLOOKUP(Table1[[#This Row],[email]],[1]!Quiz_3[Email],[1]!Quiz_3[Total points],"ยังไม่ส่ง")</f>
        <v>ยังไม่ส่ง</v>
      </c>
      <c r="AH212" s="10">
        <v>16</v>
      </c>
      <c r="AI212" s="14">
        <v>7</v>
      </c>
      <c r="AJ212" s="10">
        <f>ROUND((Table1[[#This Row],[mid '[20']]]+Table1[[#This Row],[mid '[10']]])/2,0)</f>
        <v>12</v>
      </c>
      <c r="AK212" s="13"/>
      <c r="AL212" s="13"/>
      <c r="AM212" s="13"/>
      <c r="AN212" s="13"/>
      <c r="AO212" s="13"/>
      <c r="AP212" s="13"/>
      <c r="AQ212" s="13"/>
      <c r="AR212" s="15"/>
      <c r="AS212" s="8" t="str">
        <f>IF(M211&lt;10,"ยังไม่ซ่อม",IF(Table1[[#This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13" spans="1:45" ht="19.5" x14ac:dyDescent="0.4">
      <c r="A213" s="7">
        <v>212</v>
      </c>
      <c r="B213" s="8">
        <v>6</v>
      </c>
      <c r="C213" s="8">
        <v>34</v>
      </c>
      <c r="D213" s="8" t="s">
        <v>886</v>
      </c>
      <c r="E213" s="8" t="s">
        <v>111</v>
      </c>
      <c r="F213" s="8" t="s">
        <v>887</v>
      </c>
      <c r="G213" s="8" t="s">
        <v>888</v>
      </c>
      <c r="H213" s="8" t="s">
        <v>889</v>
      </c>
      <c r="I213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213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213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213" s="10">
        <f>Table1[[#This Row],[บท 1 '[10']]]+Table1[[#This Row],[บท 2 '[10']]]+Table1[[#This Row],[บท 3 '[5']]]</f>
        <v>16</v>
      </c>
      <c r="M213" s="10">
        <f>IF(Table1[[#This Row],[ซ่อมแล้วกลางภาค]]="ซ่อมแล้ว",10,Table1[[#This Row],[MID '[20']2]])</f>
        <v>16</v>
      </c>
      <c r="N213" s="10"/>
      <c r="O213" s="10"/>
      <c r="P213" s="24"/>
      <c r="Q213" s="10">
        <f>Table1[[#This Row],[บท 4 '[10']]]+Table1[[#This Row],[นำเสนอ '[5']]]+Table1[[#This Row],[บท 5 '[10']]]</f>
        <v>0</v>
      </c>
      <c r="R213" s="10">
        <f>Table1[[#This Row],[ก่อนกลางภาค '[25']]]+Table1[[#This Row],[กลางภาค '[20']]]+Table1[[#This Row],[หลังกลางภาค '[25']]]</f>
        <v>32</v>
      </c>
      <c r="S213" s="10"/>
      <c r="T213" s="10">
        <f>Table1[[#This Row],[ปลายภาค '[30']]]+Table1[[#This Row],[ก่อนปลายภาค '[70']]]</f>
        <v>32</v>
      </c>
      <c r="U213" s="12">
        <f t="shared" si="3"/>
        <v>0</v>
      </c>
      <c r="V21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1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1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13" s="13" t="str">
        <f>_xlfn.XLOOKUP(Table1[[#This Row],[email]],[1]!ท้ายบท_1[Email],[1]!ท้ายบท_1[Total points],"ยังไม่ส่ง")</f>
        <v>ยังไม่ส่ง</v>
      </c>
      <c r="Z213" s="8">
        <f>_xlfn.XLOOKUP(Table1[[#This Row],[email]],[1]!Quiz_1[Email],[1]!Quiz_1[Total points],"ยังไม่ส่ง")</f>
        <v>7</v>
      </c>
      <c r="AA213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13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13" s="13">
        <f>_xlfn.XLOOKUP(Table1[[#This Row],[email]],[1]!ท้ายบท_2[Email],[1]!ท้ายบท_2[Total points],"ยังไม่ส่ง")</f>
        <v>13</v>
      </c>
      <c r="AD213" s="13">
        <f>_xlfn.XLOOKUP(Table1[[#This Row],[email]],[1]!Quiz_2[Email],[1]!Quiz_2[Total points],"ยังไม่ส่ง")</f>
        <v>9</v>
      </c>
      <c r="AE21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13" s="13">
        <f>_xlfn.XLOOKUP(Table1[[#This Row],[email]],[1]!ท้ายบท_3[Email],[1]!ท้ายบท_3[Total points],"ยังไม่ส่ง")</f>
        <v>9</v>
      </c>
      <c r="AG213" s="13">
        <f>_xlfn.XLOOKUP(Table1[[#This Row],[email]],[1]!Quiz_3[Email],[1]!Quiz_3[Total points],"ยังไม่ส่ง")</f>
        <v>8</v>
      </c>
      <c r="AH213" s="10">
        <v>22</v>
      </c>
      <c r="AI213" s="14">
        <v>9</v>
      </c>
      <c r="AJ213" s="10">
        <f>ROUND((Table1[[#This Row],[mid '[20']]]+Table1[[#This Row],[mid '[10']]])/2,0)</f>
        <v>16</v>
      </c>
      <c r="AK213" s="13"/>
      <c r="AL213" s="13"/>
      <c r="AM213" s="13"/>
      <c r="AN213" s="13"/>
      <c r="AO213" s="13"/>
      <c r="AP213" s="13"/>
      <c r="AQ213" s="13"/>
      <c r="AR213" s="15"/>
      <c r="AS213" s="8" t="str">
        <f>IF(M212&lt;10,"ยังไม่ซ่อม",IF(Table1[[#This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14" spans="1:45" ht="19.5" x14ac:dyDescent="0.4">
      <c r="A214" s="7">
        <v>213</v>
      </c>
      <c r="B214" s="8">
        <v>6</v>
      </c>
      <c r="C214" s="8">
        <v>35</v>
      </c>
      <c r="D214" s="8" t="s">
        <v>890</v>
      </c>
      <c r="E214" s="8" t="s">
        <v>111</v>
      </c>
      <c r="F214" s="8" t="s">
        <v>891</v>
      </c>
      <c r="G214" s="8" t="s">
        <v>892</v>
      </c>
      <c r="H214" s="8" t="s">
        <v>893</v>
      </c>
      <c r="I214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14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14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14" s="10">
        <f>Table1[[#This Row],[บท 1 '[10']]]+Table1[[#This Row],[บท 2 '[10']]]+Table1[[#This Row],[บท 3 '[5']]]</f>
        <v>24</v>
      </c>
      <c r="M214" s="10">
        <f>IF(Table1[[#This Row],[ซ่อมแล้วกลางภาค]]="ซ่อมแล้ว",10,Table1[[#This Row],[MID '[20']2]])</f>
        <v>14</v>
      </c>
      <c r="N214" s="10"/>
      <c r="O214" s="10"/>
      <c r="P214" s="24"/>
      <c r="Q214" s="10">
        <f>Table1[[#This Row],[บท 4 '[10']]]+Table1[[#This Row],[นำเสนอ '[5']]]+Table1[[#This Row],[บท 5 '[10']]]</f>
        <v>0</v>
      </c>
      <c r="R214" s="10">
        <f>Table1[[#This Row],[ก่อนกลางภาค '[25']]]+Table1[[#This Row],[กลางภาค '[20']]]+Table1[[#This Row],[หลังกลางภาค '[25']]]</f>
        <v>38</v>
      </c>
      <c r="S214" s="10"/>
      <c r="T214" s="10">
        <f>Table1[[#This Row],[ปลายภาค '[30']]]+Table1[[#This Row],[ก่อนปลายภาค '[70']]]</f>
        <v>38</v>
      </c>
      <c r="U214" s="12">
        <f t="shared" si="3"/>
        <v>0</v>
      </c>
      <c r="V21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1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1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14" s="13">
        <f>_xlfn.XLOOKUP(Table1[[#This Row],[email]],[1]!ท้ายบท_1[Email],[1]!ท้ายบท_1[Total points],"ยังไม่ส่ง")</f>
        <v>21</v>
      </c>
      <c r="Z214" s="8">
        <f>_xlfn.XLOOKUP(Table1[[#This Row],[email]],[1]!Quiz_1[Email],[1]!Quiz_1[Total points],"ยังไม่ส่ง")</f>
        <v>8</v>
      </c>
      <c r="AA21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1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14" s="13">
        <f>_xlfn.XLOOKUP(Table1[[#This Row],[email]],[1]!ท้ายบท_2[Email],[1]!ท้ายบท_2[Total points],"ยังไม่ส่ง")</f>
        <v>11</v>
      </c>
      <c r="AD214" s="13">
        <f>_xlfn.XLOOKUP(Table1[[#This Row],[email]],[1]!Quiz_2[Email],[1]!Quiz_2[Total points],"ยังไม่ส่ง")</f>
        <v>9</v>
      </c>
      <c r="AE21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14" s="13">
        <f>_xlfn.XLOOKUP(Table1[[#This Row],[email]],[1]!ท้ายบท_3[Email],[1]!ท้ายบท_3[Total points],"ยังไม่ส่ง")</f>
        <v>10</v>
      </c>
      <c r="AG214" s="13">
        <f>_xlfn.XLOOKUP(Table1[[#This Row],[email]],[1]!Quiz_3[Email],[1]!Quiz_3[Total points],"ยังไม่ส่ง")</f>
        <v>7</v>
      </c>
      <c r="AH214" s="10">
        <v>19</v>
      </c>
      <c r="AI214" s="14">
        <v>8</v>
      </c>
      <c r="AJ214" s="10">
        <f>ROUND((Table1[[#This Row],[mid '[20']]]+Table1[[#This Row],[mid '[10']]])/2,0)</f>
        <v>14</v>
      </c>
      <c r="AK214" s="13"/>
      <c r="AL214" s="13"/>
      <c r="AM214" s="13"/>
      <c r="AN214" s="13"/>
      <c r="AO214" s="13"/>
      <c r="AP214" s="13"/>
      <c r="AQ214" s="13"/>
      <c r="AR214" s="15"/>
      <c r="AS214" s="8" t="str">
        <f>IF(M213&lt;10,"ยังไม่ซ่อม",IF(Table1[[#This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15" spans="1:45" ht="19.5" x14ac:dyDescent="0.4">
      <c r="A215" s="7">
        <v>214</v>
      </c>
      <c r="B215" s="8">
        <v>6</v>
      </c>
      <c r="C215" s="8">
        <v>36</v>
      </c>
      <c r="D215" s="8" t="s">
        <v>894</v>
      </c>
      <c r="E215" s="8" t="s">
        <v>111</v>
      </c>
      <c r="F215" s="8" t="s">
        <v>895</v>
      </c>
      <c r="G215" s="8" t="s">
        <v>896</v>
      </c>
      <c r="H215" s="8" t="s">
        <v>897</v>
      </c>
      <c r="I215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15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215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15" s="10">
        <f>Table1[[#This Row],[บท 1 '[10']]]+Table1[[#This Row],[บท 2 '[10']]]+Table1[[#This Row],[บท 3 '[5']]]</f>
        <v>17</v>
      </c>
      <c r="M215" s="10">
        <f>IF(Table1[[#This Row],[ซ่อมแล้วกลางภาค]]="ซ่อมแล้ว",10,Table1[[#This Row],[MID '[20']2]])</f>
        <v>14</v>
      </c>
      <c r="N215" s="10"/>
      <c r="O215" s="10"/>
      <c r="P215" s="24"/>
      <c r="Q215" s="10">
        <f>Table1[[#This Row],[บท 4 '[10']]]+Table1[[#This Row],[นำเสนอ '[5']]]+Table1[[#This Row],[บท 5 '[10']]]</f>
        <v>0</v>
      </c>
      <c r="R215" s="10">
        <f>Table1[[#This Row],[ก่อนกลางภาค '[25']]]+Table1[[#This Row],[กลางภาค '[20']]]+Table1[[#This Row],[หลังกลางภาค '[25']]]</f>
        <v>31</v>
      </c>
      <c r="S215" s="10"/>
      <c r="T215" s="10">
        <f>Table1[[#This Row],[ปลายภาค '[30']]]+Table1[[#This Row],[ก่อนปลายภาค '[70']]]</f>
        <v>31</v>
      </c>
      <c r="U215" s="12">
        <f t="shared" si="3"/>
        <v>0</v>
      </c>
      <c r="V21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1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1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15" s="13">
        <f>_xlfn.XLOOKUP(Table1[[#This Row],[email]],[1]!ท้ายบท_1[Email],[1]!ท้ายบท_1[Total points],"ยังไม่ส่ง")</f>
        <v>19</v>
      </c>
      <c r="Z215" s="8">
        <f>_xlfn.XLOOKUP(Table1[[#This Row],[email]],[1]!Quiz_1[Email],[1]!Quiz_1[Total points],"ยังไม่ส่ง")</f>
        <v>7</v>
      </c>
      <c r="AA215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15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15" s="13">
        <f>_xlfn.XLOOKUP(Table1[[#This Row],[email]],[1]!ท้ายบท_2[Email],[1]!ท้ายบท_2[Total points],"ยังไม่ส่ง")</f>
        <v>12</v>
      </c>
      <c r="AD215" s="13">
        <f>_xlfn.XLOOKUP(Table1[[#This Row],[email]],[1]!Quiz_2[Email],[1]!Quiz_2[Total points],"ยังไม่ส่ง")</f>
        <v>8</v>
      </c>
      <c r="AE21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15" s="13">
        <f>_xlfn.XLOOKUP(Table1[[#This Row],[email]],[1]!ท้ายบท_3[Email],[1]!ท้ายบท_3[Total points],"ยังไม่ส่ง")</f>
        <v>9</v>
      </c>
      <c r="AG215" s="13">
        <f>_xlfn.XLOOKUP(Table1[[#This Row],[email]],[1]!Quiz_3[Email],[1]!Quiz_3[Total points],"ยังไม่ส่ง")</f>
        <v>7</v>
      </c>
      <c r="AH215" s="10">
        <v>18</v>
      </c>
      <c r="AI215" s="14">
        <v>9</v>
      </c>
      <c r="AJ215" s="10">
        <f>ROUND((Table1[[#This Row],[mid '[20']]]+Table1[[#This Row],[mid '[10']]])/2,0)</f>
        <v>14</v>
      </c>
      <c r="AK215" s="13"/>
      <c r="AL215" s="13"/>
      <c r="AM215" s="13"/>
      <c r="AN215" s="13"/>
      <c r="AO215" s="13"/>
      <c r="AP215" s="13"/>
      <c r="AQ215" s="13"/>
      <c r="AR215" s="15"/>
      <c r="AS215" s="8" t="str">
        <f>IF(M214&lt;10,"ยังไม่ซ่อม",IF(Table1[[#This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16" spans="1:45" ht="19.5" x14ac:dyDescent="0.4">
      <c r="A216" s="7">
        <v>215</v>
      </c>
      <c r="B216" s="8">
        <v>6</v>
      </c>
      <c r="C216" s="8">
        <v>37</v>
      </c>
      <c r="D216" s="8" t="s">
        <v>898</v>
      </c>
      <c r="E216" s="8" t="s">
        <v>111</v>
      </c>
      <c r="F216" s="8" t="s">
        <v>899</v>
      </c>
      <c r="G216" s="8" t="s">
        <v>900</v>
      </c>
      <c r="H216" s="8" t="s">
        <v>901</v>
      </c>
      <c r="I21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16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216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16" s="10">
        <f>Table1[[#This Row],[บท 1 '[10']]]+Table1[[#This Row],[บท 2 '[10']]]+Table1[[#This Row],[บท 3 '[5']]]</f>
        <v>22</v>
      </c>
      <c r="M216" s="10">
        <f>IF(Table1[[#This Row],[ซ่อมแล้วกลางภาค]]="ซ่อมแล้ว",10,Table1[[#This Row],[MID '[20']2]])</f>
        <v>13</v>
      </c>
      <c r="N216" s="10"/>
      <c r="O216" s="10"/>
      <c r="P216" s="24"/>
      <c r="Q216" s="10">
        <f>Table1[[#This Row],[บท 4 '[10']]]+Table1[[#This Row],[นำเสนอ '[5']]]+Table1[[#This Row],[บท 5 '[10']]]</f>
        <v>0</v>
      </c>
      <c r="R216" s="10">
        <f>Table1[[#This Row],[ก่อนกลางภาค '[25']]]+Table1[[#This Row],[กลางภาค '[20']]]+Table1[[#This Row],[หลังกลางภาค '[25']]]</f>
        <v>35</v>
      </c>
      <c r="S216" s="10"/>
      <c r="T216" s="10">
        <f>Table1[[#This Row],[ปลายภาค '[30']]]+Table1[[#This Row],[ก่อนปลายภาค '[70']]]</f>
        <v>35</v>
      </c>
      <c r="U216" s="12">
        <f t="shared" si="3"/>
        <v>0</v>
      </c>
      <c r="V21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1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1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16" s="13">
        <f>_xlfn.XLOOKUP(Table1[[#This Row],[email]],[1]!ท้ายบท_1[Email],[1]!ท้ายบท_1[Total points],"ยังไม่ส่ง")</f>
        <v>17</v>
      </c>
      <c r="Z216" s="8">
        <f>_xlfn.XLOOKUP(Table1[[#This Row],[email]],[1]!Quiz_1[Email],[1]!Quiz_1[Total points],"ยังไม่ส่ง")</f>
        <v>8</v>
      </c>
      <c r="AA21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1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16" s="13">
        <f>_xlfn.XLOOKUP(Table1[[#This Row],[email]],[1]!ท้ายบท_2[Email],[1]!ท้ายบท_2[Total points],"ยังไม่ส่ง")</f>
        <v>10</v>
      </c>
      <c r="AD216" s="13" t="str">
        <f>_xlfn.XLOOKUP(Table1[[#This Row],[email]],[1]!Quiz_2[Email],[1]!Quiz_2[Total points],"ยังไม่ส่ง")</f>
        <v>ยังไม่ส่ง</v>
      </c>
      <c r="AE21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16" s="13">
        <f>_xlfn.XLOOKUP(Table1[[#This Row],[email]],[1]!ท้ายบท_3[Email],[1]!ท้ายบท_3[Total points],"ยังไม่ส่ง")</f>
        <v>1</v>
      </c>
      <c r="AG216" s="13">
        <f>_xlfn.XLOOKUP(Table1[[#This Row],[email]],[1]!Quiz_3[Email],[1]!Quiz_3[Total points],"ยังไม่ส่ง")</f>
        <v>4</v>
      </c>
      <c r="AH216" s="10">
        <v>17</v>
      </c>
      <c r="AI216" s="14">
        <v>8</v>
      </c>
      <c r="AJ216" s="10">
        <f>ROUND((Table1[[#This Row],[mid '[20']]]+Table1[[#This Row],[mid '[10']]])/2,0)</f>
        <v>13</v>
      </c>
      <c r="AK216" s="13"/>
      <c r="AL216" s="13"/>
      <c r="AM216" s="13"/>
      <c r="AN216" s="13"/>
      <c r="AO216" s="13"/>
      <c r="AP216" s="13"/>
      <c r="AQ216" s="13"/>
      <c r="AR216" s="15"/>
      <c r="AS216" s="8" t="str">
        <f>IF(M215&lt;10,"ยังไม่ซ่อม",IF(Table1[[#This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17" spans="1:45" ht="19.5" x14ac:dyDescent="0.4">
      <c r="A217" s="7">
        <v>216</v>
      </c>
      <c r="B217" s="8">
        <v>6</v>
      </c>
      <c r="C217" s="8">
        <v>38</v>
      </c>
      <c r="D217" s="8" t="s">
        <v>902</v>
      </c>
      <c r="E217" s="8" t="s">
        <v>111</v>
      </c>
      <c r="F217" s="8" t="s">
        <v>903</v>
      </c>
      <c r="G217" s="8" t="s">
        <v>904</v>
      </c>
      <c r="H217" s="8" t="s">
        <v>905</v>
      </c>
      <c r="I21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17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217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17" s="10">
        <f>Table1[[#This Row],[บท 1 '[10']]]+Table1[[#This Row],[บท 2 '[10']]]+Table1[[#This Row],[บท 3 '[5']]]</f>
        <v>18</v>
      </c>
      <c r="M217" s="10">
        <f>IF(Table1[[#This Row],[ซ่อมแล้วกลางภาค]]="ซ่อมแล้ว",10,Table1[[#This Row],[MID '[20']2]])</f>
        <v>10</v>
      </c>
      <c r="N217" s="10"/>
      <c r="O217" s="10"/>
      <c r="P217" s="24"/>
      <c r="Q217" s="10">
        <f>Table1[[#This Row],[บท 4 '[10']]]+Table1[[#This Row],[นำเสนอ '[5']]]+Table1[[#This Row],[บท 5 '[10']]]</f>
        <v>0</v>
      </c>
      <c r="R217" s="10">
        <f>Table1[[#This Row],[ก่อนกลางภาค '[25']]]+Table1[[#This Row],[กลางภาค '[20']]]+Table1[[#This Row],[หลังกลางภาค '[25']]]</f>
        <v>28</v>
      </c>
      <c r="S217" s="10"/>
      <c r="T217" s="10">
        <f>Table1[[#This Row],[ปลายภาค '[30']]]+Table1[[#This Row],[ก่อนปลายภาค '[70']]]</f>
        <v>28</v>
      </c>
      <c r="U217" s="12">
        <f t="shared" si="3"/>
        <v>0</v>
      </c>
      <c r="V21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1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1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17" s="13">
        <f>_xlfn.XLOOKUP(Table1[[#This Row],[email]],[1]!ท้ายบท_1[Email],[1]!ท้ายบท_1[Total points],"ยังไม่ส่ง")</f>
        <v>21</v>
      </c>
      <c r="Z217" s="8">
        <f>_xlfn.XLOOKUP(Table1[[#This Row],[email]],[1]!Quiz_1[Email],[1]!Quiz_1[Total points],"ยังไม่ส่ง")</f>
        <v>10</v>
      </c>
      <c r="AA217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17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17" s="13">
        <f>_xlfn.XLOOKUP(Table1[[#This Row],[email]],[1]!ท้ายบท_2[Email],[1]!ท้ายบท_2[Total points],"ยังไม่ส่ง")</f>
        <v>6</v>
      </c>
      <c r="AD217" s="13">
        <f>_xlfn.XLOOKUP(Table1[[#This Row],[email]],[1]!Quiz_2[Email],[1]!Quiz_2[Total points],"ยังไม่ส่ง")</f>
        <v>9</v>
      </c>
      <c r="AE21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17" s="13">
        <f>_xlfn.XLOOKUP(Table1[[#This Row],[email]],[1]!ท้ายบท_3[Email],[1]!ท้ายบท_3[Total points],"ยังไม่ส่ง")</f>
        <v>10</v>
      </c>
      <c r="AG217" s="13">
        <f>_xlfn.XLOOKUP(Table1[[#This Row],[email]],[1]!Quiz_3[Email],[1]!Quiz_3[Total points],"ยังไม่ส่ง")</f>
        <v>7</v>
      </c>
      <c r="AH217" s="10">
        <v>15</v>
      </c>
      <c r="AI217" s="14">
        <v>5</v>
      </c>
      <c r="AJ217" s="10">
        <f>ROUND((Table1[[#This Row],[mid '[20']]]+Table1[[#This Row],[mid '[10']]])/2,0)</f>
        <v>10</v>
      </c>
      <c r="AK217" s="13"/>
      <c r="AL217" s="13"/>
      <c r="AM217" s="13"/>
      <c r="AN217" s="13"/>
      <c r="AO217" s="13"/>
      <c r="AP217" s="13"/>
      <c r="AQ217" s="13"/>
      <c r="AR217" s="15"/>
      <c r="AS217" s="8" t="str">
        <f>IF(M216&lt;10,"ยังไม่ซ่อม",IF(Table1[[#This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18" spans="1:45" ht="19.5" x14ac:dyDescent="0.4">
      <c r="A218" s="7">
        <v>217</v>
      </c>
      <c r="B218" s="8">
        <v>6</v>
      </c>
      <c r="C218" s="8">
        <v>39</v>
      </c>
      <c r="D218" s="8" t="s">
        <v>906</v>
      </c>
      <c r="E218" s="8" t="s">
        <v>111</v>
      </c>
      <c r="F218" s="8" t="s">
        <v>907</v>
      </c>
      <c r="G218" s="8" t="s">
        <v>908</v>
      </c>
      <c r="H218" s="8" t="s">
        <v>909</v>
      </c>
      <c r="I218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18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218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18" s="10">
        <f>Table1[[#This Row],[บท 1 '[10']]]+Table1[[#This Row],[บท 2 '[10']]]+Table1[[#This Row],[บท 3 '[5']]]</f>
        <v>17</v>
      </c>
      <c r="M218" s="10">
        <f>IF(Table1[[#This Row],[ซ่อมแล้วกลางภาค]]="ซ่อมแล้ว",10,Table1[[#This Row],[MID '[20']2]])</f>
        <v>11</v>
      </c>
      <c r="N218" s="10"/>
      <c r="O218" s="10"/>
      <c r="P218" s="24"/>
      <c r="Q218" s="10">
        <f>Table1[[#This Row],[บท 4 '[10']]]+Table1[[#This Row],[นำเสนอ '[5']]]+Table1[[#This Row],[บท 5 '[10']]]</f>
        <v>0</v>
      </c>
      <c r="R218" s="10">
        <f>Table1[[#This Row],[ก่อนกลางภาค '[25']]]+Table1[[#This Row],[กลางภาค '[20']]]+Table1[[#This Row],[หลังกลางภาค '[25']]]</f>
        <v>28</v>
      </c>
      <c r="S218" s="10"/>
      <c r="T218" s="10">
        <f>Table1[[#This Row],[ปลายภาค '[30']]]+Table1[[#This Row],[ก่อนปลายภาค '[70']]]</f>
        <v>28</v>
      </c>
      <c r="U218" s="12">
        <f t="shared" si="3"/>
        <v>0</v>
      </c>
      <c r="V21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1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1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18" s="13">
        <f>_xlfn.XLOOKUP(Table1[[#This Row],[email]],[1]!ท้ายบท_1[Email],[1]!ท้ายบท_1[Total points],"ยังไม่ส่ง")</f>
        <v>20</v>
      </c>
      <c r="Z218" s="8">
        <f>_xlfn.XLOOKUP(Table1[[#This Row],[email]],[1]!Quiz_1[Email],[1]!Quiz_1[Total points],"ยังไม่ส่ง")</f>
        <v>7</v>
      </c>
      <c r="AA218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18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18" s="13">
        <f>_xlfn.XLOOKUP(Table1[[#This Row],[email]],[1]!ท้ายบท_2[Email],[1]!ท้ายบท_2[Total points],"ยังไม่ส่ง")</f>
        <v>7</v>
      </c>
      <c r="AD218" s="13">
        <f>_xlfn.XLOOKUP(Table1[[#This Row],[email]],[1]!Quiz_2[Email],[1]!Quiz_2[Total points],"ยังไม่ส่ง")</f>
        <v>9</v>
      </c>
      <c r="AE21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18" s="13">
        <f>_xlfn.XLOOKUP(Table1[[#This Row],[email]],[1]!ท้ายบท_3[Email],[1]!ท้ายบท_3[Total points],"ยังไม่ส่ง")</f>
        <v>10</v>
      </c>
      <c r="AG218" s="13">
        <f>_xlfn.XLOOKUP(Table1[[#This Row],[email]],[1]!Quiz_3[Email],[1]!Quiz_3[Total points],"ยังไม่ส่ง")</f>
        <v>5</v>
      </c>
      <c r="AH218" s="10">
        <v>17</v>
      </c>
      <c r="AI218" s="14">
        <v>5</v>
      </c>
      <c r="AJ218" s="10">
        <f>ROUND((Table1[[#This Row],[mid '[20']]]+Table1[[#This Row],[mid '[10']]])/2,0)</f>
        <v>11</v>
      </c>
      <c r="AK218" s="13"/>
      <c r="AL218" s="13"/>
      <c r="AM218" s="13"/>
      <c r="AN218" s="13"/>
      <c r="AO218" s="13"/>
      <c r="AP218" s="13"/>
      <c r="AQ218" s="13"/>
      <c r="AR218" s="15"/>
      <c r="AS218" s="8" t="str">
        <f>IF(M217&lt;10,"ยังไม่ซ่อม",IF(Table1[[#This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19" spans="1:45" ht="20.25" thickBot="1" x14ac:dyDescent="0.45">
      <c r="A219" s="16">
        <v>218</v>
      </c>
      <c r="B219" s="17">
        <v>6</v>
      </c>
      <c r="C219" s="17">
        <v>40</v>
      </c>
      <c r="D219" s="17" t="s">
        <v>910</v>
      </c>
      <c r="E219" s="17" t="s">
        <v>111</v>
      </c>
      <c r="F219" s="17" t="s">
        <v>911</v>
      </c>
      <c r="G219" s="17" t="s">
        <v>912</v>
      </c>
      <c r="H219" s="17" t="s">
        <v>913</v>
      </c>
      <c r="I219" s="18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19" s="18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219" s="18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219" s="19">
        <f>Table1[[#This Row],[บท 1 '[10']]]+Table1[[#This Row],[บท 2 '[10']]]+Table1[[#This Row],[บท 3 '[5']]]</f>
        <v>16</v>
      </c>
      <c r="M219" s="19">
        <f>IF(Table1[[#This Row],[ซ่อมแล้วกลางภาค]]="ซ่อมแล้ว",10,Table1[[#This Row],[MID '[20']2]])</f>
        <v>8</v>
      </c>
      <c r="N219" s="19"/>
      <c r="O219" s="19"/>
      <c r="P219" s="25"/>
      <c r="Q219" s="19">
        <f>Table1[[#This Row],[บท 4 '[10']]]+Table1[[#This Row],[นำเสนอ '[5']]]+Table1[[#This Row],[บท 5 '[10']]]</f>
        <v>0</v>
      </c>
      <c r="R219" s="19">
        <f>Table1[[#This Row],[ก่อนกลางภาค '[25']]]+Table1[[#This Row],[กลางภาค '[20']]]+Table1[[#This Row],[หลังกลางภาค '[25']]]</f>
        <v>24</v>
      </c>
      <c r="S219" s="19"/>
      <c r="T219" s="19">
        <f>Table1[[#This Row],[ปลายภาค '[30']]]+Table1[[#This Row],[ก่อนปลายภาค '[70']]]</f>
        <v>24</v>
      </c>
      <c r="U219" s="20">
        <f t="shared" si="3"/>
        <v>0</v>
      </c>
      <c r="V219" s="21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19" s="21" t="str">
        <f>IF(_xlfn.XLOOKUP(Table1[[#This Row],[email]],[1]!แบบฝึก_11[Email],[1]!แบบฝึก_11[Completion time],0)&lt;&gt;0,"ส่งแล้ว","ยังไม่ส่ง")</f>
        <v>ส่งแล้ว</v>
      </c>
      <c r="X219" s="21" t="str">
        <f>IF(_xlfn.XLOOKUP(Table1[[#This Row],[email]],[1]!แบบฝึก_12[Email],[1]!แบบฝึก_12[Completion time],0)&lt;&gt;0,"ส่งแล้ว","ยังไม่ส่ง")</f>
        <v>ส่งแล้ว</v>
      </c>
      <c r="Y219" s="21">
        <f>_xlfn.XLOOKUP(Table1[[#This Row],[email]],[1]!ท้ายบท_1[Email],[1]!ท้ายบท_1[Total points],"ยังไม่ส่ง")</f>
        <v>11</v>
      </c>
      <c r="Z219" s="17">
        <f>_xlfn.XLOOKUP(Table1[[#This Row],[email]],[1]!Quiz_1[Email],[1]!Quiz_1[Total points],"ยังไม่ส่ง")</f>
        <v>4</v>
      </c>
      <c r="AA219" s="21" t="str">
        <f>IF(_xlfn.XLOOKUP(Table1[[#This Row],[email]],[1]!แบบฝึก_21[Email],[1]!แบบฝึก_21[Completion time],0)&lt;&gt;0,"ส่งแล้ว","ยังไม่ส่ง")</f>
        <v>ส่งแล้ว</v>
      </c>
      <c r="AB219" s="21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19" s="21">
        <f>_xlfn.XLOOKUP(Table1[[#This Row],[email]],[1]!ท้ายบท_2[Email],[1]!ท้ายบท_2[Total points],"ยังไม่ส่ง")</f>
        <v>13</v>
      </c>
      <c r="AD219" s="21">
        <f>_xlfn.XLOOKUP(Table1[[#This Row],[email]],[1]!Quiz_2[Email],[1]!Quiz_2[Total points],"ยังไม่ส่ง")</f>
        <v>7</v>
      </c>
      <c r="AE219" s="21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219" s="21" t="str">
        <f>_xlfn.XLOOKUP(Table1[[#This Row],[email]],[1]!ท้ายบท_3[Email],[1]!ท้ายบท_3[Total points],"ยังไม่ส่ง")</f>
        <v>ยังไม่ส่ง</v>
      </c>
      <c r="AG219" s="21" t="str">
        <f>_xlfn.XLOOKUP(Table1[[#This Row],[email]],[1]!Quiz_3[Email],[1]!Quiz_3[Total points],"ยังไม่ส่ง")</f>
        <v>ยังไม่ส่ง</v>
      </c>
      <c r="AH219" s="19">
        <v>11</v>
      </c>
      <c r="AI219" s="22">
        <v>4</v>
      </c>
      <c r="AJ219" s="19">
        <f>ROUND((Table1[[#This Row],[mid '[20']]]+Table1[[#This Row],[mid '[10']]])/2,0)</f>
        <v>8</v>
      </c>
      <c r="AK219" s="21"/>
      <c r="AL219" s="21"/>
      <c r="AM219" s="21"/>
      <c r="AN219" s="21"/>
      <c r="AO219" s="21"/>
      <c r="AP219" s="21"/>
      <c r="AQ219" s="21"/>
      <c r="AR219" s="23"/>
      <c r="AS219" s="17" t="str">
        <f>IF(M218&lt;10,"ยังไม่ซ่อม",IF(Table1[[#This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20" spans="1:45" ht="20.25" thickTop="1" x14ac:dyDescent="0.4">
      <c r="A220" s="7">
        <v>219</v>
      </c>
      <c r="B220" s="8">
        <v>7</v>
      </c>
      <c r="C220" s="8">
        <v>1</v>
      </c>
      <c r="D220" s="8" t="s">
        <v>914</v>
      </c>
      <c r="E220" s="8" t="s">
        <v>46</v>
      </c>
      <c r="F220" s="8" t="s">
        <v>915</v>
      </c>
      <c r="G220" s="8" t="s">
        <v>916</v>
      </c>
      <c r="H220" s="8" t="s">
        <v>917</v>
      </c>
      <c r="I220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20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220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220" s="10">
        <f>Table1[[#This Row],[บท 1 '[10']]]+Table1[[#This Row],[บท 2 '[10']]]+Table1[[#This Row],[บท 3 '[5']]]</f>
        <v>15</v>
      </c>
      <c r="M220" s="10">
        <f>IF(Table1[[#This Row],[ซ่อมแล้วกลางภาค]]="ซ่อมแล้ว",10,Table1[[#This Row],[MID '[20']2]])</f>
        <v>9</v>
      </c>
      <c r="N220" s="10"/>
      <c r="O220" s="10"/>
      <c r="P220" s="24"/>
      <c r="Q220" s="10">
        <f>Table1[[#This Row],[บท 4 '[10']]]+Table1[[#This Row],[นำเสนอ '[5']]]+Table1[[#This Row],[บท 5 '[10']]]</f>
        <v>0</v>
      </c>
      <c r="R220" s="10">
        <f>Table1[[#This Row],[ก่อนกลางภาค '[25']]]+Table1[[#This Row],[กลางภาค '[20']]]+Table1[[#This Row],[หลังกลางภาค '[25']]]</f>
        <v>24</v>
      </c>
      <c r="S220" s="10"/>
      <c r="T220" s="10">
        <f>Table1[[#This Row],[ปลายภาค '[30']]]+Table1[[#This Row],[ก่อนปลายภาค '[70']]]</f>
        <v>24</v>
      </c>
      <c r="U220" s="12">
        <f t="shared" si="3"/>
        <v>0</v>
      </c>
      <c r="V22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2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2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20" s="13">
        <f>_xlfn.XLOOKUP(Table1[[#This Row],[email]],[1]!ท้ายบท_1[Email],[1]!ท้ายบท_1[Total points],"ยังไม่ส่ง")</f>
        <v>9</v>
      </c>
      <c r="Z220" s="8">
        <f>_xlfn.XLOOKUP(Table1[[#This Row],[email]],[1]!Quiz_1[Email],[1]!Quiz_1[Total points],"ยังไม่ส่ง")</f>
        <v>3</v>
      </c>
      <c r="AA22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20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20" s="13" t="str">
        <f>_xlfn.XLOOKUP(Table1[[#This Row],[email]],[1]!ท้ายบท_2[Email],[1]!ท้ายบท_2[Total points],"ยังไม่ส่ง")</f>
        <v>ยังไม่ส่ง</v>
      </c>
      <c r="AD220" s="13" t="str">
        <f>_xlfn.XLOOKUP(Table1[[#This Row],[email]],[1]!Quiz_2[Email],[1]!Quiz_2[Total points],"ยังไม่ส่ง")</f>
        <v>ยังไม่ส่ง</v>
      </c>
      <c r="AE22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20" s="13">
        <f>_xlfn.XLOOKUP(Table1[[#This Row],[email]],[1]!ท้ายบท_3[Email],[1]!ท้ายบท_3[Total points],"ยังไม่ส่ง")</f>
        <v>3</v>
      </c>
      <c r="AG220" s="13">
        <f>_xlfn.XLOOKUP(Table1[[#This Row],[email]],[1]!Quiz_3[Email],[1]!Quiz_3[Total points],"ยังไม่ส่ง")</f>
        <v>2</v>
      </c>
      <c r="AH220" s="10">
        <v>13</v>
      </c>
      <c r="AI220" s="14">
        <v>5</v>
      </c>
      <c r="AJ220" s="10">
        <f>ROUND((Table1[[#This Row],[mid '[20']]]+Table1[[#This Row],[mid '[10']]])/2,0)</f>
        <v>9</v>
      </c>
      <c r="AK220" s="13"/>
      <c r="AL220" s="13"/>
      <c r="AM220" s="13"/>
      <c r="AN220" s="13"/>
      <c r="AO220" s="13"/>
      <c r="AP220" s="13"/>
      <c r="AQ220" s="13"/>
      <c r="AR220" s="15"/>
      <c r="AS220" s="8" t="str">
        <f>IF(M219&lt;10,"ยังไม่ซ่อม",IF(Table1[[#This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21" spans="1:45" ht="19.5" x14ac:dyDescent="0.4">
      <c r="A221" s="7">
        <v>220</v>
      </c>
      <c r="B221" s="8">
        <v>7</v>
      </c>
      <c r="C221" s="8">
        <v>2</v>
      </c>
      <c r="D221" s="8" t="s">
        <v>918</v>
      </c>
      <c r="E221" s="8" t="s">
        <v>46</v>
      </c>
      <c r="F221" s="8" t="s">
        <v>919</v>
      </c>
      <c r="G221" s="8" t="s">
        <v>920</v>
      </c>
      <c r="H221" s="8" t="s">
        <v>921</v>
      </c>
      <c r="I221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21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221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21" s="10">
        <f>Table1[[#This Row],[บท 1 '[10']]]+Table1[[#This Row],[บท 2 '[10']]]+Table1[[#This Row],[บท 3 '[5']]]</f>
        <v>20</v>
      </c>
      <c r="M221" s="10">
        <f>IF(Table1[[#This Row],[ซ่อมแล้วกลางภาค]]="ซ่อมแล้ว",10,Table1[[#This Row],[MID '[20']2]])</f>
        <v>14</v>
      </c>
      <c r="N221" s="10"/>
      <c r="O221" s="10"/>
      <c r="P221" s="24"/>
      <c r="Q221" s="10">
        <f>Table1[[#This Row],[บท 4 '[10']]]+Table1[[#This Row],[นำเสนอ '[5']]]+Table1[[#This Row],[บท 5 '[10']]]</f>
        <v>0</v>
      </c>
      <c r="R221" s="10">
        <f>Table1[[#This Row],[ก่อนกลางภาค '[25']]]+Table1[[#This Row],[กลางภาค '[20']]]+Table1[[#This Row],[หลังกลางภาค '[25']]]</f>
        <v>34</v>
      </c>
      <c r="S221" s="10"/>
      <c r="T221" s="10">
        <f>Table1[[#This Row],[ปลายภาค '[30']]]+Table1[[#This Row],[ก่อนปลายภาค '[70']]]</f>
        <v>34</v>
      </c>
      <c r="U221" s="12">
        <f t="shared" si="3"/>
        <v>0</v>
      </c>
      <c r="V22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2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2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21" s="13">
        <f>_xlfn.XLOOKUP(Table1[[#This Row],[email]],[1]!ท้ายบท_1[Email],[1]!ท้ายบท_1[Total points],"ยังไม่ส่ง")</f>
        <v>15</v>
      </c>
      <c r="Z221" s="8">
        <f>_xlfn.XLOOKUP(Table1[[#This Row],[email]],[1]!Quiz_1[Email],[1]!Quiz_1[Total points],"ยังไม่ส่ง")</f>
        <v>5</v>
      </c>
      <c r="AA22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21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21" s="13">
        <f>_xlfn.XLOOKUP(Table1[[#This Row],[email]],[1]!ท้ายบท_2[Email],[1]!ท้ายบท_2[Total points],"ยังไม่ส่ง")</f>
        <v>11</v>
      </c>
      <c r="AD221" s="13">
        <f>_xlfn.XLOOKUP(Table1[[#This Row],[email]],[1]!Quiz_2[Email],[1]!Quiz_2[Total points],"ยังไม่ส่ง")</f>
        <v>9</v>
      </c>
      <c r="AE22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21" s="13">
        <f>_xlfn.XLOOKUP(Table1[[#This Row],[email]],[1]!ท้ายบท_3[Email],[1]!ท้ายบท_3[Total points],"ยังไม่ส่ง")</f>
        <v>11</v>
      </c>
      <c r="AG221" s="13">
        <f>_xlfn.XLOOKUP(Table1[[#This Row],[email]],[1]!Quiz_3[Email],[1]!Quiz_3[Total points],"ยังไม่ส่ง")</f>
        <v>5</v>
      </c>
      <c r="AH221" s="10">
        <v>20</v>
      </c>
      <c r="AI221" s="14">
        <v>8</v>
      </c>
      <c r="AJ221" s="10">
        <f>ROUND((Table1[[#This Row],[mid '[20']]]+Table1[[#This Row],[mid '[10']]])/2,0)</f>
        <v>14</v>
      </c>
      <c r="AK221" s="13"/>
      <c r="AL221" s="13"/>
      <c r="AM221" s="13"/>
      <c r="AN221" s="13"/>
      <c r="AO221" s="13"/>
      <c r="AP221" s="13"/>
      <c r="AQ221" s="13"/>
      <c r="AR221" s="15"/>
      <c r="AS221" s="8" t="str">
        <f>IF(M220&lt;10,"ยังไม่ซ่อม",IF(Table1[[#This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22" spans="1:45" ht="19.5" x14ac:dyDescent="0.4">
      <c r="A222" s="7">
        <v>221</v>
      </c>
      <c r="B222" s="8">
        <v>7</v>
      </c>
      <c r="C222" s="8">
        <v>3</v>
      </c>
      <c r="D222" s="8" t="s">
        <v>922</v>
      </c>
      <c r="E222" s="8" t="s">
        <v>46</v>
      </c>
      <c r="F222" s="8" t="s">
        <v>923</v>
      </c>
      <c r="G222" s="8" t="s">
        <v>924</v>
      </c>
      <c r="H222" s="8" t="s">
        <v>925</v>
      </c>
      <c r="I222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22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22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22" s="10">
        <f>Table1[[#This Row],[บท 1 '[10']]]+Table1[[#This Row],[บท 2 '[10']]]+Table1[[#This Row],[บท 3 '[5']]]</f>
        <v>20</v>
      </c>
      <c r="M222" s="10">
        <f>IF(Table1[[#This Row],[ซ่อมแล้วกลางภาค]]="ซ่อมแล้ว",10,Table1[[#This Row],[MID '[20']2]])</f>
        <v>11</v>
      </c>
      <c r="N222" s="10"/>
      <c r="O222" s="10"/>
      <c r="P222" s="24"/>
      <c r="Q222" s="10">
        <f>Table1[[#This Row],[บท 4 '[10']]]+Table1[[#This Row],[นำเสนอ '[5']]]+Table1[[#This Row],[บท 5 '[10']]]</f>
        <v>0</v>
      </c>
      <c r="R222" s="10">
        <f>Table1[[#This Row],[ก่อนกลางภาค '[25']]]+Table1[[#This Row],[กลางภาค '[20']]]+Table1[[#This Row],[หลังกลางภาค '[25']]]</f>
        <v>31</v>
      </c>
      <c r="S222" s="10"/>
      <c r="T222" s="10">
        <f>Table1[[#This Row],[ปลายภาค '[30']]]+Table1[[#This Row],[ก่อนปลายภาค '[70']]]</f>
        <v>31</v>
      </c>
      <c r="U222" s="12">
        <f t="shared" si="3"/>
        <v>0</v>
      </c>
      <c r="V22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2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2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22" s="13">
        <f>_xlfn.XLOOKUP(Table1[[#This Row],[email]],[1]!ท้ายบท_1[Email],[1]!ท้ายบท_1[Total points],"ยังไม่ส่ง")</f>
        <v>16</v>
      </c>
      <c r="Z222" s="8">
        <f>_xlfn.XLOOKUP(Table1[[#This Row],[email]],[1]!Quiz_1[Email],[1]!Quiz_1[Total points],"ยังไม่ส่ง")</f>
        <v>4</v>
      </c>
      <c r="AA22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22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22" s="13">
        <f>_xlfn.XLOOKUP(Table1[[#This Row],[email]],[1]!ท้ายบท_2[Email],[1]!ท้ายบท_2[Total points],"ยังไม่ส่ง")</f>
        <v>6</v>
      </c>
      <c r="AD222" s="13">
        <f>_xlfn.XLOOKUP(Table1[[#This Row],[email]],[1]!Quiz_2[Email],[1]!Quiz_2[Total points],"ยังไม่ส่ง")</f>
        <v>7</v>
      </c>
      <c r="AE22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22" s="13">
        <f>_xlfn.XLOOKUP(Table1[[#This Row],[email]],[1]!ท้ายบท_3[Email],[1]!ท้ายบท_3[Total points],"ยังไม่ส่ง")</f>
        <v>9</v>
      </c>
      <c r="AG222" s="13">
        <f>_xlfn.XLOOKUP(Table1[[#This Row],[email]],[1]!Quiz_3[Email],[1]!Quiz_3[Total points],"ยังไม่ส่ง")</f>
        <v>4</v>
      </c>
      <c r="AH222" s="10">
        <v>21</v>
      </c>
      <c r="AI222" s="14">
        <v>0</v>
      </c>
      <c r="AJ222" s="10">
        <f>ROUND((Table1[[#This Row],[mid '[20']]]+Table1[[#This Row],[mid '[10']]])/2,0)</f>
        <v>11</v>
      </c>
      <c r="AK222" s="13"/>
      <c r="AL222" s="13"/>
      <c r="AM222" s="13"/>
      <c r="AN222" s="13"/>
      <c r="AO222" s="13"/>
      <c r="AP222" s="13"/>
      <c r="AQ222" s="13"/>
      <c r="AR222" s="15"/>
      <c r="AS222" s="8" t="str">
        <f>IF(M221&lt;10,"ยังไม่ซ่อม",IF(Table1[[#This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23" spans="1:45" ht="19.5" x14ac:dyDescent="0.4">
      <c r="A223" s="7">
        <v>222</v>
      </c>
      <c r="B223" s="8">
        <v>7</v>
      </c>
      <c r="C223" s="8">
        <v>4</v>
      </c>
      <c r="D223" s="8" t="s">
        <v>926</v>
      </c>
      <c r="E223" s="8" t="s">
        <v>46</v>
      </c>
      <c r="F223" s="8" t="s">
        <v>927</v>
      </c>
      <c r="G223" s="8" t="s">
        <v>928</v>
      </c>
      <c r="H223" s="8" t="s">
        <v>929</v>
      </c>
      <c r="I223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23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223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23" s="10">
        <f>Table1[[#This Row],[บท 1 '[10']]]+Table1[[#This Row],[บท 2 '[10']]]+Table1[[#This Row],[บท 3 '[5']]]</f>
        <v>13</v>
      </c>
      <c r="M223" s="10">
        <f>IF(Table1[[#This Row],[ซ่อมแล้วกลางภาค]]="ซ่อมแล้ว",10,Table1[[#This Row],[MID '[20']2]])</f>
        <v>9</v>
      </c>
      <c r="N223" s="10"/>
      <c r="O223" s="10"/>
      <c r="P223" s="24"/>
      <c r="Q223" s="10">
        <f>Table1[[#This Row],[บท 4 '[10']]]+Table1[[#This Row],[นำเสนอ '[5']]]+Table1[[#This Row],[บท 5 '[10']]]</f>
        <v>0</v>
      </c>
      <c r="R223" s="10">
        <f>Table1[[#This Row],[ก่อนกลางภาค '[25']]]+Table1[[#This Row],[กลางภาค '[20']]]+Table1[[#This Row],[หลังกลางภาค '[25']]]</f>
        <v>22</v>
      </c>
      <c r="S223" s="10"/>
      <c r="T223" s="10">
        <f>Table1[[#This Row],[ปลายภาค '[30']]]+Table1[[#This Row],[ก่อนปลายภาค '[70']]]</f>
        <v>22</v>
      </c>
      <c r="U223" s="12">
        <f t="shared" si="3"/>
        <v>0</v>
      </c>
      <c r="V22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2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2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23" s="13">
        <f>_xlfn.XLOOKUP(Table1[[#This Row],[email]],[1]!ท้ายบท_1[Email],[1]!ท้ายบท_1[Total points],"ยังไม่ส่ง")</f>
        <v>13</v>
      </c>
      <c r="Z223" s="8">
        <f>_xlfn.XLOOKUP(Table1[[#This Row],[email]],[1]!Quiz_1[Email],[1]!Quiz_1[Total points],"ยังไม่ส่ง")</f>
        <v>3</v>
      </c>
      <c r="AA223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23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23" s="13" t="str">
        <f>_xlfn.XLOOKUP(Table1[[#This Row],[email]],[1]!ท้ายบท_2[Email],[1]!ท้ายบท_2[Total points],"ยังไม่ส่ง")</f>
        <v>ยังไม่ส่ง</v>
      </c>
      <c r="AD223" s="13" t="str">
        <f>_xlfn.XLOOKUP(Table1[[#This Row],[email]],[1]!Quiz_2[Email],[1]!Quiz_2[Total points],"ยังไม่ส่ง")</f>
        <v>ยังไม่ส่ง</v>
      </c>
      <c r="AE22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23" s="13">
        <f>_xlfn.XLOOKUP(Table1[[#This Row],[email]],[1]!ท้ายบท_3[Email],[1]!ท้ายบท_3[Total points],"ยังไม่ส่ง")</f>
        <v>7</v>
      </c>
      <c r="AG223" s="13">
        <f>_xlfn.XLOOKUP(Table1[[#This Row],[email]],[1]!Quiz_3[Email],[1]!Quiz_3[Total points],"ยังไม่ส่ง")</f>
        <v>5</v>
      </c>
      <c r="AH223" s="10">
        <v>14</v>
      </c>
      <c r="AI223" s="14">
        <v>3</v>
      </c>
      <c r="AJ223" s="10">
        <f>ROUND((Table1[[#This Row],[mid '[20']]]+Table1[[#This Row],[mid '[10']]])/2,0)</f>
        <v>9</v>
      </c>
      <c r="AK223" s="13"/>
      <c r="AL223" s="13"/>
      <c r="AM223" s="13"/>
      <c r="AN223" s="13"/>
      <c r="AO223" s="13"/>
      <c r="AP223" s="13"/>
      <c r="AQ223" s="13"/>
      <c r="AR223" s="15"/>
      <c r="AS223" s="8" t="str">
        <f>IF(M222&lt;10,"ยังไม่ซ่อม",IF(Table1[[#This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24" spans="1:45" ht="19.5" x14ac:dyDescent="0.4">
      <c r="A224" s="7">
        <v>223</v>
      </c>
      <c r="B224" s="8">
        <v>7</v>
      </c>
      <c r="C224" s="8">
        <v>5</v>
      </c>
      <c r="D224" s="8" t="s">
        <v>930</v>
      </c>
      <c r="E224" s="8" t="s">
        <v>46</v>
      </c>
      <c r="F224" s="8" t="s">
        <v>931</v>
      </c>
      <c r="G224" s="8" t="s">
        <v>932</v>
      </c>
      <c r="H224" s="8" t="s">
        <v>933</v>
      </c>
      <c r="I224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24" s="9">
        <f>ROUND(COUNTIF(Table1[[#This Row],[แบบฝึก 2.1]:[ท้ายบท 2]],"&lt;&gt;ยังไม่ส่ง")*8/3+IF(Table1[[#This Row],[Quiz 2]]&lt;&gt;"ยังไม่ส่ง",Table1[[#This Row],[Quiz 2]]*2/10,0),0)</f>
        <v>5</v>
      </c>
      <c r="K224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224" s="10">
        <f>Table1[[#This Row],[บท 1 '[10']]]+Table1[[#This Row],[บท 2 '[10']]]+Table1[[#This Row],[บท 3 '[5']]]</f>
        <v>15</v>
      </c>
      <c r="M224" s="10">
        <f>IF(Table1[[#This Row],[ซ่อมแล้วกลางภาค]]="ซ่อมแล้ว",10,Table1[[#This Row],[MID '[20']2]])</f>
        <v>7</v>
      </c>
      <c r="N224" s="10"/>
      <c r="O224" s="10"/>
      <c r="P224" s="24"/>
      <c r="Q224" s="10">
        <f>Table1[[#This Row],[บท 4 '[10']]]+Table1[[#This Row],[นำเสนอ '[5']]]+Table1[[#This Row],[บท 5 '[10']]]</f>
        <v>0</v>
      </c>
      <c r="R224" s="10">
        <f>Table1[[#This Row],[ก่อนกลางภาค '[25']]]+Table1[[#This Row],[กลางภาค '[20']]]+Table1[[#This Row],[หลังกลางภาค '[25']]]</f>
        <v>22</v>
      </c>
      <c r="S224" s="10"/>
      <c r="T224" s="10">
        <f>Table1[[#This Row],[ปลายภาค '[30']]]+Table1[[#This Row],[ก่อนปลายภาค '[70']]]</f>
        <v>22</v>
      </c>
      <c r="U224" s="12">
        <f t="shared" si="3"/>
        <v>0</v>
      </c>
      <c r="V22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2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2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24" s="13">
        <f>_xlfn.XLOOKUP(Table1[[#This Row],[email]],[1]!ท้ายบท_1[Email],[1]!ท้ายบท_1[Total points],"ยังไม่ส่ง")</f>
        <v>22</v>
      </c>
      <c r="Z224" s="8">
        <f>_xlfn.XLOOKUP(Table1[[#This Row],[email]],[1]!Quiz_1[Email],[1]!Quiz_1[Total points],"ยังไม่ส่ง")</f>
        <v>10</v>
      </c>
      <c r="AA22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2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24" s="13" t="str">
        <f>_xlfn.XLOOKUP(Table1[[#This Row],[email]],[1]!ท้ายบท_2[Email],[1]!ท้ายบท_2[Total points],"ยังไม่ส่ง")</f>
        <v>ยังไม่ส่ง</v>
      </c>
      <c r="AD224" s="13" t="str">
        <f>_xlfn.XLOOKUP(Table1[[#This Row],[email]],[1]!Quiz_2[Email],[1]!Quiz_2[Total points],"ยังไม่ส่ง")</f>
        <v>ยังไม่ส่ง</v>
      </c>
      <c r="AE224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224" s="13" t="str">
        <f>_xlfn.XLOOKUP(Table1[[#This Row],[email]],[1]!ท้ายบท_3[Email],[1]!ท้ายบท_3[Total points],"ยังไม่ส่ง")</f>
        <v>ยังไม่ส่ง</v>
      </c>
      <c r="AG224" s="13" t="str">
        <f>_xlfn.XLOOKUP(Table1[[#This Row],[email]],[1]!Quiz_3[Email],[1]!Quiz_3[Total points],"ยังไม่ส่ง")</f>
        <v>ยังไม่ส่ง</v>
      </c>
      <c r="AH224" s="10">
        <v>10</v>
      </c>
      <c r="AI224" s="14">
        <v>3</v>
      </c>
      <c r="AJ224" s="10">
        <f>ROUND((Table1[[#This Row],[mid '[20']]]+Table1[[#This Row],[mid '[10']]])/2,0)</f>
        <v>7</v>
      </c>
      <c r="AK224" s="13"/>
      <c r="AL224" s="13"/>
      <c r="AM224" s="13"/>
      <c r="AN224" s="13"/>
      <c r="AO224" s="13"/>
      <c r="AP224" s="13"/>
      <c r="AQ224" s="13"/>
      <c r="AR224" s="15"/>
      <c r="AS224" s="8" t="str">
        <f>IF(M223&lt;10,"ยังไม่ซ่อม",IF(Table1[[#This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25" spans="1:45" ht="19.5" x14ac:dyDescent="0.4">
      <c r="A225" s="7">
        <v>224</v>
      </c>
      <c r="B225" s="8">
        <v>7</v>
      </c>
      <c r="C225" s="8">
        <v>6</v>
      </c>
      <c r="D225" s="8" t="s">
        <v>934</v>
      </c>
      <c r="E225" s="8" t="s">
        <v>46</v>
      </c>
      <c r="F225" s="8" t="s">
        <v>935</v>
      </c>
      <c r="G225" s="8" t="s">
        <v>936</v>
      </c>
      <c r="H225" s="8" t="s">
        <v>937</v>
      </c>
      <c r="I22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25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225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225" s="10">
        <f>Table1[[#This Row],[บท 1 '[10']]]+Table1[[#This Row],[บท 2 '[10']]]+Table1[[#This Row],[บท 3 '[5']]]</f>
        <v>22</v>
      </c>
      <c r="M225" s="10">
        <f>IF(Table1[[#This Row],[ซ่อมแล้วกลางภาค]]="ซ่อมแล้ว",10,Table1[[#This Row],[MID '[20']2]])</f>
        <v>9</v>
      </c>
      <c r="N225" s="10"/>
      <c r="O225" s="10"/>
      <c r="P225" s="24"/>
      <c r="Q225" s="10">
        <f>Table1[[#This Row],[บท 4 '[10']]]+Table1[[#This Row],[นำเสนอ '[5']]]+Table1[[#This Row],[บท 5 '[10']]]</f>
        <v>0</v>
      </c>
      <c r="R225" s="10">
        <f>Table1[[#This Row],[ก่อนกลางภาค '[25']]]+Table1[[#This Row],[กลางภาค '[20']]]+Table1[[#This Row],[หลังกลางภาค '[25']]]</f>
        <v>31</v>
      </c>
      <c r="S225" s="10"/>
      <c r="T225" s="10">
        <f>Table1[[#This Row],[ปลายภาค '[30']]]+Table1[[#This Row],[ก่อนปลายภาค '[70']]]</f>
        <v>31</v>
      </c>
      <c r="U225" s="12">
        <f t="shared" si="3"/>
        <v>0</v>
      </c>
      <c r="V22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2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2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25" s="13">
        <f>_xlfn.XLOOKUP(Table1[[#This Row],[email]],[1]!ท้ายบท_1[Email],[1]!ท้ายบท_1[Total points],"ยังไม่ส่ง")</f>
        <v>17</v>
      </c>
      <c r="Z225" s="8">
        <f>_xlfn.XLOOKUP(Table1[[#This Row],[email]],[1]!Quiz_1[Email],[1]!Quiz_1[Total points],"ยังไม่ส่ง")</f>
        <v>8</v>
      </c>
      <c r="AA22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2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25" s="13">
        <f>_xlfn.XLOOKUP(Table1[[#This Row],[email]],[1]!ท้ายบท_2[Email],[1]!ท้ายบท_2[Total points],"ยังไม่ส่ง")</f>
        <v>7</v>
      </c>
      <c r="AD225" s="13">
        <f>_xlfn.XLOOKUP(Table1[[#This Row],[email]],[1]!Quiz_2[Email],[1]!Quiz_2[Total points],"ยังไม่ส่ง")</f>
        <v>4</v>
      </c>
      <c r="AE225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225" s="13">
        <f>_xlfn.XLOOKUP(Table1[[#This Row],[email]],[1]!ท้ายบท_3[Email],[1]!ท้ายบท_3[Total points],"ยังไม่ส่ง")</f>
        <v>6</v>
      </c>
      <c r="AG225" s="13">
        <f>_xlfn.XLOOKUP(Table1[[#This Row],[email]],[1]!Quiz_3[Email],[1]!Quiz_3[Total points],"ยังไม่ส่ง")</f>
        <v>8</v>
      </c>
      <c r="AH225" s="10">
        <v>9</v>
      </c>
      <c r="AI225" s="14">
        <v>8</v>
      </c>
      <c r="AJ225" s="10">
        <f>ROUND((Table1[[#This Row],[mid '[20']]]+Table1[[#This Row],[mid '[10']]])/2,0)</f>
        <v>9</v>
      </c>
      <c r="AK225" s="13"/>
      <c r="AL225" s="13"/>
      <c r="AM225" s="13"/>
      <c r="AN225" s="13"/>
      <c r="AO225" s="13"/>
      <c r="AP225" s="13"/>
      <c r="AQ225" s="13"/>
      <c r="AR225" s="15"/>
      <c r="AS225" s="8" t="str">
        <f>IF(M224&lt;10,"ยังไม่ซ่อม",IF(Table1[[#This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26" spans="1:45" ht="19.5" x14ac:dyDescent="0.4">
      <c r="A226" s="7">
        <v>225</v>
      </c>
      <c r="B226" s="8">
        <v>7</v>
      </c>
      <c r="C226" s="8">
        <v>7</v>
      </c>
      <c r="D226" s="8" t="s">
        <v>938</v>
      </c>
      <c r="E226" s="8" t="s">
        <v>46</v>
      </c>
      <c r="F226" s="8" t="s">
        <v>939</v>
      </c>
      <c r="G226" s="8" t="s">
        <v>940</v>
      </c>
      <c r="H226" s="8" t="s">
        <v>941</v>
      </c>
      <c r="I226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226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226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226" s="10">
        <f>Table1[[#This Row],[บท 1 '[10']]]+Table1[[#This Row],[บท 2 '[10']]]+Table1[[#This Row],[บท 3 '[5']]]</f>
        <v>11</v>
      </c>
      <c r="M226" s="10">
        <f>IF(Table1[[#This Row],[ซ่อมแล้วกลางภาค]]="ซ่อมแล้ว",10,Table1[[#This Row],[MID '[20']2]])</f>
        <v>10</v>
      </c>
      <c r="N226" s="10"/>
      <c r="O226" s="10"/>
      <c r="P226" s="24"/>
      <c r="Q226" s="10">
        <f>Table1[[#This Row],[บท 4 '[10']]]+Table1[[#This Row],[นำเสนอ '[5']]]+Table1[[#This Row],[บท 5 '[10']]]</f>
        <v>0</v>
      </c>
      <c r="R226" s="10">
        <f>Table1[[#This Row],[ก่อนกลางภาค '[25']]]+Table1[[#This Row],[กลางภาค '[20']]]+Table1[[#This Row],[หลังกลางภาค '[25']]]</f>
        <v>21</v>
      </c>
      <c r="S226" s="10"/>
      <c r="T226" s="10">
        <f>Table1[[#This Row],[ปลายภาค '[30']]]+Table1[[#This Row],[ก่อนปลายภาค '[70']]]</f>
        <v>21</v>
      </c>
      <c r="U226" s="12">
        <f t="shared" si="3"/>
        <v>0</v>
      </c>
      <c r="V22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2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2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26" s="13">
        <f>_xlfn.XLOOKUP(Table1[[#This Row],[email]],[1]!ท้ายบท_1[Email],[1]!ท้ายบท_1[Total points],"ยังไม่ส่ง")</f>
        <v>19</v>
      </c>
      <c r="Z226" s="8" t="str">
        <f>_xlfn.XLOOKUP(Table1[[#This Row],[email]],[1]!Quiz_1[Email],[1]!Quiz_1[Total points],"ยังไม่ส่ง")</f>
        <v>ยังไม่ส่ง</v>
      </c>
      <c r="AA22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26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26" s="13" t="str">
        <f>_xlfn.XLOOKUP(Table1[[#This Row],[email]],[1]!ท้ายบท_2[Email],[1]!ท้ายบท_2[Total points],"ยังไม่ส่ง")</f>
        <v>ยังไม่ส่ง</v>
      </c>
      <c r="AD226" s="13" t="str">
        <f>_xlfn.XLOOKUP(Table1[[#This Row],[email]],[1]!Quiz_2[Email],[1]!Quiz_2[Total points],"ยังไม่ส่ง")</f>
        <v>ยังไม่ส่ง</v>
      </c>
      <c r="AE226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226" s="13" t="str">
        <f>_xlfn.XLOOKUP(Table1[[#This Row],[email]],[1]!ท้ายบท_3[Email],[1]!ท้ายบท_3[Total points],"ยังไม่ส่ง")</f>
        <v>ยังไม่ส่ง</v>
      </c>
      <c r="AG226" s="13" t="str">
        <f>_xlfn.XLOOKUP(Table1[[#This Row],[email]],[1]!Quiz_3[Email],[1]!Quiz_3[Total points],"ยังไม่ส่ง")</f>
        <v>ยังไม่ส่ง</v>
      </c>
      <c r="AH226" s="10">
        <v>15</v>
      </c>
      <c r="AI226" s="14">
        <v>5</v>
      </c>
      <c r="AJ226" s="10">
        <f>ROUND((Table1[[#This Row],[mid '[20']]]+Table1[[#This Row],[mid '[10']]])/2,0)</f>
        <v>10</v>
      </c>
      <c r="AK226" s="13"/>
      <c r="AL226" s="13"/>
      <c r="AM226" s="13"/>
      <c r="AN226" s="13"/>
      <c r="AO226" s="13"/>
      <c r="AP226" s="13"/>
      <c r="AQ226" s="13"/>
      <c r="AR226" s="15"/>
      <c r="AS226" s="8" t="str">
        <f>IF(M225&lt;10,"ยังไม่ซ่อม",IF(Table1[[#This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27" spans="1:45" ht="19.5" x14ac:dyDescent="0.4">
      <c r="A227" s="7">
        <v>226</v>
      </c>
      <c r="B227" s="8">
        <v>7</v>
      </c>
      <c r="C227" s="8">
        <v>8</v>
      </c>
      <c r="D227" s="8" t="s">
        <v>942</v>
      </c>
      <c r="E227" s="8" t="s">
        <v>46</v>
      </c>
      <c r="F227" s="8" t="s">
        <v>943</v>
      </c>
      <c r="G227" s="8" t="s">
        <v>944</v>
      </c>
      <c r="H227" s="8" t="s">
        <v>945</v>
      </c>
      <c r="I22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2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27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227" s="10">
        <f>Table1[[#This Row],[บท 1 '[10']]]+Table1[[#This Row],[บท 2 '[10']]]+Table1[[#This Row],[บท 3 '[5']]]</f>
        <v>25</v>
      </c>
      <c r="M227" s="10">
        <f>IF(Table1[[#This Row],[ซ่อมแล้วกลางภาค]]="ซ่อมแล้ว",10,Table1[[#This Row],[MID '[20']2]])</f>
        <v>8</v>
      </c>
      <c r="N227" s="10"/>
      <c r="O227" s="10"/>
      <c r="P227" s="24"/>
      <c r="Q227" s="10">
        <f>Table1[[#This Row],[บท 4 '[10']]]+Table1[[#This Row],[นำเสนอ '[5']]]+Table1[[#This Row],[บท 5 '[10']]]</f>
        <v>0</v>
      </c>
      <c r="R227" s="10">
        <f>Table1[[#This Row],[ก่อนกลางภาค '[25']]]+Table1[[#This Row],[กลางภาค '[20']]]+Table1[[#This Row],[หลังกลางภาค '[25']]]</f>
        <v>33</v>
      </c>
      <c r="S227" s="10"/>
      <c r="T227" s="10">
        <f>Table1[[#This Row],[ปลายภาค '[30']]]+Table1[[#This Row],[ก่อนปลายภาค '[70']]]</f>
        <v>33</v>
      </c>
      <c r="U227" s="12">
        <f t="shared" si="3"/>
        <v>0</v>
      </c>
      <c r="V22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2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2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27" s="13">
        <f>_xlfn.XLOOKUP(Table1[[#This Row],[email]],[1]!ท้ายบท_1[Email],[1]!ท้ายบท_1[Total points],"ยังไม่ส่ง")</f>
        <v>21</v>
      </c>
      <c r="Z227" s="8">
        <f>_xlfn.XLOOKUP(Table1[[#This Row],[email]],[1]!Quiz_1[Email],[1]!Quiz_1[Total points],"ยังไม่ส่ง")</f>
        <v>8</v>
      </c>
      <c r="AA22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2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27" s="13">
        <f>_xlfn.XLOOKUP(Table1[[#This Row],[email]],[1]!ท้ายบท_2[Email],[1]!ท้ายบท_2[Total points],"ยังไม่ส่ง")</f>
        <v>6</v>
      </c>
      <c r="AD227" s="13">
        <f>_xlfn.XLOOKUP(Table1[[#This Row],[email]],[1]!Quiz_2[Email],[1]!Quiz_2[Total points],"ยังไม่ส่ง")</f>
        <v>9</v>
      </c>
      <c r="AE22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27" s="13">
        <f>_xlfn.XLOOKUP(Table1[[#This Row],[email]],[1]!ท้ายบท_3[Email],[1]!ท้ายบท_3[Total points],"ยังไม่ส่ง")</f>
        <v>10</v>
      </c>
      <c r="AG227" s="13">
        <f>_xlfn.XLOOKUP(Table1[[#This Row],[email]],[1]!Quiz_3[Email],[1]!Quiz_3[Total points],"ยังไม่ส่ง")</f>
        <v>9</v>
      </c>
      <c r="AH227" s="10">
        <v>10</v>
      </c>
      <c r="AI227" s="14">
        <v>6</v>
      </c>
      <c r="AJ227" s="10">
        <f>ROUND((Table1[[#This Row],[mid '[20']]]+Table1[[#This Row],[mid '[10']]])/2,0)</f>
        <v>8</v>
      </c>
      <c r="AK227" s="13"/>
      <c r="AL227" s="13"/>
      <c r="AM227" s="13"/>
      <c r="AN227" s="13"/>
      <c r="AO227" s="13"/>
      <c r="AP227" s="13"/>
      <c r="AQ227" s="13"/>
      <c r="AR227" s="15"/>
      <c r="AS227" s="8" t="str">
        <f>IF(M226&lt;10,"ยังไม่ซ่อม",IF(Table1[[#This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28" spans="1:45" ht="19.5" x14ac:dyDescent="0.4">
      <c r="A228" s="7">
        <v>227</v>
      </c>
      <c r="B228" s="8">
        <v>7</v>
      </c>
      <c r="C228" s="8">
        <v>9</v>
      </c>
      <c r="D228" s="8" t="s">
        <v>946</v>
      </c>
      <c r="E228" s="8" t="s">
        <v>46</v>
      </c>
      <c r="F228" s="8" t="s">
        <v>947</v>
      </c>
      <c r="G228" s="8" t="s">
        <v>948</v>
      </c>
      <c r="H228" s="8" t="s">
        <v>949</v>
      </c>
      <c r="I228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28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228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28" s="10">
        <f>Table1[[#This Row],[บท 1 '[10']]]+Table1[[#This Row],[บท 2 '[10']]]+Table1[[#This Row],[บท 3 '[5']]]</f>
        <v>20</v>
      </c>
      <c r="M228" s="10">
        <f>IF(Table1[[#This Row],[ซ่อมแล้วกลางภาค]]="ซ่อมแล้ว",10,Table1[[#This Row],[MID '[20']2]])</f>
        <v>17</v>
      </c>
      <c r="N228" s="10"/>
      <c r="O228" s="10"/>
      <c r="P228" s="24"/>
      <c r="Q228" s="10">
        <f>Table1[[#This Row],[บท 4 '[10']]]+Table1[[#This Row],[นำเสนอ '[5']]]+Table1[[#This Row],[บท 5 '[10']]]</f>
        <v>0</v>
      </c>
      <c r="R228" s="10">
        <f>Table1[[#This Row],[ก่อนกลางภาค '[25']]]+Table1[[#This Row],[กลางภาค '[20']]]+Table1[[#This Row],[หลังกลางภาค '[25']]]</f>
        <v>37</v>
      </c>
      <c r="S228" s="10"/>
      <c r="T228" s="10">
        <f>Table1[[#This Row],[ปลายภาค '[30']]]+Table1[[#This Row],[ก่อนปลายภาค '[70']]]</f>
        <v>37</v>
      </c>
      <c r="U228" s="12">
        <f t="shared" si="3"/>
        <v>0</v>
      </c>
      <c r="V22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2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2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28" s="13">
        <f>_xlfn.XLOOKUP(Table1[[#This Row],[email]],[1]!ท้ายบท_1[Email],[1]!ท้ายบท_1[Total points],"ยังไม่ส่ง")</f>
        <v>21</v>
      </c>
      <c r="Z228" s="8">
        <f>_xlfn.XLOOKUP(Table1[[#This Row],[email]],[1]!Quiz_1[Email],[1]!Quiz_1[Total points],"ยังไม่ส่ง")</f>
        <v>7</v>
      </c>
      <c r="AA22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28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28" s="13">
        <f>_xlfn.XLOOKUP(Table1[[#This Row],[email]],[1]!ท้ายบท_2[Email],[1]!ท้ายบท_2[Total points],"ยังไม่ส่ง")</f>
        <v>8</v>
      </c>
      <c r="AD228" s="13">
        <f>_xlfn.XLOOKUP(Table1[[#This Row],[email]],[1]!Quiz_2[Email],[1]!Quiz_2[Total points],"ยังไม่ส่ง")</f>
        <v>8</v>
      </c>
      <c r="AE22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28" s="13">
        <f>_xlfn.XLOOKUP(Table1[[#This Row],[email]],[1]!ท้ายบท_3[Email],[1]!ท้ายบท_3[Total points],"ยังไม่ส่ง")</f>
        <v>9</v>
      </c>
      <c r="AG228" s="13">
        <f>_xlfn.XLOOKUP(Table1[[#This Row],[email]],[1]!Quiz_3[Email],[1]!Quiz_3[Total points],"ยังไม่ส่ง")</f>
        <v>6</v>
      </c>
      <c r="AH228" s="10">
        <v>24</v>
      </c>
      <c r="AI228" s="14">
        <v>10</v>
      </c>
      <c r="AJ228" s="10">
        <f>ROUND((Table1[[#This Row],[mid '[20']]]+Table1[[#This Row],[mid '[10']]])/2,0)</f>
        <v>17</v>
      </c>
      <c r="AK228" s="13"/>
      <c r="AL228" s="13"/>
      <c r="AM228" s="13"/>
      <c r="AN228" s="13"/>
      <c r="AO228" s="13"/>
      <c r="AP228" s="13"/>
      <c r="AQ228" s="13"/>
      <c r="AR228" s="15"/>
      <c r="AS228" s="8" t="str">
        <f>IF(M227&lt;10,"ยังไม่ซ่อม",IF(Table1[[#This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29" spans="1:45" ht="19.5" x14ac:dyDescent="0.4">
      <c r="A229" s="7">
        <v>228</v>
      </c>
      <c r="B229" s="8">
        <v>7</v>
      </c>
      <c r="C229" s="8">
        <v>10</v>
      </c>
      <c r="D229" s="8" t="s">
        <v>950</v>
      </c>
      <c r="E229" s="8" t="s">
        <v>46</v>
      </c>
      <c r="F229" s="8" t="s">
        <v>951</v>
      </c>
      <c r="G229" s="8" t="s">
        <v>952</v>
      </c>
      <c r="H229" s="8" t="s">
        <v>953</v>
      </c>
      <c r="I229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29" s="9">
        <f>ROUND(COUNTIF(Table1[[#This Row],[แบบฝึก 2.1]:[ท้ายบท 2]],"&lt;&gt;ยังไม่ส่ง")*8/3+IF(Table1[[#This Row],[Quiz 2]]&lt;&gt;"ยังไม่ส่ง",Table1[[#This Row],[Quiz 2]]*2/10,0),0)</f>
        <v>5</v>
      </c>
      <c r="K229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29" s="10">
        <f>Table1[[#This Row],[บท 1 '[10']]]+Table1[[#This Row],[บท 2 '[10']]]+Table1[[#This Row],[บท 3 '[5']]]</f>
        <v>19</v>
      </c>
      <c r="M229" s="10">
        <f>IF(Table1[[#This Row],[ซ่อมแล้วกลางภาค]]="ซ่อมแล้ว",10,Table1[[#This Row],[MID '[20']2]])</f>
        <v>14</v>
      </c>
      <c r="N229" s="10"/>
      <c r="O229" s="10"/>
      <c r="P229" s="24"/>
      <c r="Q229" s="10">
        <f>Table1[[#This Row],[บท 4 '[10']]]+Table1[[#This Row],[นำเสนอ '[5']]]+Table1[[#This Row],[บท 5 '[10']]]</f>
        <v>0</v>
      </c>
      <c r="R229" s="10">
        <f>Table1[[#This Row],[ก่อนกลางภาค '[25']]]+Table1[[#This Row],[กลางภาค '[20']]]+Table1[[#This Row],[หลังกลางภาค '[25']]]</f>
        <v>33</v>
      </c>
      <c r="S229" s="10"/>
      <c r="T229" s="10">
        <f>Table1[[#This Row],[ปลายภาค '[30']]]+Table1[[#This Row],[ก่อนปลายภาค '[70']]]</f>
        <v>33</v>
      </c>
      <c r="U229" s="12">
        <f t="shared" si="3"/>
        <v>0</v>
      </c>
      <c r="V22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2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2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29" s="13">
        <f>_xlfn.XLOOKUP(Table1[[#This Row],[email]],[1]!ท้ายบท_1[Email],[1]!ท้ายบท_1[Total points],"ยังไม่ส่ง")</f>
        <v>22</v>
      </c>
      <c r="Z229" s="8">
        <f>_xlfn.XLOOKUP(Table1[[#This Row],[email]],[1]!Quiz_1[Email],[1]!Quiz_1[Total points],"ยังไม่ส่ง")</f>
        <v>10</v>
      </c>
      <c r="AA22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2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29" s="13" t="str">
        <f>_xlfn.XLOOKUP(Table1[[#This Row],[email]],[1]!ท้ายบท_2[Email],[1]!ท้ายบท_2[Total points],"ยังไม่ส่ง")</f>
        <v>ยังไม่ส่ง</v>
      </c>
      <c r="AD229" s="13" t="str">
        <f>_xlfn.XLOOKUP(Table1[[#This Row],[email]],[1]!Quiz_2[Email],[1]!Quiz_2[Total points],"ยังไม่ส่ง")</f>
        <v>ยังไม่ส่ง</v>
      </c>
      <c r="AE22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29" s="13">
        <f>_xlfn.XLOOKUP(Table1[[#This Row],[email]],[1]!ท้ายบท_3[Email],[1]!ท้ายบท_3[Total points],"ยังไม่ส่ง")</f>
        <v>10</v>
      </c>
      <c r="AG229" s="13">
        <f>_xlfn.XLOOKUP(Table1[[#This Row],[email]],[1]!Quiz_3[Email],[1]!Quiz_3[Total points],"ยังไม่ส่ง")</f>
        <v>7</v>
      </c>
      <c r="AH229" s="10">
        <v>19</v>
      </c>
      <c r="AI229" s="14">
        <v>9</v>
      </c>
      <c r="AJ229" s="10">
        <f>ROUND((Table1[[#This Row],[mid '[20']]]+Table1[[#This Row],[mid '[10']]])/2,0)</f>
        <v>14</v>
      </c>
      <c r="AK229" s="13"/>
      <c r="AL229" s="13"/>
      <c r="AM229" s="13"/>
      <c r="AN229" s="13"/>
      <c r="AO229" s="13"/>
      <c r="AP229" s="13"/>
      <c r="AQ229" s="13"/>
      <c r="AR229" s="15"/>
      <c r="AS229" s="8" t="str">
        <f>IF(M228&lt;10,"ยังไม่ซ่อม",IF(Table1[[#This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30" spans="1:45" ht="19.5" x14ac:dyDescent="0.4">
      <c r="A230" s="7">
        <v>229</v>
      </c>
      <c r="B230" s="8">
        <v>7</v>
      </c>
      <c r="C230" s="8">
        <v>11</v>
      </c>
      <c r="D230" s="8" t="s">
        <v>954</v>
      </c>
      <c r="E230" s="8" t="s">
        <v>46</v>
      </c>
      <c r="F230" s="8" t="s">
        <v>955</v>
      </c>
      <c r="G230" s="8" t="s">
        <v>956</v>
      </c>
      <c r="H230" s="8" t="s">
        <v>957</v>
      </c>
      <c r="I230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30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230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230" s="10">
        <f>Table1[[#This Row],[บท 1 '[10']]]+Table1[[#This Row],[บท 2 '[10']]]+Table1[[#This Row],[บท 3 '[5']]]</f>
        <v>21</v>
      </c>
      <c r="M230" s="10">
        <f>IF(Table1[[#This Row],[ซ่อมแล้วกลางภาค]]="ซ่อมแล้ว",10,Table1[[#This Row],[MID '[20']2]])</f>
        <v>9</v>
      </c>
      <c r="N230" s="10"/>
      <c r="O230" s="10"/>
      <c r="P230" s="24"/>
      <c r="Q230" s="10">
        <f>Table1[[#This Row],[บท 4 '[10']]]+Table1[[#This Row],[นำเสนอ '[5']]]+Table1[[#This Row],[บท 5 '[10']]]</f>
        <v>0</v>
      </c>
      <c r="R230" s="10">
        <f>Table1[[#This Row],[ก่อนกลางภาค '[25']]]+Table1[[#This Row],[กลางภาค '[20']]]+Table1[[#This Row],[หลังกลางภาค '[25']]]</f>
        <v>30</v>
      </c>
      <c r="S230" s="10"/>
      <c r="T230" s="10">
        <f>Table1[[#This Row],[ปลายภาค '[30']]]+Table1[[#This Row],[ก่อนปลายภาค '[70']]]</f>
        <v>30</v>
      </c>
      <c r="U230" s="12">
        <f t="shared" si="3"/>
        <v>0</v>
      </c>
      <c r="V23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3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3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30" s="13">
        <f>_xlfn.XLOOKUP(Table1[[#This Row],[email]],[1]!ท้ายบท_1[Email],[1]!ท้ายบท_1[Total points],"ยังไม่ส่ง")</f>
        <v>14</v>
      </c>
      <c r="Z230" s="8">
        <f>_xlfn.XLOOKUP(Table1[[#This Row],[email]],[1]!Quiz_1[Email],[1]!Quiz_1[Total points],"ยังไม่ส่ง")</f>
        <v>3</v>
      </c>
      <c r="AA23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3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30" s="13">
        <f>_xlfn.XLOOKUP(Table1[[#This Row],[email]],[1]!ท้ายบท_2[Email],[1]!ท้ายบท_2[Total points],"ยังไม่ส่ง")</f>
        <v>7</v>
      </c>
      <c r="AD230" s="13">
        <f>_xlfn.XLOOKUP(Table1[[#This Row],[email]],[1]!Quiz_2[Email],[1]!Quiz_2[Total points],"ยังไม่ส่ง")</f>
        <v>6</v>
      </c>
      <c r="AE23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30" s="13">
        <f>_xlfn.XLOOKUP(Table1[[#This Row],[email]],[1]!ท้ายบท_3[Email],[1]!ท้ายบท_3[Total points],"ยังไม่ส่ง")</f>
        <v>9</v>
      </c>
      <c r="AG230" s="13">
        <f>_xlfn.XLOOKUP(Table1[[#This Row],[email]],[1]!Quiz_3[Email],[1]!Quiz_3[Total points],"ยังไม่ส่ง")</f>
        <v>2</v>
      </c>
      <c r="AH230" s="10">
        <v>10</v>
      </c>
      <c r="AI230" s="14">
        <v>7</v>
      </c>
      <c r="AJ230" s="10">
        <f>ROUND((Table1[[#This Row],[mid '[20']]]+Table1[[#This Row],[mid '[10']]])/2,0)</f>
        <v>9</v>
      </c>
      <c r="AK230" s="13"/>
      <c r="AL230" s="13"/>
      <c r="AM230" s="13"/>
      <c r="AN230" s="13"/>
      <c r="AO230" s="13"/>
      <c r="AP230" s="13"/>
      <c r="AQ230" s="13"/>
      <c r="AR230" s="15"/>
      <c r="AS230" s="8" t="str">
        <f>IF(M229&lt;10,"ยังไม่ซ่อม",IF(Table1[[#This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31" spans="1:45" ht="19.5" x14ac:dyDescent="0.4">
      <c r="A231" s="7">
        <v>230</v>
      </c>
      <c r="B231" s="8">
        <v>7</v>
      </c>
      <c r="C231" s="8">
        <v>12</v>
      </c>
      <c r="D231" s="8" t="s">
        <v>958</v>
      </c>
      <c r="E231" s="8" t="s">
        <v>46</v>
      </c>
      <c r="F231" s="8" t="s">
        <v>959</v>
      </c>
      <c r="G231" s="8" t="s">
        <v>960</v>
      </c>
      <c r="H231" s="8" t="s">
        <v>961</v>
      </c>
      <c r="I23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31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31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231" s="10">
        <f>Table1[[#This Row],[บท 1 '[10']]]+Table1[[#This Row],[บท 2 '[10']]]+Table1[[#This Row],[บท 3 '[5']]]</f>
        <v>25</v>
      </c>
      <c r="M231" s="10">
        <f>IF(Table1[[#This Row],[ซ่อมแล้วกลางภาค]]="ซ่อมแล้ว",10,Table1[[#This Row],[MID '[20']2]])</f>
        <v>18</v>
      </c>
      <c r="N231" s="10"/>
      <c r="O231" s="10"/>
      <c r="P231" s="24"/>
      <c r="Q231" s="10">
        <f>Table1[[#This Row],[บท 4 '[10']]]+Table1[[#This Row],[นำเสนอ '[5']]]+Table1[[#This Row],[บท 5 '[10']]]</f>
        <v>0</v>
      </c>
      <c r="R231" s="10">
        <f>Table1[[#This Row],[ก่อนกลางภาค '[25']]]+Table1[[#This Row],[กลางภาค '[20']]]+Table1[[#This Row],[หลังกลางภาค '[25']]]</f>
        <v>43</v>
      </c>
      <c r="S231" s="10"/>
      <c r="T231" s="10">
        <f>Table1[[#This Row],[ปลายภาค '[30']]]+Table1[[#This Row],[ก่อนปลายภาค '[70']]]</f>
        <v>43</v>
      </c>
      <c r="U231" s="12">
        <f t="shared" si="3"/>
        <v>0</v>
      </c>
      <c r="V23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3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3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31" s="13">
        <f>_xlfn.XLOOKUP(Table1[[#This Row],[email]],[1]!ท้ายบท_1[Email],[1]!ท้ายบท_1[Total points],"ยังไม่ส่ง")</f>
        <v>17</v>
      </c>
      <c r="Z231" s="8">
        <f>_xlfn.XLOOKUP(Table1[[#This Row],[email]],[1]!Quiz_1[Email],[1]!Quiz_1[Total points],"ยังไม่ส่ง")</f>
        <v>10</v>
      </c>
      <c r="AA23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3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31" s="13">
        <f>_xlfn.XLOOKUP(Table1[[#This Row],[email]],[1]!ท้ายบท_2[Email],[1]!ท้ายบท_2[Total points],"ยังไม่ส่ง")</f>
        <v>11</v>
      </c>
      <c r="AD231" s="13">
        <f>_xlfn.XLOOKUP(Table1[[#This Row],[email]],[1]!Quiz_2[Email],[1]!Quiz_2[Total points],"ยังไม่ส่ง")</f>
        <v>9</v>
      </c>
      <c r="AE23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31" s="13">
        <f>_xlfn.XLOOKUP(Table1[[#This Row],[email]],[1]!ท้ายบท_3[Email],[1]!ท้ายบท_3[Total points],"ยังไม่ส่ง")</f>
        <v>9</v>
      </c>
      <c r="AG231" s="13">
        <f>_xlfn.XLOOKUP(Table1[[#This Row],[email]],[1]!Quiz_3[Email],[1]!Quiz_3[Total points],"ยังไม่ส่ง")</f>
        <v>8</v>
      </c>
      <c r="AH231" s="10">
        <v>26</v>
      </c>
      <c r="AI231" s="14">
        <v>10</v>
      </c>
      <c r="AJ231" s="10">
        <f>ROUND((Table1[[#This Row],[mid '[20']]]+Table1[[#This Row],[mid '[10']]])/2,0)</f>
        <v>18</v>
      </c>
      <c r="AK231" s="13"/>
      <c r="AL231" s="13"/>
      <c r="AM231" s="13"/>
      <c r="AN231" s="13"/>
      <c r="AO231" s="13"/>
      <c r="AP231" s="13"/>
      <c r="AQ231" s="13"/>
      <c r="AR231" s="15"/>
      <c r="AS231" s="8" t="str">
        <f>IF(M230&lt;10,"ยังไม่ซ่อม",IF(Table1[[#This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32" spans="1:45" ht="19.5" x14ac:dyDescent="0.4">
      <c r="A232" s="7">
        <v>231</v>
      </c>
      <c r="B232" s="8">
        <v>7</v>
      </c>
      <c r="C232" s="8">
        <v>13</v>
      </c>
      <c r="D232" s="8" t="s">
        <v>962</v>
      </c>
      <c r="E232" s="8" t="s">
        <v>46</v>
      </c>
      <c r="F232" s="8" t="s">
        <v>963</v>
      </c>
      <c r="G232" s="8" t="s">
        <v>964</v>
      </c>
      <c r="H232" s="8" t="s">
        <v>965</v>
      </c>
      <c r="I232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32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23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32" s="10">
        <f>Table1[[#This Row],[บท 1 '[10']]]+Table1[[#This Row],[บท 2 '[10']]]+Table1[[#This Row],[บท 3 '[5']]]</f>
        <v>17</v>
      </c>
      <c r="M232" s="10">
        <f>IF(Table1[[#This Row],[ซ่อมแล้วกลางภาค]]="ซ่อมแล้ว",10,Table1[[#This Row],[MID '[20']2]])</f>
        <v>10</v>
      </c>
      <c r="N232" s="10"/>
      <c r="O232" s="10"/>
      <c r="P232" s="24"/>
      <c r="Q232" s="10">
        <f>Table1[[#This Row],[บท 4 '[10']]]+Table1[[#This Row],[นำเสนอ '[5']]]+Table1[[#This Row],[บท 5 '[10']]]</f>
        <v>0</v>
      </c>
      <c r="R232" s="10">
        <f>Table1[[#This Row],[ก่อนกลางภาค '[25']]]+Table1[[#This Row],[กลางภาค '[20']]]+Table1[[#This Row],[หลังกลางภาค '[25']]]</f>
        <v>27</v>
      </c>
      <c r="S232" s="10"/>
      <c r="T232" s="10">
        <f>Table1[[#This Row],[ปลายภาค '[30']]]+Table1[[#This Row],[ก่อนปลายภาค '[70']]]</f>
        <v>27</v>
      </c>
      <c r="U232" s="12">
        <f t="shared" si="3"/>
        <v>0</v>
      </c>
      <c r="V23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3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3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32" s="13">
        <f>_xlfn.XLOOKUP(Table1[[#This Row],[email]],[1]!ท้ายบท_1[Email],[1]!ท้ายบท_1[Total points],"ยังไม่ส่ง")</f>
        <v>20</v>
      </c>
      <c r="Z232" s="8">
        <f>_xlfn.XLOOKUP(Table1[[#This Row],[email]],[1]!Quiz_1[Email],[1]!Quiz_1[Total points],"ยังไม่ส่ง")</f>
        <v>10</v>
      </c>
      <c r="AA23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32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32" s="13" t="str">
        <f>_xlfn.XLOOKUP(Table1[[#This Row],[email]],[1]!ท้ายบท_2[Email],[1]!ท้ายบท_2[Total points],"ยังไม่ส่ง")</f>
        <v>ยังไม่ส่ง</v>
      </c>
      <c r="AD232" s="13" t="str">
        <f>_xlfn.XLOOKUP(Table1[[#This Row],[email]],[1]!Quiz_2[Email],[1]!Quiz_2[Total points],"ยังไม่ส่ง")</f>
        <v>ยังไม่ส่ง</v>
      </c>
      <c r="AE23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32" s="13">
        <f>_xlfn.XLOOKUP(Table1[[#This Row],[email]],[1]!ท้ายบท_3[Email],[1]!ท้ายบท_3[Total points],"ยังไม่ส่ง")</f>
        <v>8</v>
      </c>
      <c r="AG232" s="13">
        <f>_xlfn.XLOOKUP(Table1[[#This Row],[email]],[1]!Quiz_3[Email],[1]!Quiz_3[Total points],"ยังไม่ส่ง")</f>
        <v>7</v>
      </c>
      <c r="AH232" s="10">
        <v>13</v>
      </c>
      <c r="AI232" s="14">
        <v>6</v>
      </c>
      <c r="AJ232" s="10">
        <f>ROUND((Table1[[#This Row],[mid '[20']]]+Table1[[#This Row],[mid '[10']]])/2,0)</f>
        <v>10</v>
      </c>
      <c r="AK232" s="13"/>
      <c r="AL232" s="13"/>
      <c r="AM232" s="13"/>
      <c r="AN232" s="13"/>
      <c r="AO232" s="13"/>
      <c r="AP232" s="13"/>
      <c r="AQ232" s="13"/>
      <c r="AR232" s="15"/>
      <c r="AS232" s="8" t="str">
        <f>IF(M231&lt;10,"ยังไม่ซ่อม",IF(Table1[[#This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33" spans="1:45" ht="19.5" x14ac:dyDescent="0.4">
      <c r="A233" s="7">
        <v>232</v>
      </c>
      <c r="B233" s="8">
        <v>7</v>
      </c>
      <c r="C233" s="8">
        <v>14</v>
      </c>
      <c r="D233" s="8" t="s">
        <v>966</v>
      </c>
      <c r="E233" s="8" t="s">
        <v>46</v>
      </c>
      <c r="F233" s="8" t="s">
        <v>967</v>
      </c>
      <c r="G233" s="8" t="s">
        <v>968</v>
      </c>
      <c r="H233" s="8" t="s">
        <v>969</v>
      </c>
      <c r="I233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233" s="9">
        <f>ROUND(COUNTIF(Table1[[#This Row],[แบบฝึก 2.1]:[ท้ายบท 2]],"&lt;&gt;ยังไม่ส่ง")*8/3+IF(Table1[[#This Row],[Quiz 2]]&lt;&gt;"ยังไม่ส่ง",Table1[[#This Row],[Quiz 2]]*2/10,0),0)</f>
        <v>5</v>
      </c>
      <c r="K233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33" s="10">
        <f>Table1[[#This Row],[บท 1 '[10']]]+Table1[[#This Row],[บท 2 '[10']]]+Table1[[#This Row],[บท 3 '[5']]]</f>
        <v>17</v>
      </c>
      <c r="M233" s="10">
        <f>IF(Table1[[#This Row],[ซ่อมแล้วกลางภาค]]="ซ่อมแล้ว",10,Table1[[#This Row],[MID '[20']2]])</f>
        <v>15</v>
      </c>
      <c r="N233" s="10"/>
      <c r="O233" s="10"/>
      <c r="P233" s="24"/>
      <c r="Q233" s="10">
        <f>Table1[[#This Row],[บท 4 '[10']]]+Table1[[#This Row],[นำเสนอ '[5']]]+Table1[[#This Row],[บท 5 '[10']]]</f>
        <v>0</v>
      </c>
      <c r="R233" s="10">
        <f>Table1[[#This Row],[ก่อนกลางภาค '[25']]]+Table1[[#This Row],[กลางภาค '[20']]]+Table1[[#This Row],[หลังกลางภาค '[25']]]</f>
        <v>32</v>
      </c>
      <c r="S233" s="10"/>
      <c r="T233" s="10">
        <f>Table1[[#This Row],[ปลายภาค '[30']]]+Table1[[#This Row],[ก่อนปลายภาค '[70']]]</f>
        <v>32</v>
      </c>
      <c r="U233" s="12">
        <f t="shared" si="3"/>
        <v>0</v>
      </c>
      <c r="V23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3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3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33" s="13">
        <f>_xlfn.XLOOKUP(Table1[[#This Row],[email]],[1]!ท้ายบท_1[Email],[1]!ท้ายบท_1[Total points],"ยังไม่ส่ง")</f>
        <v>14</v>
      </c>
      <c r="Z233" s="8" t="str">
        <f>_xlfn.XLOOKUP(Table1[[#This Row],[email]],[1]!Quiz_1[Email],[1]!Quiz_1[Total points],"ยังไม่ส่ง")</f>
        <v>ยังไม่ส่ง</v>
      </c>
      <c r="AA23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3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33" s="13" t="str">
        <f>_xlfn.XLOOKUP(Table1[[#This Row],[email]],[1]!ท้ายบท_2[Email],[1]!ท้ายบท_2[Total points],"ยังไม่ส่ง")</f>
        <v>ยังไม่ส่ง</v>
      </c>
      <c r="AD233" s="13" t="str">
        <f>_xlfn.XLOOKUP(Table1[[#This Row],[email]],[1]!Quiz_2[Email],[1]!Quiz_2[Total points],"ยังไม่ส่ง")</f>
        <v>ยังไม่ส่ง</v>
      </c>
      <c r="AE23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33" s="13">
        <f>_xlfn.XLOOKUP(Table1[[#This Row],[email]],[1]!ท้ายบท_3[Email],[1]!ท้ายบท_3[Total points],"ยังไม่ส่ง")</f>
        <v>8</v>
      </c>
      <c r="AG233" s="13">
        <f>_xlfn.XLOOKUP(Table1[[#This Row],[email]],[1]!Quiz_3[Email],[1]!Quiz_3[Total points],"ยังไม่ส่ง")</f>
        <v>4</v>
      </c>
      <c r="AH233" s="10">
        <v>20</v>
      </c>
      <c r="AI233" s="14">
        <v>9</v>
      </c>
      <c r="AJ233" s="10">
        <f>ROUND((Table1[[#This Row],[mid '[20']]]+Table1[[#This Row],[mid '[10']]])/2,0)</f>
        <v>15</v>
      </c>
      <c r="AK233" s="13"/>
      <c r="AL233" s="13"/>
      <c r="AM233" s="13"/>
      <c r="AN233" s="13"/>
      <c r="AO233" s="13"/>
      <c r="AP233" s="13"/>
      <c r="AQ233" s="13"/>
      <c r="AR233" s="15"/>
      <c r="AS233" s="8" t="str">
        <f>IF(M232&lt;10,"ยังไม่ซ่อม",IF(Table1[[#This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34" spans="1:45" ht="19.5" x14ac:dyDescent="0.4">
      <c r="A234" s="7">
        <v>233</v>
      </c>
      <c r="B234" s="8">
        <v>7</v>
      </c>
      <c r="C234" s="8">
        <v>15</v>
      </c>
      <c r="D234" s="8" t="s">
        <v>970</v>
      </c>
      <c r="E234" s="8" t="s">
        <v>46</v>
      </c>
      <c r="F234" s="8" t="s">
        <v>971</v>
      </c>
      <c r="G234" s="8" t="s">
        <v>972</v>
      </c>
      <c r="H234" s="8" t="s">
        <v>973</v>
      </c>
      <c r="I234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234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234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234" s="10">
        <f>Table1[[#This Row],[บท 1 '[10']]]+Table1[[#This Row],[บท 2 '[10']]]+Table1[[#This Row],[บท 3 '[5']]]</f>
        <v>11</v>
      </c>
      <c r="M234" s="10">
        <f>IF(Table1[[#This Row],[ซ่อมแล้วกลางภาค]]="ซ่อมแล้ว",10,Table1[[#This Row],[MID '[20']2]])</f>
        <v>9</v>
      </c>
      <c r="N234" s="10"/>
      <c r="O234" s="10"/>
      <c r="P234" s="24"/>
      <c r="Q234" s="10">
        <f>Table1[[#This Row],[บท 4 '[10']]]+Table1[[#This Row],[นำเสนอ '[5']]]+Table1[[#This Row],[บท 5 '[10']]]</f>
        <v>0</v>
      </c>
      <c r="R234" s="10">
        <f>Table1[[#This Row],[ก่อนกลางภาค '[25']]]+Table1[[#This Row],[กลางภาค '[20']]]+Table1[[#This Row],[หลังกลางภาค '[25']]]</f>
        <v>20</v>
      </c>
      <c r="S234" s="10"/>
      <c r="T234" s="10">
        <f>Table1[[#This Row],[ปลายภาค '[30']]]+Table1[[#This Row],[ก่อนปลายภาค '[70']]]</f>
        <v>20</v>
      </c>
      <c r="U234" s="12">
        <f t="shared" si="3"/>
        <v>0</v>
      </c>
      <c r="V23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3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3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34" s="13">
        <f>_xlfn.XLOOKUP(Table1[[#This Row],[email]],[1]!ท้ายบท_1[Email],[1]!ท้ายบท_1[Total points],"ยังไม่ส่ง")</f>
        <v>16</v>
      </c>
      <c r="Z234" s="8" t="str">
        <f>_xlfn.XLOOKUP(Table1[[#This Row],[email]],[1]!Quiz_1[Email],[1]!Quiz_1[Total points],"ยังไม่ส่ง")</f>
        <v>ยังไม่ส่ง</v>
      </c>
      <c r="AA23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34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34" s="13" t="str">
        <f>_xlfn.XLOOKUP(Table1[[#This Row],[email]],[1]!ท้ายบท_2[Email],[1]!ท้ายบท_2[Total points],"ยังไม่ส่ง")</f>
        <v>ยังไม่ส่ง</v>
      </c>
      <c r="AD234" s="13" t="str">
        <f>_xlfn.XLOOKUP(Table1[[#This Row],[email]],[1]!Quiz_2[Email],[1]!Quiz_2[Total points],"ยังไม่ส่ง")</f>
        <v>ยังไม่ส่ง</v>
      </c>
      <c r="AE234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234" s="13" t="str">
        <f>_xlfn.XLOOKUP(Table1[[#This Row],[email]],[1]!ท้ายบท_3[Email],[1]!ท้ายบท_3[Total points],"ยังไม่ส่ง")</f>
        <v>ยังไม่ส่ง</v>
      </c>
      <c r="AG234" s="13" t="str">
        <f>_xlfn.XLOOKUP(Table1[[#This Row],[email]],[1]!Quiz_3[Email],[1]!Quiz_3[Total points],"ยังไม่ส่ง")</f>
        <v>ยังไม่ส่ง</v>
      </c>
      <c r="AH234" s="10">
        <v>11</v>
      </c>
      <c r="AI234" s="14">
        <v>6</v>
      </c>
      <c r="AJ234" s="10">
        <f>ROUND((Table1[[#This Row],[mid '[20']]]+Table1[[#This Row],[mid '[10']]])/2,0)</f>
        <v>9</v>
      </c>
      <c r="AK234" s="13"/>
      <c r="AL234" s="13"/>
      <c r="AM234" s="13"/>
      <c r="AN234" s="13"/>
      <c r="AO234" s="13"/>
      <c r="AP234" s="13"/>
      <c r="AQ234" s="13"/>
      <c r="AR234" s="15"/>
      <c r="AS234" s="8" t="str">
        <f>IF(M233&lt;10,"ยังไม่ซ่อม",IF(Table1[[#This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35" spans="1:45" ht="19.5" x14ac:dyDescent="0.4">
      <c r="A235" s="7">
        <v>234</v>
      </c>
      <c r="B235" s="8">
        <v>7</v>
      </c>
      <c r="C235" s="8">
        <v>16</v>
      </c>
      <c r="D235" s="8" t="s">
        <v>974</v>
      </c>
      <c r="E235" s="8" t="s">
        <v>46</v>
      </c>
      <c r="F235" s="8" t="s">
        <v>975</v>
      </c>
      <c r="G235" s="8" t="s">
        <v>976</v>
      </c>
      <c r="H235" s="8" t="s">
        <v>977</v>
      </c>
      <c r="I235" s="9">
        <f>ROUND(COUNTIF(Table1[[#This Row],[กิจกรรม 1.1]:[ท้ายบท 1]],"&lt;&gt;ยังไม่ส่ง")*2+IF(Table1[[#This Row],[Quiz 1]]&lt;&gt;"ยังไม่ส่ง",Table1[[#This Row],[Quiz 1]]*2/10,0),0)</f>
        <v>5</v>
      </c>
      <c r="J235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35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35" s="10">
        <f>Table1[[#This Row],[บท 1 '[10']]]+Table1[[#This Row],[บท 2 '[10']]]+Table1[[#This Row],[บท 3 '[5']]]</f>
        <v>19</v>
      </c>
      <c r="M235" s="10">
        <f>IF(Table1[[#This Row],[ซ่อมแล้วกลางภาค]]="ซ่อมแล้ว",10,Table1[[#This Row],[MID '[20']2]])</f>
        <v>7</v>
      </c>
      <c r="N235" s="10"/>
      <c r="O235" s="10"/>
      <c r="P235" s="24"/>
      <c r="Q235" s="10">
        <f>Table1[[#This Row],[บท 4 '[10']]]+Table1[[#This Row],[นำเสนอ '[5']]]+Table1[[#This Row],[บท 5 '[10']]]</f>
        <v>0</v>
      </c>
      <c r="R235" s="10">
        <f>Table1[[#This Row],[ก่อนกลางภาค '[25']]]+Table1[[#This Row],[กลางภาค '[20']]]+Table1[[#This Row],[หลังกลางภาค '[25']]]</f>
        <v>26</v>
      </c>
      <c r="S235" s="10"/>
      <c r="T235" s="10">
        <f>Table1[[#This Row],[ปลายภาค '[30']]]+Table1[[#This Row],[ก่อนปลายภาค '[70']]]</f>
        <v>26</v>
      </c>
      <c r="U235" s="12">
        <f t="shared" si="3"/>
        <v>0</v>
      </c>
      <c r="V235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235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23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35" s="13">
        <f>_xlfn.XLOOKUP(Table1[[#This Row],[email]],[1]!ท้ายบท_1[Email],[1]!ท้ายบท_1[Total points],"ยังไม่ส่ง")</f>
        <v>20</v>
      </c>
      <c r="Z235" s="8">
        <f>_xlfn.XLOOKUP(Table1[[#This Row],[email]],[1]!Quiz_1[Email],[1]!Quiz_1[Total points],"ยังไม่ส่ง")</f>
        <v>6</v>
      </c>
      <c r="AA23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3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35" s="13">
        <f>_xlfn.XLOOKUP(Table1[[#This Row],[email]],[1]!ท้ายบท_2[Email],[1]!ท้ายบท_2[Total points],"ยังไม่ส่ง")</f>
        <v>11</v>
      </c>
      <c r="AD235" s="13">
        <f>_xlfn.XLOOKUP(Table1[[#This Row],[email]],[1]!Quiz_2[Email],[1]!Quiz_2[Total points],"ยังไม่ส่ง")</f>
        <v>9</v>
      </c>
      <c r="AE23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35" s="13">
        <f>_xlfn.XLOOKUP(Table1[[#This Row],[email]],[1]!ท้ายบท_3[Email],[1]!ท้ายบท_3[Total points],"ยังไม่ส่ง")</f>
        <v>9</v>
      </c>
      <c r="AG235" s="13">
        <f>_xlfn.XLOOKUP(Table1[[#This Row],[email]],[1]!Quiz_3[Email],[1]!Quiz_3[Total points],"ยังไม่ส่ง")</f>
        <v>5</v>
      </c>
      <c r="AH235" s="10">
        <v>11</v>
      </c>
      <c r="AI235" s="14">
        <v>2</v>
      </c>
      <c r="AJ235" s="10">
        <f>ROUND((Table1[[#This Row],[mid '[20']]]+Table1[[#This Row],[mid '[10']]])/2,0)</f>
        <v>7</v>
      </c>
      <c r="AK235" s="13"/>
      <c r="AL235" s="13"/>
      <c r="AM235" s="13"/>
      <c r="AN235" s="13"/>
      <c r="AO235" s="13"/>
      <c r="AP235" s="13"/>
      <c r="AQ235" s="13"/>
      <c r="AR235" s="15"/>
      <c r="AS235" s="8" t="str">
        <f>IF(M234&lt;10,"ยังไม่ซ่อม",IF(Table1[[#This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36" spans="1:45" ht="19.5" x14ac:dyDescent="0.4">
      <c r="A236" s="7">
        <v>235</v>
      </c>
      <c r="B236" s="8">
        <v>7</v>
      </c>
      <c r="C236" s="8">
        <v>17</v>
      </c>
      <c r="D236" s="8" t="s">
        <v>978</v>
      </c>
      <c r="E236" s="8" t="s">
        <v>46</v>
      </c>
      <c r="F236" s="8" t="s">
        <v>216</v>
      </c>
      <c r="G236" s="8" t="s">
        <v>979</v>
      </c>
      <c r="H236" s="8" t="s">
        <v>980</v>
      </c>
      <c r="I236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236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236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236" s="10">
        <f>Table1[[#This Row],[บท 1 '[10']]]+Table1[[#This Row],[บท 2 '[10']]]+Table1[[#This Row],[บท 3 '[5']]]</f>
        <v>11</v>
      </c>
      <c r="M236" s="10">
        <f>IF(Table1[[#This Row],[ซ่อมแล้วกลางภาค]]="ซ่อมแล้ว",10,Table1[[#This Row],[MID '[20']2]])</f>
        <v>9</v>
      </c>
      <c r="N236" s="10"/>
      <c r="O236" s="10"/>
      <c r="P236" s="24"/>
      <c r="Q236" s="10">
        <f>Table1[[#This Row],[บท 4 '[10']]]+Table1[[#This Row],[นำเสนอ '[5']]]+Table1[[#This Row],[บท 5 '[10']]]</f>
        <v>0</v>
      </c>
      <c r="R236" s="10">
        <f>Table1[[#This Row],[ก่อนกลางภาค '[25']]]+Table1[[#This Row],[กลางภาค '[20']]]+Table1[[#This Row],[หลังกลางภาค '[25']]]</f>
        <v>20</v>
      </c>
      <c r="S236" s="10"/>
      <c r="T236" s="10">
        <f>Table1[[#This Row],[ปลายภาค '[30']]]+Table1[[#This Row],[ก่อนปลายภาค '[70']]]</f>
        <v>20</v>
      </c>
      <c r="U236" s="12">
        <f t="shared" si="3"/>
        <v>0</v>
      </c>
      <c r="V23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3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3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36" s="13">
        <f>_xlfn.XLOOKUP(Table1[[#This Row],[email]],[1]!ท้ายบท_1[Email],[1]!ท้ายบท_1[Total points],"ยังไม่ส่ง")</f>
        <v>12</v>
      </c>
      <c r="Z236" s="8">
        <f>_xlfn.XLOOKUP(Table1[[#This Row],[email]],[1]!Quiz_1[Email],[1]!Quiz_1[Total points],"ยังไม่ส่ง")</f>
        <v>1</v>
      </c>
      <c r="AA23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36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36" s="13" t="str">
        <f>_xlfn.XLOOKUP(Table1[[#This Row],[email]],[1]!ท้ายบท_2[Email],[1]!ท้ายบท_2[Total points],"ยังไม่ส่ง")</f>
        <v>ยังไม่ส่ง</v>
      </c>
      <c r="AD236" s="13" t="str">
        <f>_xlfn.XLOOKUP(Table1[[#This Row],[email]],[1]!Quiz_2[Email],[1]!Quiz_2[Total points],"ยังไม่ส่ง")</f>
        <v>ยังไม่ส่ง</v>
      </c>
      <c r="AE236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236" s="13" t="str">
        <f>_xlfn.XLOOKUP(Table1[[#This Row],[email]],[1]!ท้ายบท_3[Email],[1]!ท้ายบท_3[Total points],"ยังไม่ส่ง")</f>
        <v>ยังไม่ส่ง</v>
      </c>
      <c r="AG236" s="13" t="str">
        <f>_xlfn.XLOOKUP(Table1[[#This Row],[email]],[1]!Quiz_3[Email],[1]!Quiz_3[Total points],"ยังไม่ส่ง")</f>
        <v>ยังไม่ส่ง</v>
      </c>
      <c r="AH236" s="10">
        <v>11</v>
      </c>
      <c r="AI236" s="14">
        <v>7</v>
      </c>
      <c r="AJ236" s="10">
        <f>ROUND((Table1[[#This Row],[mid '[20']]]+Table1[[#This Row],[mid '[10']]])/2,0)</f>
        <v>9</v>
      </c>
      <c r="AK236" s="13"/>
      <c r="AL236" s="13"/>
      <c r="AM236" s="13"/>
      <c r="AN236" s="13"/>
      <c r="AO236" s="13"/>
      <c r="AP236" s="13"/>
      <c r="AQ236" s="13"/>
      <c r="AR236" s="15"/>
      <c r="AS236" s="8" t="str">
        <f>IF(M235&lt;10,"ยังไม่ซ่อม",IF(Table1[[#This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37" spans="1:45" ht="19.5" x14ac:dyDescent="0.4">
      <c r="A237" s="7">
        <v>236</v>
      </c>
      <c r="B237" s="8">
        <v>7</v>
      </c>
      <c r="C237" s="8">
        <v>18</v>
      </c>
      <c r="D237" s="8" t="s">
        <v>981</v>
      </c>
      <c r="E237" s="8" t="s">
        <v>46</v>
      </c>
      <c r="F237" s="8" t="s">
        <v>982</v>
      </c>
      <c r="G237" s="8" t="s">
        <v>241</v>
      </c>
      <c r="H237" s="8" t="s">
        <v>983</v>
      </c>
      <c r="I237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37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237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237" s="10">
        <f>Table1[[#This Row],[บท 1 '[10']]]+Table1[[#This Row],[บท 2 '[10']]]+Table1[[#This Row],[บท 3 '[5']]]</f>
        <v>12</v>
      </c>
      <c r="M237" s="10">
        <f>IF(Table1[[#This Row],[ซ่อมแล้วกลางภาค]]="ซ่อมแล้ว",10,Table1[[#This Row],[MID '[20']2]])</f>
        <v>9</v>
      </c>
      <c r="N237" s="10"/>
      <c r="O237" s="10"/>
      <c r="P237" s="24"/>
      <c r="Q237" s="10">
        <f>Table1[[#This Row],[บท 4 '[10']]]+Table1[[#This Row],[นำเสนอ '[5']]]+Table1[[#This Row],[บท 5 '[10']]]</f>
        <v>0</v>
      </c>
      <c r="R237" s="10">
        <f>Table1[[#This Row],[ก่อนกลางภาค '[25']]]+Table1[[#This Row],[กลางภาค '[20']]]+Table1[[#This Row],[หลังกลางภาค '[25']]]</f>
        <v>21</v>
      </c>
      <c r="S237" s="10"/>
      <c r="T237" s="10">
        <f>Table1[[#This Row],[ปลายภาค '[30']]]+Table1[[#This Row],[ก่อนปลายภาค '[70']]]</f>
        <v>21</v>
      </c>
      <c r="U237" s="12">
        <f t="shared" si="3"/>
        <v>0</v>
      </c>
      <c r="V23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3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3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37" s="13">
        <f>_xlfn.XLOOKUP(Table1[[#This Row],[email]],[1]!ท้ายบท_1[Email],[1]!ท้ายบท_1[Total points],"ยังไม่ส่ง")</f>
        <v>17</v>
      </c>
      <c r="Z237" s="8">
        <f>_xlfn.XLOOKUP(Table1[[#This Row],[email]],[1]!Quiz_1[Email],[1]!Quiz_1[Total points],"ยังไม่ส่ง")</f>
        <v>6</v>
      </c>
      <c r="AA23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37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37" s="13" t="str">
        <f>_xlfn.XLOOKUP(Table1[[#This Row],[email]],[1]!ท้ายบท_2[Email],[1]!ท้ายบท_2[Total points],"ยังไม่ส่ง")</f>
        <v>ยังไม่ส่ง</v>
      </c>
      <c r="AD237" s="13" t="str">
        <f>_xlfn.XLOOKUP(Table1[[#This Row],[email]],[1]!Quiz_2[Email],[1]!Quiz_2[Total points],"ยังไม่ส่ง")</f>
        <v>ยังไม่ส่ง</v>
      </c>
      <c r="AE237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237" s="13" t="str">
        <f>_xlfn.XLOOKUP(Table1[[#This Row],[email]],[1]!ท้ายบท_3[Email],[1]!ท้ายบท_3[Total points],"ยังไม่ส่ง")</f>
        <v>ยังไม่ส่ง</v>
      </c>
      <c r="AG237" s="13" t="str">
        <f>_xlfn.XLOOKUP(Table1[[#This Row],[email]],[1]!Quiz_3[Email],[1]!Quiz_3[Total points],"ยังไม่ส่ง")</f>
        <v>ยังไม่ส่ง</v>
      </c>
      <c r="AH237" s="10">
        <v>14</v>
      </c>
      <c r="AI237" s="14">
        <v>3</v>
      </c>
      <c r="AJ237" s="10">
        <f>ROUND((Table1[[#This Row],[mid '[20']]]+Table1[[#This Row],[mid '[10']]])/2,0)</f>
        <v>9</v>
      </c>
      <c r="AK237" s="13"/>
      <c r="AL237" s="13"/>
      <c r="AM237" s="13"/>
      <c r="AN237" s="13"/>
      <c r="AO237" s="13"/>
      <c r="AP237" s="13"/>
      <c r="AQ237" s="13"/>
      <c r="AR237" s="15"/>
      <c r="AS237" s="8" t="str">
        <f>IF(M236&lt;10,"ยังไม่ซ่อม",IF(Table1[[#This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38" spans="1:45" ht="19.5" x14ac:dyDescent="0.4">
      <c r="A238" s="7">
        <v>237</v>
      </c>
      <c r="B238" s="8">
        <v>7</v>
      </c>
      <c r="C238" s="8">
        <v>19</v>
      </c>
      <c r="D238" s="8" t="s">
        <v>984</v>
      </c>
      <c r="E238" s="8" t="s">
        <v>46</v>
      </c>
      <c r="F238" s="8" t="s">
        <v>365</v>
      </c>
      <c r="G238" s="8" t="s">
        <v>205</v>
      </c>
      <c r="H238" s="8" t="s">
        <v>985</v>
      </c>
      <c r="I238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38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238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38" s="10">
        <f>Table1[[#This Row],[บท 1 '[10']]]+Table1[[#This Row],[บท 2 '[10']]]+Table1[[#This Row],[บท 3 '[5']]]</f>
        <v>16</v>
      </c>
      <c r="M238" s="10">
        <f>IF(Table1[[#This Row],[ซ่อมแล้วกลางภาค]]="ซ่อมแล้ว",10,Table1[[#This Row],[MID '[20']2]])</f>
        <v>10</v>
      </c>
      <c r="N238" s="10"/>
      <c r="O238" s="10"/>
      <c r="P238" s="24"/>
      <c r="Q238" s="10">
        <f>Table1[[#This Row],[บท 4 '[10']]]+Table1[[#This Row],[นำเสนอ '[5']]]+Table1[[#This Row],[บท 5 '[10']]]</f>
        <v>0</v>
      </c>
      <c r="R238" s="10">
        <f>Table1[[#This Row],[ก่อนกลางภาค '[25']]]+Table1[[#This Row],[กลางภาค '[20']]]+Table1[[#This Row],[หลังกลางภาค '[25']]]</f>
        <v>26</v>
      </c>
      <c r="S238" s="10"/>
      <c r="T238" s="10">
        <f>Table1[[#This Row],[ปลายภาค '[30']]]+Table1[[#This Row],[ก่อนปลายภาค '[70']]]</f>
        <v>26</v>
      </c>
      <c r="U238" s="12">
        <f t="shared" si="3"/>
        <v>0</v>
      </c>
      <c r="V23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3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3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38" s="13">
        <f>_xlfn.XLOOKUP(Table1[[#This Row],[email]],[1]!ท้ายบท_1[Email],[1]!ท้ายบท_1[Total points],"ยังไม่ส่ง")</f>
        <v>18</v>
      </c>
      <c r="Z238" s="8">
        <f>_xlfn.XLOOKUP(Table1[[#This Row],[email]],[1]!Quiz_1[Email],[1]!Quiz_1[Total points],"ยังไม่ส่ง")</f>
        <v>5</v>
      </c>
      <c r="AA23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38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38" s="13" t="str">
        <f>_xlfn.XLOOKUP(Table1[[#This Row],[email]],[1]!ท้ายบท_2[Email],[1]!ท้ายบท_2[Total points],"ยังไม่ส่ง")</f>
        <v>ยังไม่ส่ง</v>
      </c>
      <c r="AD238" s="13" t="str">
        <f>_xlfn.XLOOKUP(Table1[[#This Row],[email]],[1]!Quiz_2[Email],[1]!Quiz_2[Total points],"ยังไม่ส่ง")</f>
        <v>ยังไม่ส่ง</v>
      </c>
      <c r="AE23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38" s="13">
        <f>_xlfn.XLOOKUP(Table1[[#This Row],[email]],[1]!ท้ายบท_3[Email],[1]!ท้ายบท_3[Total points],"ยังไม่ส่ง")</f>
        <v>10</v>
      </c>
      <c r="AG238" s="13">
        <f>_xlfn.XLOOKUP(Table1[[#This Row],[email]],[1]!Quiz_3[Email],[1]!Quiz_3[Total points],"ยังไม่ส่ง")</f>
        <v>5</v>
      </c>
      <c r="AH238" s="10">
        <v>16</v>
      </c>
      <c r="AI238" s="14">
        <v>4</v>
      </c>
      <c r="AJ238" s="10">
        <f>ROUND((Table1[[#This Row],[mid '[20']]]+Table1[[#This Row],[mid '[10']]])/2,0)</f>
        <v>10</v>
      </c>
      <c r="AK238" s="13"/>
      <c r="AL238" s="13"/>
      <c r="AM238" s="13"/>
      <c r="AN238" s="13"/>
      <c r="AO238" s="13"/>
      <c r="AP238" s="13"/>
      <c r="AQ238" s="13"/>
      <c r="AR238" s="15"/>
      <c r="AS238" s="8" t="str">
        <f>IF(M237&lt;10,"ยังไม่ซ่อม",IF(Table1[[#This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39" spans="1:45" ht="19.5" x14ac:dyDescent="0.4">
      <c r="A239" s="7">
        <v>238</v>
      </c>
      <c r="B239" s="8">
        <v>7</v>
      </c>
      <c r="C239" s="8">
        <v>20</v>
      </c>
      <c r="D239" s="8" t="s">
        <v>986</v>
      </c>
      <c r="E239" s="8" t="s">
        <v>46</v>
      </c>
      <c r="F239" s="8" t="s">
        <v>987</v>
      </c>
      <c r="G239" s="8" t="s">
        <v>988</v>
      </c>
      <c r="H239" s="8" t="s">
        <v>989</v>
      </c>
      <c r="I239" s="9">
        <f>ROUND(COUNTIF(Table1[[#This Row],[กิจกรรม 1.1]:[ท้ายบท 1]],"&lt;&gt;ยังไม่ส่ง")*2+IF(Table1[[#This Row],[Quiz 1]]&lt;&gt;"ยังไม่ส่ง",Table1[[#This Row],[Quiz 1]]*2/10,0),0)</f>
        <v>5</v>
      </c>
      <c r="J239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239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239" s="10">
        <f>Table1[[#This Row],[บท 1 '[10']]]+Table1[[#This Row],[บท 2 '[10']]]+Table1[[#This Row],[บท 3 '[5']]]</f>
        <v>11</v>
      </c>
      <c r="M239" s="10">
        <f>IF(Table1[[#This Row],[ซ่อมแล้วกลางภาค]]="ซ่อมแล้ว",10,Table1[[#This Row],[MID '[20']2]])</f>
        <v>7</v>
      </c>
      <c r="N239" s="10"/>
      <c r="O239" s="10"/>
      <c r="P239" s="24"/>
      <c r="Q239" s="10">
        <f>Table1[[#This Row],[บท 4 '[10']]]+Table1[[#This Row],[นำเสนอ '[5']]]+Table1[[#This Row],[บท 5 '[10']]]</f>
        <v>0</v>
      </c>
      <c r="R239" s="10">
        <f>Table1[[#This Row],[ก่อนกลางภาค '[25']]]+Table1[[#This Row],[กลางภาค '[20']]]+Table1[[#This Row],[หลังกลางภาค '[25']]]</f>
        <v>18</v>
      </c>
      <c r="S239" s="10"/>
      <c r="T239" s="10">
        <f>Table1[[#This Row],[ปลายภาค '[30']]]+Table1[[#This Row],[ก่อนปลายภาค '[70']]]</f>
        <v>18</v>
      </c>
      <c r="U239" s="12">
        <f t="shared" si="3"/>
        <v>0</v>
      </c>
      <c r="V239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239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23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39" s="13">
        <f>_xlfn.XLOOKUP(Table1[[#This Row],[email]],[1]!ท้ายบท_1[Email],[1]!ท้ายบท_1[Total points],"ยังไม่ส่ง")</f>
        <v>13</v>
      </c>
      <c r="Z239" s="8">
        <f>_xlfn.XLOOKUP(Table1[[#This Row],[email]],[1]!Quiz_1[Email],[1]!Quiz_1[Total points],"ยังไม่ส่ง")</f>
        <v>7</v>
      </c>
      <c r="AA23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39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39" s="13" t="str">
        <f>_xlfn.XLOOKUP(Table1[[#This Row],[email]],[1]!ท้ายบท_2[Email],[1]!ท้ายบท_2[Total points],"ยังไม่ส่ง")</f>
        <v>ยังไม่ส่ง</v>
      </c>
      <c r="AD239" s="13" t="str">
        <f>_xlfn.XLOOKUP(Table1[[#This Row],[email]],[1]!Quiz_2[Email],[1]!Quiz_2[Total points],"ยังไม่ส่ง")</f>
        <v>ยังไม่ส่ง</v>
      </c>
      <c r="AE23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39" s="13">
        <f>_xlfn.XLOOKUP(Table1[[#This Row],[email]],[1]!ท้ายบท_3[Email],[1]!ท้ายบท_3[Total points],"ยังไม่ส่ง")</f>
        <v>5</v>
      </c>
      <c r="AG239" s="13">
        <f>_xlfn.XLOOKUP(Table1[[#This Row],[email]],[1]!Quiz_3[Email],[1]!Quiz_3[Total points],"ยังไม่ส่ง")</f>
        <v>2</v>
      </c>
      <c r="AH239" s="10">
        <v>8</v>
      </c>
      <c r="AI239" s="14">
        <v>5</v>
      </c>
      <c r="AJ239" s="10">
        <f>ROUND((Table1[[#This Row],[mid '[20']]]+Table1[[#This Row],[mid '[10']]])/2,0)</f>
        <v>7</v>
      </c>
      <c r="AK239" s="13"/>
      <c r="AL239" s="13"/>
      <c r="AM239" s="13"/>
      <c r="AN239" s="13"/>
      <c r="AO239" s="13"/>
      <c r="AP239" s="13"/>
      <c r="AQ239" s="13"/>
      <c r="AR239" s="15"/>
      <c r="AS239" s="8" t="str">
        <f>IF(M238&lt;10,"ยังไม่ซ่อม",IF(Table1[[#This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40" spans="1:45" ht="19.5" x14ac:dyDescent="0.4">
      <c r="A240" s="7">
        <v>239</v>
      </c>
      <c r="B240" s="8">
        <v>7</v>
      </c>
      <c r="C240" s="8">
        <v>21</v>
      </c>
      <c r="D240" s="8" t="s">
        <v>990</v>
      </c>
      <c r="E240" s="8" t="s">
        <v>111</v>
      </c>
      <c r="F240" s="8" t="s">
        <v>991</v>
      </c>
      <c r="G240" s="8" t="s">
        <v>992</v>
      </c>
      <c r="H240" s="8" t="s">
        <v>993</v>
      </c>
      <c r="I240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40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240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40" s="10">
        <f>Table1[[#This Row],[บท 1 '[10']]]+Table1[[#This Row],[บท 2 '[10']]]+Table1[[#This Row],[บท 3 '[5']]]</f>
        <v>18</v>
      </c>
      <c r="M240" s="10">
        <f>IF(Table1[[#This Row],[ซ่อมแล้วกลางภาค]]="ซ่อมแล้ว",10,Table1[[#This Row],[MID '[20']2]])</f>
        <v>10</v>
      </c>
      <c r="N240" s="10"/>
      <c r="O240" s="10"/>
      <c r="P240" s="24"/>
      <c r="Q240" s="10">
        <f>Table1[[#This Row],[บท 4 '[10']]]+Table1[[#This Row],[นำเสนอ '[5']]]+Table1[[#This Row],[บท 5 '[10']]]</f>
        <v>0</v>
      </c>
      <c r="R240" s="10">
        <f>Table1[[#This Row],[ก่อนกลางภาค '[25']]]+Table1[[#This Row],[กลางภาค '[20']]]+Table1[[#This Row],[หลังกลางภาค '[25']]]</f>
        <v>28</v>
      </c>
      <c r="S240" s="10"/>
      <c r="T240" s="10">
        <f>Table1[[#This Row],[ปลายภาค '[30']]]+Table1[[#This Row],[ก่อนปลายภาค '[70']]]</f>
        <v>28</v>
      </c>
      <c r="U240" s="12">
        <f t="shared" si="3"/>
        <v>0</v>
      </c>
      <c r="V24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4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4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40" s="13">
        <f>_xlfn.XLOOKUP(Table1[[#This Row],[email]],[1]!ท้ายบท_1[Email],[1]!ท้ายบท_1[Total points],"ยังไม่ส่ง")</f>
        <v>17</v>
      </c>
      <c r="Z240" s="8">
        <f>_xlfn.XLOOKUP(Table1[[#This Row],[email]],[1]!Quiz_1[Email],[1]!Quiz_1[Total points],"ยังไม่ส่ง")</f>
        <v>8</v>
      </c>
      <c r="AA240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40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40" s="13">
        <f>_xlfn.XLOOKUP(Table1[[#This Row],[email]],[1]!ท้ายบท_2[Email],[1]!ท้ายบท_2[Total points],"ยังไม่ส่ง")</f>
        <v>10</v>
      </c>
      <c r="AD240" s="13">
        <f>_xlfn.XLOOKUP(Table1[[#This Row],[email]],[1]!Quiz_2[Email],[1]!Quiz_2[Total points],"ยังไม่ส่ง")</f>
        <v>6</v>
      </c>
      <c r="AE24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40" s="13">
        <f>_xlfn.XLOOKUP(Table1[[#This Row],[email]],[1]!ท้ายบท_3[Email],[1]!ท้ายบท_3[Total points],"ยังไม่ส่ง")</f>
        <v>9</v>
      </c>
      <c r="AG240" s="13">
        <f>_xlfn.XLOOKUP(Table1[[#This Row],[email]],[1]!Quiz_3[Email],[1]!Quiz_3[Total points],"ยังไม่ส่ง")</f>
        <v>6</v>
      </c>
      <c r="AH240" s="10">
        <v>17</v>
      </c>
      <c r="AI240" s="14">
        <v>3</v>
      </c>
      <c r="AJ240" s="10">
        <f>ROUND((Table1[[#This Row],[mid '[20']]]+Table1[[#This Row],[mid '[10']]])/2,0)</f>
        <v>10</v>
      </c>
      <c r="AK240" s="13"/>
      <c r="AL240" s="13"/>
      <c r="AM240" s="13"/>
      <c r="AN240" s="13"/>
      <c r="AO240" s="13"/>
      <c r="AP240" s="13"/>
      <c r="AQ240" s="13"/>
      <c r="AR240" s="15"/>
      <c r="AS240" s="8" t="str">
        <f>IF(M239&lt;10,"ยังไม่ซ่อม",IF(Table1[[#This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41" spans="1:45" ht="19.5" x14ac:dyDescent="0.4">
      <c r="A241" s="7">
        <v>240</v>
      </c>
      <c r="B241" s="8">
        <v>7</v>
      </c>
      <c r="C241" s="8">
        <v>22</v>
      </c>
      <c r="D241" s="8" t="s">
        <v>994</v>
      </c>
      <c r="E241" s="8" t="s">
        <v>111</v>
      </c>
      <c r="F241" s="8" t="s">
        <v>995</v>
      </c>
      <c r="G241" s="8" t="s">
        <v>996</v>
      </c>
      <c r="H241" s="8" t="s">
        <v>997</v>
      </c>
      <c r="I241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41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241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41" s="10">
        <f>Table1[[#This Row],[บท 1 '[10']]]+Table1[[#This Row],[บท 2 '[10']]]+Table1[[#This Row],[บท 3 '[5']]]</f>
        <v>22</v>
      </c>
      <c r="M241" s="10">
        <f>IF(Table1[[#This Row],[ซ่อมแล้วกลางภาค]]="ซ่อมแล้ว",10,Table1[[#This Row],[MID '[20']2]])</f>
        <v>10</v>
      </c>
      <c r="N241" s="10"/>
      <c r="O241" s="10"/>
      <c r="P241" s="24"/>
      <c r="Q241" s="10">
        <f>Table1[[#This Row],[บท 4 '[10']]]+Table1[[#This Row],[นำเสนอ '[5']]]+Table1[[#This Row],[บท 5 '[10']]]</f>
        <v>0</v>
      </c>
      <c r="R241" s="10">
        <f>Table1[[#This Row],[ก่อนกลางภาค '[25']]]+Table1[[#This Row],[กลางภาค '[20']]]+Table1[[#This Row],[หลังกลางภาค '[25']]]</f>
        <v>32</v>
      </c>
      <c r="S241" s="10"/>
      <c r="T241" s="10">
        <f>Table1[[#This Row],[ปลายภาค '[30']]]+Table1[[#This Row],[ก่อนปลายภาค '[70']]]</f>
        <v>32</v>
      </c>
      <c r="U241" s="12">
        <f t="shared" si="3"/>
        <v>0</v>
      </c>
      <c r="V24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4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4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41" s="13">
        <f>_xlfn.XLOOKUP(Table1[[#This Row],[email]],[1]!ท้ายบท_1[Email],[1]!ท้ายบท_1[Total points],"ยังไม่ส่ง")</f>
        <v>16</v>
      </c>
      <c r="Z241" s="8">
        <f>_xlfn.XLOOKUP(Table1[[#This Row],[email]],[1]!Quiz_1[Email],[1]!Quiz_1[Total points],"ยังไม่ส่ง")</f>
        <v>6</v>
      </c>
      <c r="AA24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4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41" s="13">
        <f>_xlfn.XLOOKUP(Table1[[#This Row],[email]],[1]!ท้ายบท_2[Email],[1]!ท้ายบท_2[Total points],"ยังไม่ส่ง")</f>
        <v>11</v>
      </c>
      <c r="AD241" s="13">
        <f>_xlfn.XLOOKUP(Table1[[#This Row],[email]],[1]!Quiz_2[Email],[1]!Quiz_2[Total points],"ยังไม่ส่ง")</f>
        <v>7</v>
      </c>
      <c r="AE24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41" s="13">
        <f>_xlfn.XLOOKUP(Table1[[#This Row],[email]],[1]!ท้ายบท_3[Email],[1]!ท้ายบท_3[Total points],"ยังไม่ส่ง")</f>
        <v>5</v>
      </c>
      <c r="AG241" s="13">
        <f>_xlfn.XLOOKUP(Table1[[#This Row],[email]],[1]!Quiz_3[Email],[1]!Quiz_3[Total points],"ยังไม่ส่ง")</f>
        <v>6</v>
      </c>
      <c r="AH241" s="10">
        <v>12</v>
      </c>
      <c r="AI241" s="14">
        <v>8</v>
      </c>
      <c r="AJ241" s="10">
        <f>ROUND((Table1[[#This Row],[mid '[20']]]+Table1[[#This Row],[mid '[10']]])/2,0)</f>
        <v>10</v>
      </c>
      <c r="AK241" s="13"/>
      <c r="AL241" s="13"/>
      <c r="AM241" s="13"/>
      <c r="AN241" s="13"/>
      <c r="AO241" s="13"/>
      <c r="AP241" s="13"/>
      <c r="AQ241" s="13"/>
      <c r="AR241" s="15"/>
      <c r="AS241" s="8" t="str">
        <f>IF(M240&lt;10,"ยังไม่ซ่อม",IF(Table1[[#This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42" spans="1:45" ht="19.5" x14ac:dyDescent="0.4">
      <c r="A242" s="7">
        <v>241</v>
      </c>
      <c r="B242" s="8">
        <v>7</v>
      </c>
      <c r="C242" s="8">
        <v>23</v>
      </c>
      <c r="D242" s="8" t="s">
        <v>998</v>
      </c>
      <c r="E242" s="8" t="s">
        <v>111</v>
      </c>
      <c r="F242" s="8" t="s">
        <v>999</v>
      </c>
      <c r="G242" s="8" t="s">
        <v>1000</v>
      </c>
      <c r="H242" s="8" t="s">
        <v>1001</v>
      </c>
      <c r="I242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42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24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42" s="10">
        <f>Table1[[#This Row],[บท 1 '[10']]]+Table1[[#This Row],[บท 2 '[10']]]+Table1[[#This Row],[บท 3 '[5']]]</f>
        <v>16</v>
      </c>
      <c r="M242" s="10">
        <f>IF(Table1[[#This Row],[ซ่อมแล้วกลางภาค]]="ซ่อมแล้ว",10,Table1[[#This Row],[MID '[20']2]])</f>
        <v>12</v>
      </c>
      <c r="N242" s="10"/>
      <c r="O242" s="10"/>
      <c r="P242" s="24"/>
      <c r="Q242" s="10">
        <f>Table1[[#This Row],[บท 4 '[10']]]+Table1[[#This Row],[นำเสนอ '[5']]]+Table1[[#This Row],[บท 5 '[10']]]</f>
        <v>0</v>
      </c>
      <c r="R242" s="10">
        <f>Table1[[#This Row],[ก่อนกลางภาค '[25']]]+Table1[[#This Row],[กลางภาค '[20']]]+Table1[[#This Row],[หลังกลางภาค '[25']]]</f>
        <v>28</v>
      </c>
      <c r="S242" s="10"/>
      <c r="T242" s="10">
        <f>Table1[[#This Row],[ปลายภาค '[30']]]+Table1[[#This Row],[ก่อนปลายภาค '[70']]]</f>
        <v>28</v>
      </c>
      <c r="U242" s="12">
        <f t="shared" si="3"/>
        <v>0</v>
      </c>
      <c r="V24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4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4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42" s="13">
        <f>_xlfn.XLOOKUP(Table1[[#This Row],[email]],[1]!ท้ายบท_1[Email],[1]!ท้ายบท_1[Total points],"ยังไม่ส่ง")</f>
        <v>16</v>
      </c>
      <c r="Z242" s="8">
        <f>_xlfn.XLOOKUP(Table1[[#This Row],[email]],[1]!Quiz_1[Email],[1]!Quiz_1[Total points],"ยังไม่ส่ง")</f>
        <v>5</v>
      </c>
      <c r="AA24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42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42" s="13" t="str">
        <f>_xlfn.XLOOKUP(Table1[[#This Row],[email]],[1]!ท้ายบท_2[Email],[1]!ท้ายบท_2[Total points],"ยังไม่ส่ง")</f>
        <v>ยังไม่ส่ง</v>
      </c>
      <c r="AD242" s="13" t="str">
        <f>_xlfn.XLOOKUP(Table1[[#This Row],[email]],[1]!Quiz_2[Email],[1]!Quiz_2[Total points],"ยังไม่ส่ง")</f>
        <v>ยังไม่ส่ง</v>
      </c>
      <c r="AE24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42" s="13">
        <f>_xlfn.XLOOKUP(Table1[[#This Row],[email]],[1]!ท้ายบท_3[Email],[1]!ท้ายบท_3[Total points],"ยังไม่ส่ง")</f>
        <v>11</v>
      </c>
      <c r="AG242" s="13">
        <f>_xlfn.XLOOKUP(Table1[[#This Row],[email]],[1]!Quiz_3[Email],[1]!Quiz_3[Total points],"ยังไม่ส่ง")</f>
        <v>6</v>
      </c>
      <c r="AH242" s="10">
        <v>17</v>
      </c>
      <c r="AI242" s="14">
        <v>6</v>
      </c>
      <c r="AJ242" s="10">
        <f>ROUND((Table1[[#This Row],[mid '[20']]]+Table1[[#This Row],[mid '[10']]])/2,0)</f>
        <v>12</v>
      </c>
      <c r="AK242" s="13"/>
      <c r="AL242" s="13"/>
      <c r="AM242" s="13"/>
      <c r="AN242" s="13"/>
      <c r="AO242" s="13"/>
      <c r="AP242" s="13"/>
      <c r="AQ242" s="13"/>
      <c r="AR242" s="15"/>
      <c r="AS242" s="8" t="str">
        <f>IF(M241&lt;10,"ยังไม่ซ่อม",IF(Table1[[#This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43" spans="1:45" ht="19.5" x14ac:dyDescent="0.4">
      <c r="A243" s="7">
        <v>242</v>
      </c>
      <c r="B243" s="8">
        <v>7</v>
      </c>
      <c r="C243" s="8">
        <v>24</v>
      </c>
      <c r="D243" s="8" t="s">
        <v>1002</v>
      </c>
      <c r="E243" s="8" t="s">
        <v>111</v>
      </c>
      <c r="F243" s="8" t="s">
        <v>843</v>
      </c>
      <c r="G243" s="8" t="s">
        <v>1003</v>
      </c>
      <c r="H243" s="8" t="s">
        <v>1004</v>
      </c>
      <c r="I243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43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243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243" s="10">
        <f>Table1[[#This Row],[บท 1 '[10']]]+Table1[[#This Row],[บท 2 '[10']]]+Table1[[#This Row],[บท 3 '[5']]]</f>
        <v>12</v>
      </c>
      <c r="M243" s="10">
        <f>IF(Table1[[#This Row],[ซ่อมแล้วกลางภาค]]="ซ่อมแล้ว",10,Table1[[#This Row],[MID '[20']2]])</f>
        <v>9</v>
      </c>
      <c r="N243" s="10"/>
      <c r="O243" s="10"/>
      <c r="P243" s="24"/>
      <c r="Q243" s="10">
        <f>Table1[[#This Row],[บท 4 '[10']]]+Table1[[#This Row],[นำเสนอ '[5']]]+Table1[[#This Row],[บท 5 '[10']]]</f>
        <v>0</v>
      </c>
      <c r="R243" s="10">
        <f>Table1[[#This Row],[ก่อนกลางภาค '[25']]]+Table1[[#This Row],[กลางภาค '[20']]]+Table1[[#This Row],[หลังกลางภาค '[25']]]</f>
        <v>21</v>
      </c>
      <c r="S243" s="10"/>
      <c r="T243" s="10">
        <f>Table1[[#This Row],[ปลายภาค '[30']]]+Table1[[#This Row],[ก่อนปลายภาค '[70']]]</f>
        <v>21</v>
      </c>
      <c r="U243" s="12">
        <f t="shared" si="3"/>
        <v>0</v>
      </c>
      <c r="V24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4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4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43" s="13">
        <f>_xlfn.XLOOKUP(Table1[[#This Row],[email]],[1]!ท้ายบท_1[Email],[1]!ท้ายบท_1[Total points],"ยังไม่ส่ง")</f>
        <v>15</v>
      </c>
      <c r="Z243" s="8">
        <f>_xlfn.XLOOKUP(Table1[[#This Row],[email]],[1]!Quiz_1[Email],[1]!Quiz_1[Total points],"ยังไม่ส่ง")</f>
        <v>3</v>
      </c>
      <c r="AA24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43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43" s="13" t="str">
        <f>_xlfn.XLOOKUP(Table1[[#This Row],[email]],[1]!ท้ายบท_2[Email],[1]!ท้ายบท_2[Total points],"ยังไม่ส่ง")</f>
        <v>ยังไม่ส่ง</v>
      </c>
      <c r="AD243" s="13" t="str">
        <f>_xlfn.XLOOKUP(Table1[[#This Row],[email]],[1]!Quiz_2[Email],[1]!Quiz_2[Total points],"ยังไม่ส่ง")</f>
        <v>ยังไม่ส่ง</v>
      </c>
      <c r="AE243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243" s="13" t="str">
        <f>_xlfn.XLOOKUP(Table1[[#This Row],[email]],[1]!ท้ายบท_3[Email],[1]!ท้ายบท_3[Total points],"ยังไม่ส่ง")</f>
        <v>ยังไม่ส่ง</v>
      </c>
      <c r="AG243" s="13" t="str">
        <f>_xlfn.XLOOKUP(Table1[[#This Row],[email]],[1]!Quiz_3[Email],[1]!Quiz_3[Total points],"ยังไม่ส่ง")</f>
        <v>ยังไม่ส่ง</v>
      </c>
      <c r="AH243" s="10">
        <v>13</v>
      </c>
      <c r="AI243" s="14">
        <v>4</v>
      </c>
      <c r="AJ243" s="10">
        <f>ROUND((Table1[[#This Row],[mid '[20']]]+Table1[[#This Row],[mid '[10']]])/2,0)</f>
        <v>9</v>
      </c>
      <c r="AK243" s="13"/>
      <c r="AL243" s="13"/>
      <c r="AM243" s="13"/>
      <c r="AN243" s="13"/>
      <c r="AO243" s="13"/>
      <c r="AP243" s="13"/>
      <c r="AQ243" s="13"/>
      <c r="AR243" s="15"/>
      <c r="AS243" s="8" t="str">
        <f>IF(M242&lt;10,"ยังไม่ซ่อม",IF(Table1[[#This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44" spans="1:45" ht="19.5" x14ac:dyDescent="0.4">
      <c r="A244" s="7">
        <v>243</v>
      </c>
      <c r="B244" s="8">
        <v>7</v>
      </c>
      <c r="C244" s="8">
        <v>25</v>
      </c>
      <c r="D244" s="8" t="s">
        <v>1005</v>
      </c>
      <c r="E244" s="8" t="s">
        <v>111</v>
      </c>
      <c r="F244" s="8" t="s">
        <v>1006</v>
      </c>
      <c r="G244" s="8" t="s">
        <v>1007</v>
      </c>
      <c r="H244" s="8" t="s">
        <v>1008</v>
      </c>
      <c r="I244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244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244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44" s="10">
        <f>Table1[[#This Row],[บท 1 '[10']]]+Table1[[#This Row],[บท 2 '[10']]]+Table1[[#This Row],[บท 3 '[5']]]</f>
        <v>21</v>
      </c>
      <c r="M244" s="10">
        <f>IF(Table1[[#This Row],[ซ่อมแล้วกลางภาค]]="ซ่อมแล้ว",10,Table1[[#This Row],[MID '[20']2]])</f>
        <v>11</v>
      </c>
      <c r="N244" s="10"/>
      <c r="O244" s="10"/>
      <c r="P244" s="24"/>
      <c r="Q244" s="10">
        <f>Table1[[#This Row],[บท 4 '[10']]]+Table1[[#This Row],[นำเสนอ '[5']]]+Table1[[#This Row],[บท 5 '[10']]]</f>
        <v>0</v>
      </c>
      <c r="R244" s="10">
        <f>Table1[[#This Row],[ก่อนกลางภาค '[25']]]+Table1[[#This Row],[กลางภาค '[20']]]+Table1[[#This Row],[หลังกลางภาค '[25']]]</f>
        <v>32</v>
      </c>
      <c r="S244" s="10"/>
      <c r="T244" s="10">
        <f>Table1[[#This Row],[ปลายภาค '[30']]]+Table1[[#This Row],[ก่อนปลายภาค '[70']]]</f>
        <v>32</v>
      </c>
      <c r="U244" s="12">
        <f t="shared" si="3"/>
        <v>0</v>
      </c>
      <c r="V24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4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4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44" s="13" t="str">
        <f>_xlfn.XLOOKUP(Table1[[#This Row],[email]],[1]!ท้ายบท_1[Email],[1]!ท้ายบท_1[Total points],"ยังไม่ส่ง")</f>
        <v>ยังไม่ส่ง</v>
      </c>
      <c r="Z244" s="8">
        <f>_xlfn.XLOOKUP(Table1[[#This Row],[email]],[1]!Quiz_1[Email],[1]!Quiz_1[Total points],"ยังไม่ส่ง")</f>
        <v>8</v>
      </c>
      <c r="AA24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4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44" s="13">
        <f>_xlfn.XLOOKUP(Table1[[#This Row],[email]],[1]!ท้ายบท_2[Email],[1]!ท้ายบท_2[Total points],"ยังไม่ส่ง")</f>
        <v>13</v>
      </c>
      <c r="AD244" s="13">
        <f>_xlfn.XLOOKUP(Table1[[#This Row],[email]],[1]!Quiz_2[Email],[1]!Quiz_2[Total points],"ยังไม่ส่ง")</f>
        <v>7</v>
      </c>
      <c r="AE24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44" s="13">
        <f>_xlfn.XLOOKUP(Table1[[#This Row],[email]],[1]!ท้ายบท_3[Email],[1]!ท้ายบท_3[Total points],"ยังไม่ส่ง")</f>
        <v>10</v>
      </c>
      <c r="AG244" s="13">
        <f>_xlfn.XLOOKUP(Table1[[#This Row],[email]],[1]!Quiz_3[Email],[1]!Quiz_3[Total points],"ยังไม่ส่ง")</f>
        <v>6</v>
      </c>
      <c r="AH244" s="10">
        <v>14</v>
      </c>
      <c r="AI244" s="14">
        <v>8</v>
      </c>
      <c r="AJ244" s="10">
        <f>ROUND((Table1[[#This Row],[mid '[20']]]+Table1[[#This Row],[mid '[10']]])/2,0)</f>
        <v>11</v>
      </c>
      <c r="AK244" s="13"/>
      <c r="AL244" s="13"/>
      <c r="AM244" s="13"/>
      <c r="AN244" s="13"/>
      <c r="AO244" s="13"/>
      <c r="AP244" s="13"/>
      <c r="AQ244" s="13"/>
      <c r="AR244" s="15"/>
      <c r="AS244" s="8" t="str">
        <f>IF(M243&lt;10,"ยังไม่ซ่อม",IF(Table1[[#This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45" spans="1:45" ht="19.5" x14ac:dyDescent="0.4">
      <c r="A245" s="7">
        <v>244</v>
      </c>
      <c r="B245" s="8">
        <v>7</v>
      </c>
      <c r="C245" s="8">
        <v>26</v>
      </c>
      <c r="D245" s="8" t="s">
        <v>1009</v>
      </c>
      <c r="E245" s="8" t="s">
        <v>111</v>
      </c>
      <c r="F245" s="8" t="s">
        <v>1010</v>
      </c>
      <c r="G245" s="8" t="s">
        <v>1011</v>
      </c>
      <c r="H245" s="8" t="s">
        <v>1012</v>
      </c>
      <c r="I24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45" s="9">
        <f>ROUND(COUNTIF(Table1[[#This Row],[แบบฝึก 2.1]:[ท้ายบท 2]],"&lt;&gt;ยังไม่ส่ง")*8/3+IF(Table1[[#This Row],[Quiz 2]]&lt;&gt;"ยังไม่ส่ง",Table1[[#This Row],[Quiz 2]]*2/10,0),0)</f>
        <v>5</v>
      </c>
      <c r="K245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245" s="10">
        <f>Table1[[#This Row],[บท 1 '[10']]]+Table1[[#This Row],[บท 2 '[10']]]+Table1[[#This Row],[บท 3 '[5']]]</f>
        <v>15</v>
      </c>
      <c r="M245" s="10">
        <f>IF(Table1[[#This Row],[ซ่อมแล้วกลางภาค]]="ซ่อมแล้ว",10,Table1[[#This Row],[MID '[20']2]])</f>
        <v>11</v>
      </c>
      <c r="N245" s="10"/>
      <c r="O245" s="10"/>
      <c r="P245" s="24"/>
      <c r="Q245" s="10">
        <f>Table1[[#This Row],[บท 4 '[10']]]+Table1[[#This Row],[นำเสนอ '[5']]]+Table1[[#This Row],[บท 5 '[10']]]</f>
        <v>0</v>
      </c>
      <c r="R245" s="10">
        <f>Table1[[#This Row],[ก่อนกลางภาค '[25']]]+Table1[[#This Row],[กลางภาค '[20']]]+Table1[[#This Row],[หลังกลางภาค '[25']]]</f>
        <v>26</v>
      </c>
      <c r="S245" s="10"/>
      <c r="T245" s="10">
        <f>Table1[[#This Row],[ปลายภาค '[30']]]+Table1[[#This Row],[ก่อนปลายภาค '[70']]]</f>
        <v>26</v>
      </c>
      <c r="U245" s="12">
        <f t="shared" si="3"/>
        <v>0</v>
      </c>
      <c r="V24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4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4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45" s="13">
        <f>_xlfn.XLOOKUP(Table1[[#This Row],[email]],[1]!ท้ายบท_1[Email],[1]!ท้ายบท_1[Total points],"ยังไม่ส่ง")</f>
        <v>16</v>
      </c>
      <c r="Z245" s="8">
        <f>_xlfn.XLOOKUP(Table1[[#This Row],[email]],[1]!Quiz_1[Email],[1]!Quiz_1[Total points],"ยังไม่ส่ง")</f>
        <v>9</v>
      </c>
      <c r="AA24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45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45" s="13">
        <f>_xlfn.XLOOKUP(Table1[[#This Row],[email]],[1]!ท้ายบท_2[Email],[1]!ท้ายบท_2[Total points],"ยังไม่ส่ง")</f>
        <v>10</v>
      </c>
      <c r="AD245" s="13" t="str">
        <f>_xlfn.XLOOKUP(Table1[[#This Row],[email]],[1]!Quiz_2[Email],[1]!Quiz_2[Total points],"ยังไม่ส่ง")</f>
        <v>ยังไม่ส่ง</v>
      </c>
      <c r="AE245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245" s="13" t="str">
        <f>_xlfn.XLOOKUP(Table1[[#This Row],[email]],[1]!ท้ายบท_3[Email],[1]!ท้ายบท_3[Total points],"ยังไม่ส่ง")</f>
        <v>ยังไม่ส่ง</v>
      </c>
      <c r="AG245" s="13" t="str">
        <f>_xlfn.XLOOKUP(Table1[[#This Row],[email]],[1]!Quiz_3[Email],[1]!Quiz_3[Total points],"ยังไม่ส่ง")</f>
        <v>ยังไม่ส่ง</v>
      </c>
      <c r="AH245" s="10">
        <v>16</v>
      </c>
      <c r="AI245" s="14">
        <v>5</v>
      </c>
      <c r="AJ245" s="10">
        <f>ROUND((Table1[[#This Row],[mid '[20']]]+Table1[[#This Row],[mid '[10']]])/2,0)</f>
        <v>11</v>
      </c>
      <c r="AK245" s="13"/>
      <c r="AL245" s="13"/>
      <c r="AM245" s="13"/>
      <c r="AN245" s="13"/>
      <c r="AO245" s="13"/>
      <c r="AP245" s="13"/>
      <c r="AQ245" s="13"/>
      <c r="AR245" s="15"/>
      <c r="AS245" s="8" t="str">
        <f>IF(M244&lt;10,"ยังไม่ซ่อม",IF(Table1[[#This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46" spans="1:45" ht="19.5" x14ac:dyDescent="0.4">
      <c r="A246" s="7">
        <v>245</v>
      </c>
      <c r="B246" s="8">
        <v>7</v>
      </c>
      <c r="C246" s="8">
        <v>27</v>
      </c>
      <c r="D246" s="8" t="s">
        <v>1013</v>
      </c>
      <c r="E246" s="8" t="s">
        <v>111</v>
      </c>
      <c r="F246" s="8" t="s">
        <v>1014</v>
      </c>
      <c r="G246" s="8" t="s">
        <v>1015</v>
      </c>
      <c r="H246" s="8" t="s">
        <v>1016</v>
      </c>
      <c r="I24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46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246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246" s="10">
        <f>Table1[[#This Row],[บท 1 '[10']]]+Table1[[#This Row],[บท 2 '[10']]]+Table1[[#This Row],[บท 3 '[5']]]</f>
        <v>13</v>
      </c>
      <c r="M246" s="10">
        <f>IF(Table1[[#This Row],[ซ่อมแล้วกลางภาค]]="ซ่อมแล้ว",10,Table1[[#This Row],[MID '[20']2]])</f>
        <v>10</v>
      </c>
      <c r="N246" s="10"/>
      <c r="O246" s="10"/>
      <c r="P246" s="24"/>
      <c r="Q246" s="10">
        <f>Table1[[#This Row],[บท 4 '[10']]]+Table1[[#This Row],[นำเสนอ '[5']]]+Table1[[#This Row],[บท 5 '[10']]]</f>
        <v>0</v>
      </c>
      <c r="R246" s="10">
        <f>Table1[[#This Row],[ก่อนกลางภาค '[25']]]+Table1[[#This Row],[กลางภาค '[20']]]+Table1[[#This Row],[หลังกลางภาค '[25']]]</f>
        <v>23</v>
      </c>
      <c r="S246" s="10"/>
      <c r="T246" s="10">
        <f>Table1[[#This Row],[ปลายภาค '[30']]]+Table1[[#This Row],[ก่อนปลายภาค '[70']]]</f>
        <v>23</v>
      </c>
      <c r="U246" s="12">
        <f t="shared" si="3"/>
        <v>0</v>
      </c>
      <c r="V24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4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4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46" s="13">
        <f>_xlfn.XLOOKUP(Table1[[#This Row],[email]],[1]!ท้ายบท_1[Email],[1]!ท้ายบท_1[Total points],"ยังไม่ส่ง")</f>
        <v>15</v>
      </c>
      <c r="Z246" s="8">
        <f>_xlfn.XLOOKUP(Table1[[#This Row],[email]],[1]!Quiz_1[Email],[1]!Quiz_1[Total points],"ยังไม่ส่ง")</f>
        <v>9</v>
      </c>
      <c r="AA24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46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46" s="13" t="str">
        <f>_xlfn.XLOOKUP(Table1[[#This Row],[email]],[1]!ท้ายบท_2[Email],[1]!ท้ายบท_2[Total points],"ยังไม่ส่ง")</f>
        <v>ยังไม่ส่ง</v>
      </c>
      <c r="AD246" s="13" t="str">
        <f>_xlfn.XLOOKUP(Table1[[#This Row],[email]],[1]!Quiz_2[Email],[1]!Quiz_2[Total points],"ยังไม่ส่ง")</f>
        <v>ยังไม่ส่ง</v>
      </c>
      <c r="AE246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246" s="13" t="str">
        <f>_xlfn.XLOOKUP(Table1[[#This Row],[email]],[1]!ท้ายบท_3[Email],[1]!ท้ายบท_3[Total points],"ยังไม่ส่ง")</f>
        <v>ยังไม่ส่ง</v>
      </c>
      <c r="AG246" s="13" t="str">
        <f>_xlfn.XLOOKUP(Table1[[#This Row],[email]],[1]!Quiz_3[Email],[1]!Quiz_3[Total points],"ยังไม่ส่ง")</f>
        <v>ยังไม่ส่ง</v>
      </c>
      <c r="AH246" s="10">
        <v>13</v>
      </c>
      <c r="AI246" s="14">
        <v>6</v>
      </c>
      <c r="AJ246" s="10">
        <f>ROUND((Table1[[#This Row],[mid '[20']]]+Table1[[#This Row],[mid '[10']]])/2,0)</f>
        <v>10</v>
      </c>
      <c r="AK246" s="13"/>
      <c r="AL246" s="13"/>
      <c r="AM246" s="13"/>
      <c r="AN246" s="13"/>
      <c r="AO246" s="13"/>
      <c r="AP246" s="13"/>
      <c r="AQ246" s="13"/>
      <c r="AR246" s="15"/>
      <c r="AS246" s="8" t="str">
        <f>IF(M245&lt;10,"ยังไม่ซ่อม",IF(Table1[[#This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47" spans="1:45" ht="19.5" x14ac:dyDescent="0.4">
      <c r="A247" s="7">
        <v>246</v>
      </c>
      <c r="B247" s="8">
        <v>7</v>
      </c>
      <c r="C247" s="8">
        <v>28</v>
      </c>
      <c r="D247" s="8" t="s">
        <v>1017</v>
      </c>
      <c r="E247" s="8" t="s">
        <v>111</v>
      </c>
      <c r="F247" s="8" t="s">
        <v>1018</v>
      </c>
      <c r="G247" s="8" t="s">
        <v>1019</v>
      </c>
      <c r="H247" s="8" t="s">
        <v>1020</v>
      </c>
      <c r="I24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4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47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47" s="10">
        <f>Table1[[#This Row],[บท 1 '[10']]]+Table1[[#This Row],[บท 2 '[10']]]+Table1[[#This Row],[บท 3 '[5']]]</f>
        <v>24</v>
      </c>
      <c r="M247" s="10">
        <f>IF(Table1[[#This Row],[ซ่อมแล้วกลางภาค]]="ซ่อมแล้ว",10,Table1[[#This Row],[MID '[20']2]])</f>
        <v>9</v>
      </c>
      <c r="N247" s="10"/>
      <c r="O247" s="10"/>
      <c r="P247" s="24"/>
      <c r="Q247" s="10">
        <f>Table1[[#This Row],[บท 4 '[10']]]+Table1[[#This Row],[นำเสนอ '[5']]]+Table1[[#This Row],[บท 5 '[10']]]</f>
        <v>0</v>
      </c>
      <c r="R247" s="10">
        <f>Table1[[#This Row],[ก่อนกลางภาค '[25']]]+Table1[[#This Row],[กลางภาค '[20']]]+Table1[[#This Row],[หลังกลางภาค '[25']]]</f>
        <v>33</v>
      </c>
      <c r="S247" s="10"/>
      <c r="T247" s="10">
        <f>Table1[[#This Row],[ปลายภาค '[30']]]+Table1[[#This Row],[ก่อนปลายภาค '[70']]]</f>
        <v>33</v>
      </c>
      <c r="U247" s="12">
        <f t="shared" si="3"/>
        <v>0</v>
      </c>
      <c r="V24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4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4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47" s="13">
        <f>_xlfn.XLOOKUP(Table1[[#This Row],[email]],[1]!ท้ายบท_1[Email],[1]!ท้ายบท_1[Total points],"ยังไม่ส่ง")</f>
        <v>15</v>
      </c>
      <c r="Z247" s="8">
        <f>_xlfn.XLOOKUP(Table1[[#This Row],[email]],[1]!Quiz_1[Email],[1]!Quiz_1[Total points],"ยังไม่ส่ง")</f>
        <v>9</v>
      </c>
      <c r="AA24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4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47" s="13">
        <f>_xlfn.XLOOKUP(Table1[[#This Row],[email]],[1]!ท้ายบท_2[Email],[1]!ท้ายบท_2[Total points],"ยังไม่ส่ง")</f>
        <v>13</v>
      </c>
      <c r="AD247" s="13">
        <f>_xlfn.XLOOKUP(Table1[[#This Row],[email]],[1]!Quiz_2[Email],[1]!Quiz_2[Total points],"ยังไม่ส่ง")</f>
        <v>8</v>
      </c>
      <c r="AE24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47" s="13">
        <f>_xlfn.XLOOKUP(Table1[[#This Row],[email]],[1]!ท้ายบท_3[Email],[1]!ท้ายบท_3[Total points],"ยังไม่ส่ง")</f>
        <v>10</v>
      </c>
      <c r="AG247" s="13">
        <f>_xlfn.XLOOKUP(Table1[[#This Row],[email]],[1]!Quiz_3[Email],[1]!Quiz_3[Total points],"ยังไม่ส่ง")</f>
        <v>6</v>
      </c>
      <c r="AH247" s="10">
        <v>11</v>
      </c>
      <c r="AI247" s="14">
        <v>6</v>
      </c>
      <c r="AJ247" s="10">
        <f>ROUND((Table1[[#This Row],[mid '[20']]]+Table1[[#This Row],[mid '[10']]])/2,0)</f>
        <v>9</v>
      </c>
      <c r="AK247" s="13"/>
      <c r="AL247" s="13"/>
      <c r="AM247" s="13"/>
      <c r="AN247" s="13"/>
      <c r="AO247" s="13"/>
      <c r="AP247" s="13"/>
      <c r="AQ247" s="13"/>
      <c r="AR247" s="15"/>
      <c r="AS247" s="8" t="str">
        <f>IF(M246&lt;10,"ยังไม่ซ่อม",IF(Table1[[#This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48" spans="1:45" ht="19.5" x14ac:dyDescent="0.4">
      <c r="A248" s="7">
        <v>247</v>
      </c>
      <c r="B248" s="8">
        <v>7</v>
      </c>
      <c r="C248" s="8">
        <v>29</v>
      </c>
      <c r="D248" s="8" t="s">
        <v>1021</v>
      </c>
      <c r="E248" s="8" t="s">
        <v>111</v>
      </c>
      <c r="F248" s="8" t="s">
        <v>1022</v>
      </c>
      <c r="G248" s="8" t="s">
        <v>1023</v>
      </c>
      <c r="H248" s="8" t="s">
        <v>1024</v>
      </c>
      <c r="I248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48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48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248" s="10">
        <f>Table1[[#This Row],[บท 1 '[10']]]+Table1[[#This Row],[บท 2 '[10']]]+Table1[[#This Row],[บท 3 '[5']]]</f>
        <v>22</v>
      </c>
      <c r="M248" s="10">
        <f>IF(Table1[[#This Row],[ซ่อมแล้วกลางภาค]]="ซ่อมแล้ว",10,Table1[[#This Row],[MID '[20']2]])</f>
        <v>14</v>
      </c>
      <c r="N248" s="10"/>
      <c r="O248" s="10"/>
      <c r="P248" s="24"/>
      <c r="Q248" s="10">
        <f>Table1[[#This Row],[บท 4 '[10']]]+Table1[[#This Row],[นำเสนอ '[5']]]+Table1[[#This Row],[บท 5 '[10']]]</f>
        <v>0</v>
      </c>
      <c r="R248" s="10">
        <f>Table1[[#This Row],[ก่อนกลางภาค '[25']]]+Table1[[#This Row],[กลางภาค '[20']]]+Table1[[#This Row],[หลังกลางภาค '[25']]]</f>
        <v>36</v>
      </c>
      <c r="S248" s="10"/>
      <c r="T248" s="10">
        <f>Table1[[#This Row],[ปลายภาค '[30']]]+Table1[[#This Row],[ก่อนปลายภาค '[70']]]</f>
        <v>36</v>
      </c>
      <c r="U248" s="12">
        <f t="shared" si="3"/>
        <v>0</v>
      </c>
      <c r="V24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4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4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48" s="13">
        <f>_xlfn.XLOOKUP(Table1[[#This Row],[email]],[1]!ท้ายบท_1[Email],[1]!ท้ายบท_1[Total points],"ยังไม่ส่ง")</f>
        <v>18</v>
      </c>
      <c r="Z248" s="8">
        <f>_xlfn.XLOOKUP(Table1[[#This Row],[email]],[1]!Quiz_1[Email],[1]!Quiz_1[Total points],"ยังไม่ส่ง")</f>
        <v>5</v>
      </c>
      <c r="AA24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4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48" s="13">
        <f>_xlfn.XLOOKUP(Table1[[#This Row],[email]],[1]!ท้ายบท_2[Email],[1]!ท้ายบท_2[Total points],"ยังไม่ส่ง")</f>
        <v>14</v>
      </c>
      <c r="AD248" s="13">
        <f>_xlfn.XLOOKUP(Table1[[#This Row],[email]],[1]!Quiz_2[Email],[1]!Quiz_2[Total points],"ยังไม่ส่ง")</f>
        <v>9</v>
      </c>
      <c r="AE24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48" s="13">
        <f>_xlfn.XLOOKUP(Table1[[#This Row],[email]],[1]!ท้ายบท_3[Email],[1]!ท้ายบท_3[Total points],"ยังไม่ส่ง")</f>
        <v>10</v>
      </c>
      <c r="AG248" s="13">
        <f>_xlfn.XLOOKUP(Table1[[#This Row],[email]],[1]!Quiz_3[Email],[1]!Quiz_3[Total points],"ยังไม่ส่ง")</f>
        <v>2</v>
      </c>
      <c r="AH248" s="10">
        <v>18</v>
      </c>
      <c r="AI248" s="14">
        <v>9</v>
      </c>
      <c r="AJ248" s="10">
        <f>ROUND((Table1[[#This Row],[mid '[20']]]+Table1[[#This Row],[mid '[10']]])/2,0)</f>
        <v>14</v>
      </c>
      <c r="AK248" s="13"/>
      <c r="AL248" s="13"/>
      <c r="AM248" s="13"/>
      <c r="AN248" s="13"/>
      <c r="AO248" s="13"/>
      <c r="AP248" s="13"/>
      <c r="AQ248" s="13"/>
      <c r="AR248" s="15"/>
      <c r="AS248" s="8" t="str">
        <f>IF(M247&lt;10,"ยังไม่ซ่อม",IF(Table1[[#This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49" spans="1:45" ht="19.5" x14ac:dyDescent="0.4">
      <c r="A249" s="7">
        <v>248</v>
      </c>
      <c r="B249" s="8">
        <v>7</v>
      </c>
      <c r="C249" s="8">
        <v>30</v>
      </c>
      <c r="D249" s="8" t="s">
        <v>1025</v>
      </c>
      <c r="E249" s="8" t="s">
        <v>111</v>
      </c>
      <c r="F249" s="8" t="s">
        <v>120</v>
      </c>
      <c r="G249" s="8" t="s">
        <v>1026</v>
      </c>
      <c r="H249" s="8" t="s">
        <v>1027</v>
      </c>
      <c r="I249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249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49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49" s="10">
        <f>Table1[[#This Row],[บท 1 '[10']]]+Table1[[#This Row],[บท 2 '[10']]]+Table1[[#This Row],[บท 3 '[5']]]</f>
        <v>18</v>
      </c>
      <c r="M249" s="10">
        <f>IF(Table1[[#This Row],[ซ่อมแล้วกลางภาค]]="ซ่อมแล้ว",10,Table1[[#This Row],[MID '[20']2]])</f>
        <v>14</v>
      </c>
      <c r="N249" s="10"/>
      <c r="O249" s="10"/>
      <c r="P249" s="24"/>
      <c r="Q249" s="10">
        <f>Table1[[#This Row],[บท 4 '[10']]]+Table1[[#This Row],[นำเสนอ '[5']]]+Table1[[#This Row],[บท 5 '[10']]]</f>
        <v>0</v>
      </c>
      <c r="R249" s="10">
        <f>Table1[[#This Row],[ก่อนกลางภาค '[25']]]+Table1[[#This Row],[กลางภาค '[20']]]+Table1[[#This Row],[หลังกลางภาค '[25']]]</f>
        <v>32</v>
      </c>
      <c r="S249" s="10"/>
      <c r="T249" s="10">
        <f>Table1[[#This Row],[ปลายภาค '[30']]]+Table1[[#This Row],[ก่อนปลายภาค '[70']]]</f>
        <v>32</v>
      </c>
      <c r="U249" s="12">
        <f t="shared" si="3"/>
        <v>0</v>
      </c>
      <c r="V24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4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49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249" s="13" t="str">
        <f>_xlfn.XLOOKUP(Table1[[#This Row],[email]],[1]!ท้ายบท_1[Email],[1]!ท้ายบท_1[Total points],"ยังไม่ส่ง")</f>
        <v>ยังไม่ส่ง</v>
      </c>
      <c r="Z249" s="8" t="str">
        <f>_xlfn.XLOOKUP(Table1[[#This Row],[email]],[1]!Quiz_1[Email],[1]!Quiz_1[Total points],"ยังไม่ส่ง")</f>
        <v>ยังไม่ส่ง</v>
      </c>
      <c r="AA24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4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49" s="13">
        <f>_xlfn.XLOOKUP(Table1[[#This Row],[email]],[1]!ท้ายบท_2[Email],[1]!ท้ายบท_2[Total points],"ยังไม่ส่ง")</f>
        <v>11</v>
      </c>
      <c r="AD249" s="13">
        <f>_xlfn.XLOOKUP(Table1[[#This Row],[email]],[1]!Quiz_2[Email],[1]!Quiz_2[Total points],"ยังไม่ส่ง")</f>
        <v>8</v>
      </c>
      <c r="AE24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49" s="13">
        <f>_xlfn.XLOOKUP(Table1[[#This Row],[email]],[1]!ท้ายบท_3[Email],[1]!ท้ายบท_3[Total points],"ยังไม่ส่ง")</f>
        <v>11</v>
      </c>
      <c r="AG249" s="13">
        <f>_xlfn.XLOOKUP(Table1[[#This Row],[email]],[1]!Quiz_3[Email],[1]!Quiz_3[Total points],"ยังไม่ส่ง")</f>
        <v>6</v>
      </c>
      <c r="AH249" s="10">
        <v>21</v>
      </c>
      <c r="AI249" s="14">
        <v>7</v>
      </c>
      <c r="AJ249" s="10">
        <f>ROUND((Table1[[#This Row],[mid '[20']]]+Table1[[#This Row],[mid '[10']]])/2,0)</f>
        <v>14</v>
      </c>
      <c r="AK249" s="13"/>
      <c r="AL249" s="13"/>
      <c r="AM249" s="13"/>
      <c r="AN249" s="13"/>
      <c r="AO249" s="13"/>
      <c r="AP249" s="13"/>
      <c r="AQ249" s="13"/>
      <c r="AR249" s="15"/>
      <c r="AS249" s="8" t="str">
        <f>IF(M248&lt;10,"ยังไม่ซ่อม",IF(Table1[[#This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50" spans="1:45" ht="19.5" x14ac:dyDescent="0.4">
      <c r="A250" s="7">
        <v>249</v>
      </c>
      <c r="B250" s="8">
        <v>7</v>
      </c>
      <c r="C250" s="8">
        <v>31</v>
      </c>
      <c r="D250" s="8" t="s">
        <v>1028</v>
      </c>
      <c r="E250" s="8" t="s">
        <v>111</v>
      </c>
      <c r="F250" s="8" t="s">
        <v>1029</v>
      </c>
      <c r="G250" s="8" t="s">
        <v>1030</v>
      </c>
      <c r="H250" s="8" t="s">
        <v>1031</v>
      </c>
      <c r="I250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250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50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50" s="10">
        <f>Table1[[#This Row],[บท 1 '[10']]]+Table1[[#This Row],[บท 2 '[10']]]+Table1[[#This Row],[บท 3 '[5']]]</f>
        <v>22</v>
      </c>
      <c r="M250" s="10">
        <f>IF(Table1[[#This Row],[ซ่อมแล้วกลางภาค]]="ซ่อมแล้ว",10,Table1[[#This Row],[MID '[20']2]])</f>
        <v>12</v>
      </c>
      <c r="N250" s="10"/>
      <c r="O250" s="10"/>
      <c r="P250" s="24"/>
      <c r="Q250" s="10">
        <f>Table1[[#This Row],[บท 4 '[10']]]+Table1[[#This Row],[นำเสนอ '[5']]]+Table1[[#This Row],[บท 5 '[10']]]</f>
        <v>0</v>
      </c>
      <c r="R250" s="10">
        <f>Table1[[#This Row],[ก่อนกลางภาค '[25']]]+Table1[[#This Row],[กลางภาค '[20']]]+Table1[[#This Row],[หลังกลางภาค '[25']]]</f>
        <v>34</v>
      </c>
      <c r="S250" s="10"/>
      <c r="T250" s="10">
        <f>Table1[[#This Row],[ปลายภาค '[30']]]+Table1[[#This Row],[ก่อนปลายภาค '[70']]]</f>
        <v>34</v>
      </c>
      <c r="U250" s="12">
        <f t="shared" si="3"/>
        <v>0</v>
      </c>
      <c r="V25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5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5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50" s="13">
        <f>_xlfn.XLOOKUP(Table1[[#This Row],[email]],[1]!ท้ายบท_1[Email],[1]!ท้ายบท_1[Total points],"ยังไม่ส่ง")</f>
        <v>19</v>
      </c>
      <c r="Z250" s="8" t="str">
        <f>_xlfn.XLOOKUP(Table1[[#This Row],[email]],[1]!Quiz_1[Email],[1]!Quiz_1[Total points],"ยังไม่ส่ง")</f>
        <v>ยังไม่ส่ง</v>
      </c>
      <c r="AA25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5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50" s="13">
        <f>_xlfn.XLOOKUP(Table1[[#This Row],[email]],[1]!ท้ายบท_2[Email],[1]!ท้ายบท_2[Total points],"ยังไม่ส่ง")</f>
        <v>12</v>
      </c>
      <c r="AD250" s="13">
        <f>_xlfn.XLOOKUP(Table1[[#This Row],[email]],[1]!Quiz_2[Email],[1]!Quiz_2[Total points],"ยังไม่ส่ง")</f>
        <v>9</v>
      </c>
      <c r="AE25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50" s="13">
        <f>_xlfn.XLOOKUP(Table1[[#This Row],[email]],[1]!ท้ายบท_3[Email],[1]!ท้ายบท_3[Total points],"ยังไม่ส่ง")</f>
        <v>9</v>
      </c>
      <c r="AG250" s="13">
        <f>_xlfn.XLOOKUP(Table1[[#This Row],[email]],[1]!Quiz_3[Email],[1]!Quiz_3[Total points],"ยังไม่ส่ง")</f>
        <v>5</v>
      </c>
      <c r="AH250" s="10">
        <v>16</v>
      </c>
      <c r="AI250" s="14">
        <v>7</v>
      </c>
      <c r="AJ250" s="10">
        <f>ROUND((Table1[[#This Row],[mid '[20']]]+Table1[[#This Row],[mid '[10']]])/2,0)</f>
        <v>12</v>
      </c>
      <c r="AK250" s="13"/>
      <c r="AL250" s="13"/>
      <c r="AM250" s="13"/>
      <c r="AN250" s="13"/>
      <c r="AO250" s="13"/>
      <c r="AP250" s="13"/>
      <c r="AQ250" s="13"/>
      <c r="AR250" s="15"/>
      <c r="AS250" s="8" t="str">
        <f>IF(M249&lt;10,"ยังไม่ซ่อม",IF(Table1[[#This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51" spans="1:45" ht="19.5" x14ac:dyDescent="0.4">
      <c r="A251" s="7">
        <v>250</v>
      </c>
      <c r="B251" s="8">
        <v>7</v>
      </c>
      <c r="C251" s="8">
        <v>32</v>
      </c>
      <c r="D251" s="8" t="s">
        <v>1032</v>
      </c>
      <c r="E251" s="8" t="s">
        <v>111</v>
      </c>
      <c r="F251" s="8" t="s">
        <v>1033</v>
      </c>
      <c r="G251" s="8" t="s">
        <v>1034</v>
      </c>
      <c r="H251" s="8" t="s">
        <v>1035</v>
      </c>
      <c r="I25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51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251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51" s="10">
        <f>Table1[[#This Row],[บท 1 '[10']]]+Table1[[#This Row],[บท 2 '[10']]]+Table1[[#This Row],[บท 3 '[5']]]</f>
        <v>18</v>
      </c>
      <c r="M251" s="10">
        <f>IF(Table1[[#This Row],[ซ่อมแล้วกลางภาค]]="ซ่อมแล้ว",10,Table1[[#This Row],[MID '[20']2]])</f>
        <v>12</v>
      </c>
      <c r="N251" s="10"/>
      <c r="O251" s="10"/>
      <c r="P251" s="24"/>
      <c r="Q251" s="10">
        <f>Table1[[#This Row],[บท 4 '[10']]]+Table1[[#This Row],[นำเสนอ '[5']]]+Table1[[#This Row],[บท 5 '[10']]]</f>
        <v>0</v>
      </c>
      <c r="R251" s="10">
        <f>Table1[[#This Row],[ก่อนกลางภาค '[25']]]+Table1[[#This Row],[กลางภาค '[20']]]+Table1[[#This Row],[หลังกลางภาค '[25']]]</f>
        <v>30</v>
      </c>
      <c r="S251" s="10"/>
      <c r="T251" s="10">
        <f>Table1[[#This Row],[ปลายภาค '[30']]]+Table1[[#This Row],[ก่อนปลายภาค '[70']]]</f>
        <v>30</v>
      </c>
      <c r="U251" s="12">
        <f t="shared" si="3"/>
        <v>0</v>
      </c>
      <c r="V25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5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5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51" s="13">
        <f>_xlfn.XLOOKUP(Table1[[#This Row],[email]],[1]!ท้ายบท_1[Email],[1]!ท้ายบท_1[Total points],"ยังไม่ส่ง")</f>
        <v>18</v>
      </c>
      <c r="Z251" s="8">
        <f>_xlfn.XLOOKUP(Table1[[#This Row],[email]],[1]!Quiz_1[Email],[1]!Quiz_1[Total points],"ยังไม่ส่ง")</f>
        <v>10</v>
      </c>
      <c r="AA25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51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51" s="13" t="str">
        <f>_xlfn.XLOOKUP(Table1[[#This Row],[email]],[1]!ท้ายบท_2[Email],[1]!ท้ายบท_2[Total points],"ยังไม่ส่ง")</f>
        <v>ยังไม่ส่ง</v>
      </c>
      <c r="AD251" s="13">
        <f>_xlfn.XLOOKUP(Table1[[#This Row],[email]],[1]!Quiz_2[Email],[1]!Quiz_2[Total points],"ยังไม่ส่ง")</f>
        <v>8</v>
      </c>
      <c r="AE25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51" s="13">
        <f>_xlfn.XLOOKUP(Table1[[#This Row],[email]],[1]!ท้ายบท_3[Email],[1]!ท้ายบท_3[Total points],"ยังไม่ส่ง")</f>
        <v>10</v>
      </c>
      <c r="AG251" s="13">
        <f>_xlfn.XLOOKUP(Table1[[#This Row],[email]],[1]!Quiz_3[Email],[1]!Quiz_3[Total points],"ยังไม่ส่ง")</f>
        <v>7</v>
      </c>
      <c r="AH251" s="10">
        <v>16</v>
      </c>
      <c r="AI251" s="14">
        <v>7</v>
      </c>
      <c r="AJ251" s="10">
        <f>ROUND((Table1[[#This Row],[mid '[20']]]+Table1[[#This Row],[mid '[10']]])/2,0)</f>
        <v>12</v>
      </c>
      <c r="AK251" s="13"/>
      <c r="AL251" s="13"/>
      <c r="AM251" s="13"/>
      <c r="AN251" s="13"/>
      <c r="AO251" s="13"/>
      <c r="AP251" s="13"/>
      <c r="AQ251" s="13"/>
      <c r="AR251" s="15"/>
      <c r="AS251" s="8" t="str">
        <f>IF(M250&lt;10,"ยังไม่ซ่อม",IF(Table1[[#This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52" spans="1:45" ht="19.5" x14ac:dyDescent="0.4">
      <c r="A252" s="7">
        <v>251</v>
      </c>
      <c r="B252" s="8">
        <v>7</v>
      </c>
      <c r="C252" s="8">
        <v>33</v>
      </c>
      <c r="D252" s="8" t="s">
        <v>1036</v>
      </c>
      <c r="E252" s="8" t="s">
        <v>111</v>
      </c>
      <c r="F252" s="8" t="s">
        <v>1037</v>
      </c>
      <c r="G252" s="8" t="s">
        <v>1038</v>
      </c>
      <c r="H252" s="8" t="s">
        <v>1039</v>
      </c>
      <c r="I252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52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25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52" s="10">
        <f>Table1[[#This Row],[บท 1 '[10']]]+Table1[[#This Row],[บท 2 '[10']]]+Table1[[#This Row],[บท 3 '[5']]]</f>
        <v>17</v>
      </c>
      <c r="M252" s="10">
        <f>IF(Table1[[#This Row],[ซ่อมแล้วกลางภาค]]="ซ่อมแล้ว",10,Table1[[#This Row],[MID '[20']2]])</f>
        <v>13</v>
      </c>
      <c r="N252" s="10"/>
      <c r="O252" s="10"/>
      <c r="P252" s="24"/>
      <c r="Q252" s="10">
        <f>Table1[[#This Row],[บท 4 '[10']]]+Table1[[#This Row],[นำเสนอ '[5']]]+Table1[[#This Row],[บท 5 '[10']]]</f>
        <v>0</v>
      </c>
      <c r="R252" s="10">
        <f>Table1[[#This Row],[ก่อนกลางภาค '[25']]]+Table1[[#This Row],[กลางภาค '[20']]]+Table1[[#This Row],[หลังกลางภาค '[25']]]</f>
        <v>30</v>
      </c>
      <c r="S252" s="10"/>
      <c r="T252" s="10">
        <f>Table1[[#This Row],[ปลายภาค '[30']]]+Table1[[#This Row],[ก่อนปลายภาค '[70']]]</f>
        <v>30</v>
      </c>
      <c r="U252" s="12">
        <f t="shared" si="3"/>
        <v>0</v>
      </c>
      <c r="V25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5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5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52" s="13">
        <f>_xlfn.XLOOKUP(Table1[[#This Row],[email]],[1]!ท้ายบท_1[Email],[1]!ท้ายบท_1[Total points],"ยังไม่ส่ง")</f>
        <v>19</v>
      </c>
      <c r="Z252" s="8">
        <f>_xlfn.XLOOKUP(Table1[[#This Row],[email]],[1]!Quiz_1[Email],[1]!Quiz_1[Total points],"ยังไม่ส่ง")</f>
        <v>5</v>
      </c>
      <c r="AA252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52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52" s="13">
        <f>_xlfn.XLOOKUP(Table1[[#This Row],[email]],[1]!ท้ายบท_2[Email],[1]!ท้ายบท_2[Total points],"ยังไม่ส่ง")</f>
        <v>11</v>
      </c>
      <c r="AD252" s="13">
        <f>_xlfn.XLOOKUP(Table1[[#This Row],[email]],[1]!Quiz_2[Email],[1]!Quiz_2[Total points],"ยังไม่ส่ง")</f>
        <v>8</v>
      </c>
      <c r="AE25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52" s="13">
        <f>_xlfn.XLOOKUP(Table1[[#This Row],[email]],[1]!ท้ายบท_3[Email],[1]!ท้ายบท_3[Total points],"ยังไม่ส่ง")</f>
        <v>10</v>
      </c>
      <c r="AG252" s="13">
        <f>_xlfn.XLOOKUP(Table1[[#This Row],[email]],[1]!Quiz_3[Email],[1]!Quiz_3[Total points],"ยังไม่ส่ง")</f>
        <v>6</v>
      </c>
      <c r="AH252" s="10">
        <v>16</v>
      </c>
      <c r="AI252" s="14">
        <v>9</v>
      </c>
      <c r="AJ252" s="10">
        <f>ROUND((Table1[[#This Row],[mid '[20']]]+Table1[[#This Row],[mid '[10']]])/2,0)</f>
        <v>13</v>
      </c>
      <c r="AK252" s="13"/>
      <c r="AL252" s="13"/>
      <c r="AM252" s="13"/>
      <c r="AN252" s="13"/>
      <c r="AO252" s="13"/>
      <c r="AP252" s="13"/>
      <c r="AQ252" s="13"/>
      <c r="AR252" s="15"/>
      <c r="AS252" s="8" t="str">
        <f>IF(M251&lt;10,"ยังไม่ซ่อม",IF(Table1[[#This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53" spans="1:45" ht="19.5" x14ac:dyDescent="0.4">
      <c r="A253" s="7">
        <v>252</v>
      </c>
      <c r="B253" s="8">
        <v>7</v>
      </c>
      <c r="C253" s="8">
        <v>34</v>
      </c>
      <c r="D253" s="8" t="s">
        <v>1040</v>
      </c>
      <c r="E253" s="8" t="s">
        <v>111</v>
      </c>
      <c r="F253" s="8" t="s">
        <v>1041</v>
      </c>
      <c r="G253" s="8" t="s">
        <v>1042</v>
      </c>
      <c r="H253" s="8" t="s">
        <v>1043</v>
      </c>
      <c r="I253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53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53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53" s="10">
        <f>Table1[[#This Row],[บท 1 '[10']]]+Table1[[#This Row],[บท 2 '[10']]]+Table1[[#This Row],[บท 3 '[5']]]</f>
        <v>23</v>
      </c>
      <c r="M253" s="10">
        <f>IF(Table1[[#This Row],[ซ่อมแล้วกลางภาค]]="ซ่อมแล้ว",10,Table1[[#This Row],[MID '[20']2]])</f>
        <v>15</v>
      </c>
      <c r="N253" s="10"/>
      <c r="O253" s="10"/>
      <c r="P253" s="24"/>
      <c r="Q253" s="10">
        <f>Table1[[#This Row],[บท 4 '[10']]]+Table1[[#This Row],[นำเสนอ '[5']]]+Table1[[#This Row],[บท 5 '[10']]]</f>
        <v>0</v>
      </c>
      <c r="R253" s="10">
        <f>Table1[[#This Row],[ก่อนกลางภาค '[25']]]+Table1[[#This Row],[กลางภาค '[20']]]+Table1[[#This Row],[หลังกลางภาค '[25']]]</f>
        <v>38</v>
      </c>
      <c r="S253" s="10"/>
      <c r="T253" s="10">
        <f>Table1[[#This Row],[ปลายภาค '[30']]]+Table1[[#This Row],[ก่อนปลายภาค '[70']]]</f>
        <v>38</v>
      </c>
      <c r="U253" s="12">
        <f t="shared" si="3"/>
        <v>0</v>
      </c>
      <c r="V25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5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5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53" s="13">
        <f>_xlfn.XLOOKUP(Table1[[#This Row],[email]],[1]!ท้ายบท_1[Email],[1]!ท้ายบท_1[Total points],"ยังไม่ส่ง")</f>
        <v>18</v>
      </c>
      <c r="Z253" s="8">
        <f>_xlfn.XLOOKUP(Table1[[#This Row],[email]],[1]!Quiz_1[Email],[1]!Quiz_1[Total points],"ยังไม่ส่ง")</f>
        <v>5</v>
      </c>
      <c r="AA25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5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53" s="13">
        <f>_xlfn.XLOOKUP(Table1[[#This Row],[email]],[1]!ท้ายบท_2[Email],[1]!ท้ายบท_2[Total points],"ยังไม่ส่ง")</f>
        <v>13</v>
      </c>
      <c r="AD253" s="13">
        <f>_xlfn.XLOOKUP(Table1[[#This Row],[email]],[1]!Quiz_2[Email],[1]!Quiz_2[Total points],"ยังไม่ส่ง")</f>
        <v>9</v>
      </c>
      <c r="AE25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53" s="13">
        <f>_xlfn.XLOOKUP(Table1[[#This Row],[email]],[1]!ท้ายบท_3[Email],[1]!ท้ายบท_3[Total points],"ยังไม่ส่ง")</f>
        <v>11</v>
      </c>
      <c r="AG253" s="13">
        <f>_xlfn.XLOOKUP(Table1[[#This Row],[email]],[1]!Quiz_3[Email],[1]!Quiz_3[Total points],"ยังไม่ส่ง")</f>
        <v>6</v>
      </c>
      <c r="AH253" s="10">
        <v>20</v>
      </c>
      <c r="AI253" s="14">
        <v>9</v>
      </c>
      <c r="AJ253" s="10">
        <f>ROUND((Table1[[#This Row],[mid '[20']]]+Table1[[#This Row],[mid '[10']]])/2,0)</f>
        <v>15</v>
      </c>
      <c r="AK253" s="13"/>
      <c r="AL253" s="13"/>
      <c r="AM253" s="13"/>
      <c r="AN253" s="13"/>
      <c r="AO253" s="13"/>
      <c r="AP253" s="13"/>
      <c r="AQ253" s="13"/>
      <c r="AR253" s="15"/>
      <c r="AS253" s="8" t="str">
        <f>IF(M252&lt;10,"ยังไม่ซ่อม",IF(Table1[[#This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54" spans="1:45" ht="19.5" x14ac:dyDescent="0.4">
      <c r="A254" s="7">
        <v>253</v>
      </c>
      <c r="B254" s="8">
        <v>7</v>
      </c>
      <c r="C254" s="8">
        <v>35</v>
      </c>
      <c r="D254" s="8" t="s">
        <v>1044</v>
      </c>
      <c r="E254" s="8" t="s">
        <v>111</v>
      </c>
      <c r="F254" s="8" t="s">
        <v>1045</v>
      </c>
      <c r="G254" s="8" t="s">
        <v>1046</v>
      </c>
      <c r="H254" s="8" t="s">
        <v>1047</v>
      </c>
      <c r="I254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254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254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54" s="10">
        <f>Table1[[#This Row],[บท 1 '[10']]]+Table1[[#This Row],[บท 2 '[10']]]+Table1[[#This Row],[บท 3 '[5']]]</f>
        <v>19</v>
      </c>
      <c r="M254" s="10">
        <f>IF(Table1[[#This Row],[ซ่อมแล้วกลางภาค]]="ซ่อมแล้ว",10,Table1[[#This Row],[MID '[20']2]])</f>
        <v>15</v>
      </c>
      <c r="N254" s="10"/>
      <c r="O254" s="10"/>
      <c r="P254" s="24"/>
      <c r="Q254" s="10">
        <f>Table1[[#This Row],[บท 4 '[10']]]+Table1[[#This Row],[นำเสนอ '[5']]]+Table1[[#This Row],[บท 5 '[10']]]</f>
        <v>0</v>
      </c>
      <c r="R254" s="10">
        <f>Table1[[#This Row],[ก่อนกลางภาค '[25']]]+Table1[[#This Row],[กลางภาค '[20']]]+Table1[[#This Row],[หลังกลางภาค '[25']]]</f>
        <v>34</v>
      </c>
      <c r="S254" s="10"/>
      <c r="T254" s="10">
        <f>Table1[[#This Row],[ปลายภาค '[30']]]+Table1[[#This Row],[ก่อนปลายภาค '[70']]]</f>
        <v>34</v>
      </c>
      <c r="U254" s="12">
        <f t="shared" si="3"/>
        <v>0</v>
      </c>
      <c r="V25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5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5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54" s="13">
        <f>_xlfn.XLOOKUP(Table1[[#This Row],[email]],[1]!ท้ายบท_1[Email],[1]!ท้ายบท_1[Total points],"ยังไม่ส่ง")</f>
        <v>22</v>
      </c>
      <c r="Z254" s="8" t="str">
        <f>_xlfn.XLOOKUP(Table1[[#This Row],[email]],[1]!Quiz_1[Email],[1]!Quiz_1[Total points],"ยังไม่ส่ง")</f>
        <v>ยังไม่ส่ง</v>
      </c>
      <c r="AA254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5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54" s="13">
        <f>_xlfn.XLOOKUP(Table1[[#This Row],[email]],[1]!ท้ายบท_2[Email],[1]!ท้ายบท_2[Total points],"ยังไม่ส่ง")</f>
        <v>6</v>
      </c>
      <c r="AD254" s="13">
        <f>_xlfn.XLOOKUP(Table1[[#This Row],[email]],[1]!Quiz_2[Email],[1]!Quiz_2[Total points],"ยังไม่ส่ง")</f>
        <v>6</v>
      </c>
      <c r="AE25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54" s="13">
        <f>_xlfn.XLOOKUP(Table1[[#This Row],[email]],[1]!ท้ายบท_3[Email],[1]!ท้ายบท_3[Total points],"ยังไม่ส่ง")</f>
        <v>6</v>
      </c>
      <c r="AG254" s="13">
        <f>_xlfn.XLOOKUP(Table1[[#This Row],[email]],[1]!Quiz_3[Email],[1]!Quiz_3[Total points],"ยังไม่ส่ง")</f>
        <v>5</v>
      </c>
      <c r="AH254" s="10">
        <v>19</v>
      </c>
      <c r="AI254" s="14">
        <v>10</v>
      </c>
      <c r="AJ254" s="10">
        <f>ROUND((Table1[[#This Row],[mid '[20']]]+Table1[[#This Row],[mid '[10']]])/2,0)</f>
        <v>15</v>
      </c>
      <c r="AK254" s="13"/>
      <c r="AL254" s="13"/>
      <c r="AM254" s="13"/>
      <c r="AN254" s="13"/>
      <c r="AO254" s="13"/>
      <c r="AP254" s="13"/>
      <c r="AQ254" s="13"/>
      <c r="AR254" s="15"/>
      <c r="AS254" s="8" t="str">
        <f>IF(M253&lt;10,"ยังไม่ซ่อม",IF(Table1[[#This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55" spans="1:45" ht="19.5" x14ac:dyDescent="0.4">
      <c r="A255" s="7">
        <v>254</v>
      </c>
      <c r="B255" s="8">
        <v>7</v>
      </c>
      <c r="C255" s="8">
        <v>36</v>
      </c>
      <c r="D255" s="8" t="s">
        <v>1048</v>
      </c>
      <c r="E255" s="8" t="s">
        <v>111</v>
      </c>
      <c r="F255" s="8" t="s">
        <v>1049</v>
      </c>
      <c r="G255" s="8" t="s">
        <v>1050</v>
      </c>
      <c r="H255" s="8" t="s">
        <v>1051</v>
      </c>
      <c r="I25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55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55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55" s="10">
        <f>Table1[[#This Row],[บท 1 '[10']]]+Table1[[#This Row],[บท 2 '[10']]]+Table1[[#This Row],[บท 3 '[5']]]</f>
        <v>24</v>
      </c>
      <c r="M255" s="10">
        <f>IF(Table1[[#This Row],[ซ่อมแล้วกลางภาค]]="ซ่อมแล้ว",10,Table1[[#This Row],[MID '[20']2]])</f>
        <v>9</v>
      </c>
      <c r="N255" s="10"/>
      <c r="O255" s="10"/>
      <c r="P255" s="24"/>
      <c r="Q255" s="10">
        <f>Table1[[#This Row],[บท 4 '[10']]]+Table1[[#This Row],[นำเสนอ '[5']]]+Table1[[#This Row],[บท 5 '[10']]]</f>
        <v>0</v>
      </c>
      <c r="R255" s="10">
        <f>Table1[[#This Row],[ก่อนกลางภาค '[25']]]+Table1[[#This Row],[กลางภาค '[20']]]+Table1[[#This Row],[หลังกลางภาค '[25']]]</f>
        <v>33</v>
      </c>
      <c r="S255" s="10"/>
      <c r="T255" s="10">
        <f>Table1[[#This Row],[ปลายภาค '[30']]]+Table1[[#This Row],[ก่อนปลายภาค '[70']]]</f>
        <v>33</v>
      </c>
      <c r="U255" s="12">
        <f t="shared" si="3"/>
        <v>0</v>
      </c>
      <c r="V25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5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5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55" s="13">
        <f>_xlfn.XLOOKUP(Table1[[#This Row],[email]],[1]!ท้ายบท_1[Email],[1]!ท้ายบท_1[Total points],"ยังไม่ส่ง")</f>
        <v>21</v>
      </c>
      <c r="Z255" s="8">
        <f>_xlfn.XLOOKUP(Table1[[#This Row],[email]],[1]!Quiz_1[Email],[1]!Quiz_1[Total points],"ยังไม่ส่ง")</f>
        <v>8</v>
      </c>
      <c r="AA25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5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55" s="13">
        <f>_xlfn.XLOOKUP(Table1[[#This Row],[email]],[1]!ท้ายบท_2[Email],[1]!ท้ายบท_2[Total points],"ยังไม่ส่ง")</f>
        <v>15</v>
      </c>
      <c r="AD255" s="13">
        <f>_xlfn.XLOOKUP(Table1[[#This Row],[email]],[1]!Quiz_2[Email],[1]!Quiz_2[Total points],"ยังไม่ส่ง")</f>
        <v>9</v>
      </c>
      <c r="AE25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55" s="13">
        <f>_xlfn.XLOOKUP(Table1[[#This Row],[email]],[1]!ท้ายบท_3[Email],[1]!ท้ายบท_3[Total points],"ยังไม่ส่ง")</f>
        <v>7</v>
      </c>
      <c r="AG255" s="13">
        <f>_xlfn.XLOOKUP(Table1[[#This Row],[email]],[1]!Quiz_3[Email],[1]!Quiz_3[Total points],"ยังไม่ส่ง")</f>
        <v>6</v>
      </c>
      <c r="AH255" s="10">
        <v>12</v>
      </c>
      <c r="AI255" s="14">
        <v>5</v>
      </c>
      <c r="AJ255" s="10">
        <f>ROUND((Table1[[#This Row],[mid '[20']]]+Table1[[#This Row],[mid '[10']]])/2,0)</f>
        <v>9</v>
      </c>
      <c r="AK255" s="13"/>
      <c r="AL255" s="13"/>
      <c r="AM255" s="13"/>
      <c r="AN255" s="13"/>
      <c r="AO255" s="13"/>
      <c r="AP255" s="13"/>
      <c r="AQ255" s="13"/>
      <c r="AR255" s="15"/>
      <c r="AS255" s="8" t="str">
        <f>IF(M254&lt;10,"ยังไม่ซ่อม",IF(Table1[[#This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56" spans="1:45" ht="19.5" x14ac:dyDescent="0.4">
      <c r="A256" s="7">
        <v>255</v>
      </c>
      <c r="B256" s="8">
        <v>7</v>
      </c>
      <c r="C256" s="8">
        <v>37</v>
      </c>
      <c r="D256" s="8" t="s">
        <v>1052</v>
      </c>
      <c r="E256" s="8" t="s">
        <v>111</v>
      </c>
      <c r="F256" s="8" t="s">
        <v>1053</v>
      </c>
      <c r="G256" s="8" t="s">
        <v>1054</v>
      </c>
      <c r="H256" s="8" t="s">
        <v>1055</v>
      </c>
      <c r="I256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56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256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256" s="10">
        <f>Table1[[#This Row],[บท 1 '[10']]]+Table1[[#This Row],[บท 2 '[10']]]+Table1[[#This Row],[บท 3 '[5']]]</f>
        <v>14</v>
      </c>
      <c r="M256" s="10">
        <f>IF(Table1[[#This Row],[ซ่อมแล้วกลางภาค]]="ซ่อมแล้ว",10,Table1[[#This Row],[MID '[20']2]])</f>
        <v>12</v>
      </c>
      <c r="N256" s="10"/>
      <c r="O256" s="10"/>
      <c r="P256" s="24"/>
      <c r="Q256" s="10">
        <f>Table1[[#This Row],[บท 4 '[10']]]+Table1[[#This Row],[นำเสนอ '[5']]]+Table1[[#This Row],[บท 5 '[10']]]</f>
        <v>0</v>
      </c>
      <c r="R256" s="10">
        <f>Table1[[#This Row],[ก่อนกลางภาค '[25']]]+Table1[[#This Row],[กลางภาค '[20']]]+Table1[[#This Row],[หลังกลางภาค '[25']]]</f>
        <v>26</v>
      </c>
      <c r="S256" s="10"/>
      <c r="T256" s="10">
        <f>Table1[[#This Row],[ปลายภาค '[30']]]+Table1[[#This Row],[ก่อนปลายภาค '[70']]]</f>
        <v>26</v>
      </c>
      <c r="U256" s="12">
        <f t="shared" si="3"/>
        <v>0</v>
      </c>
      <c r="V25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5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5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56" s="13">
        <f>_xlfn.XLOOKUP(Table1[[#This Row],[email]],[1]!ท้ายบท_1[Email],[1]!ท้ายบท_1[Total points],"ยังไม่ส่ง")</f>
        <v>14</v>
      </c>
      <c r="Z256" s="8">
        <f>_xlfn.XLOOKUP(Table1[[#This Row],[email]],[1]!Quiz_1[Email],[1]!Quiz_1[Total points],"ยังไม่ส่ง")</f>
        <v>5</v>
      </c>
      <c r="AA25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56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56" s="13" t="str">
        <f>_xlfn.XLOOKUP(Table1[[#This Row],[email]],[1]!ท้ายบท_2[Email],[1]!ท้ายบท_2[Total points],"ยังไม่ส่ง")</f>
        <v>ยังไม่ส่ง</v>
      </c>
      <c r="AD256" s="13" t="str">
        <f>_xlfn.XLOOKUP(Table1[[#This Row],[email]],[1]!Quiz_2[Email],[1]!Quiz_2[Total points],"ยังไม่ส่ง")</f>
        <v>ยังไม่ส่ง</v>
      </c>
      <c r="AE25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56" s="13" t="str">
        <f>_xlfn.XLOOKUP(Table1[[#This Row],[email]],[1]!ท้ายบท_3[Email],[1]!ท้ายบท_3[Total points],"ยังไม่ส่ง")</f>
        <v>ยังไม่ส่ง</v>
      </c>
      <c r="AG256" s="13" t="str">
        <f>_xlfn.XLOOKUP(Table1[[#This Row],[email]],[1]!Quiz_3[Email],[1]!Quiz_3[Total points],"ยังไม่ส่ง")</f>
        <v>ยังไม่ส่ง</v>
      </c>
      <c r="AH256" s="10">
        <v>16</v>
      </c>
      <c r="AI256" s="14">
        <v>8</v>
      </c>
      <c r="AJ256" s="10">
        <f>ROUND((Table1[[#This Row],[mid '[20']]]+Table1[[#This Row],[mid '[10']]])/2,0)</f>
        <v>12</v>
      </c>
      <c r="AK256" s="13"/>
      <c r="AL256" s="13"/>
      <c r="AM256" s="13"/>
      <c r="AN256" s="13"/>
      <c r="AO256" s="13"/>
      <c r="AP256" s="13"/>
      <c r="AQ256" s="13"/>
      <c r="AR256" s="15"/>
      <c r="AS256" s="8" t="str">
        <f>IF(M255&lt;10,"ยังไม่ซ่อม",IF(Table1[[#This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57" spans="1:45" ht="19.5" x14ac:dyDescent="0.4">
      <c r="A257" s="7">
        <v>256</v>
      </c>
      <c r="B257" s="8">
        <v>7</v>
      </c>
      <c r="C257" s="8">
        <v>38</v>
      </c>
      <c r="D257" s="8" t="s">
        <v>1056</v>
      </c>
      <c r="E257" s="8" t="s">
        <v>111</v>
      </c>
      <c r="F257" s="8" t="s">
        <v>1057</v>
      </c>
      <c r="G257" s="8" t="s">
        <v>1058</v>
      </c>
      <c r="H257" s="8" t="s">
        <v>1059</v>
      </c>
      <c r="I25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5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57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257" s="10">
        <f>Table1[[#This Row],[บท 1 '[10']]]+Table1[[#This Row],[บท 2 '[10']]]+Table1[[#This Row],[บท 3 '[5']]]</f>
        <v>25</v>
      </c>
      <c r="M257" s="10">
        <f>IF(Table1[[#This Row],[ซ่อมแล้วกลางภาค]]="ซ่อมแล้ว",10,Table1[[#This Row],[MID '[20']2]])</f>
        <v>13</v>
      </c>
      <c r="N257" s="10"/>
      <c r="O257" s="10"/>
      <c r="P257" s="24"/>
      <c r="Q257" s="10">
        <f>Table1[[#This Row],[บท 4 '[10']]]+Table1[[#This Row],[นำเสนอ '[5']]]+Table1[[#This Row],[บท 5 '[10']]]</f>
        <v>0</v>
      </c>
      <c r="R257" s="10">
        <f>Table1[[#This Row],[ก่อนกลางภาค '[25']]]+Table1[[#This Row],[กลางภาค '[20']]]+Table1[[#This Row],[หลังกลางภาค '[25']]]</f>
        <v>38</v>
      </c>
      <c r="S257" s="10"/>
      <c r="T257" s="10">
        <f>Table1[[#This Row],[ปลายภาค '[30']]]+Table1[[#This Row],[ก่อนปลายภาค '[70']]]</f>
        <v>38</v>
      </c>
      <c r="U257" s="12">
        <f t="shared" si="3"/>
        <v>0</v>
      </c>
      <c r="V25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5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5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57" s="13">
        <f>_xlfn.XLOOKUP(Table1[[#This Row],[email]],[1]!ท้ายบท_1[Email],[1]!ท้ายบท_1[Total points],"ยังไม่ส่ง")</f>
        <v>19</v>
      </c>
      <c r="Z257" s="8">
        <f>_xlfn.XLOOKUP(Table1[[#This Row],[email]],[1]!Quiz_1[Email],[1]!Quiz_1[Total points],"ยังไม่ส่ง")</f>
        <v>9</v>
      </c>
      <c r="AA25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5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57" s="13">
        <f>_xlfn.XLOOKUP(Table1[[#This Row],[email]],[1]!ท้ายบท_2[Email],[1]!ท้ายบท_2[Total points],"ยังไม่ส่ง")</f>
        <v>14</v>
      </c>
      <c r="AD257" s="13">
        <f>_xlfn.XLOOKUP(Table1[[#This Row],[email]],[1]!Quiz_2[Email],[1]!Quiz_2[Total points],"ยังไม่ส่ง")</f>
        <v>9</v>
      </c>
      <c r="AE25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57" s="13">
        <f>_xlfn.XLOOKUP(Table1[[#This Row],[email]],[1]!ท้ายบท_3[Email],[1]!ท้ายบท_3[Total points],"ยังไม่ส่ง")</f>
        <v>7</v>
      </c>
      <c r="AG257" s="13">
        <f>_xlfn.XLOOKUP(Table1[[#This Row],[email]],[1]!Quiz_3[Email],[1]!Quiz_3[Total points],"ยังไม่ส่ง")</f>
        <v>8</v>
      </c>
      <c r="AH257" s="10">
        <v>18</v>
      </c>
      <c r="AI257" s="14">
        <v>8</v>
      </c>
      <c r="AJ257" s="10">
        <f>ROUND((Table1[[#This Row],[mid '[20']]]+Table1[[#This Row],[mid '[10']]])/2,0)</f>
        <v>13</v>
      </c>
      <c r="AK257" s="13"/>
      <c r="AL257" s="13"/>
      <c r="AM257" s="13"/>
      <c r="AN257" s="13"/>
      <c r="AO257" s="13"/>
      <c r="AP257" s="13"/>
      <c r="AQ257" s="13"/>
      <c r="AR257" s="15"/>
      <c r="AS257" s="8" t="str">
        <f>IF(M256&lt;10,"ยังไม่ซ่อม",IF(Table1[[#This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58" spans="1:45" ht="19.5" x14ac:dyDescent="0.4">
      <c r="A258" s="7">
        <v>257</v>
      </c>
      <c r="B258" s="8">
        <v>7</v>
      </c>
      <c r="C258" s="8">
        <v>39</v>
      </c>
      <c r="D258" s="8" t="s">
        <v>1060</v>
      </c>
      <c r="E258" s="8" t="s">
        <v>111</v>
      </c>
      <c r="F258" s="8" t="s">
        <v>1061</v>
      </c>
      <c r="G258" s="8" t="s">
        <v>1062</v>
      </c>
      <c r="H258" s="8" t="s">
        <v>1063</v>
      </c>
      <c r="I258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58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58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58" s="10">
        <f>Table1[[#This Row],[บท 1 '[10']]]+Table1[[#This Row],[บท 2 '[10']]]+Table1[[#This Row],[บท 3 '[5']]]</f>
        <v>23</v>
      </c>
      <c r="M258" s="10">
        <f>IF(Table1[[#This Row],[ซ่อมแล้วกลางภาค]]="ซ่อมแล้ว",10,Table1[[#This Row],[MID '[20']2]])</f>
        <v>13</v>
      </c>
      <c r="N258" s="10"/>
      <c r="O258" s="10"/>
      <c r="P258" s="24"/>
      <c r="Q258" s="10">
        <f>Table1[[#This Row],[บท 4 '[10']]]+Table1[[#This Row],[นำเสนอ '[5']]]+Table1[[#This Row],[บท 5 '[10']]]</f>
        <v>0</v>
      </c>
      <c r="R258" s="10">
        <f>Table1[[#This Row],[ก่อนกลางภาค '[25']]]+Table1[[#This Row],[กลางภาค '[20']]]+Table1[[#This Row],[หลังกลางภาค '[25']]]</f>
        <v>36</v>
      </c>
      <c r="S258" s="10"/>
      <c r="T258" s="10">
        <f>Table1[[#This Row],[ปลายภาค '[30']]]+Table1[[#This Row],[ก่อนปลายภาค '[70']]]</f>
        <v>36</v>
      </c>
      <c r="U258" s="12">
        <f t="shared" ref="U258:U321" si="4">IF(T258&gt;=79.5,4,IF(T258&gt;=74.5,3.5,IF(T258&gt;=69.5,3, IF(T258&gt;=64.5,2.5, IF(T258&gt;=59.5,2, IF(T258&gt;=54.5,1.5, IF(T258&gt;=49.5,1, IF(T258&lt;=49,0))))))))</f>
        <v>0</v>
      </c>
      <c r="V25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5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5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58" s="13">
        <f>_xlfn.XLOOKUP(Table1[[#This Row],[email]],[1]!ท้ายบท_1[Email],[1]!ท้ายบท_1[Total points],"ยังไม่ส่ง")</f>
        <v>20</v>
      </c>
      <c r="Z258" s="8">
        <f>_xlfn.XLOOKUP(Table1[[#This Row],[email]],[1]!Quiz_1[Email],[1]!Quiz_1[Total points],"ยังไม่ส่ง")</f>
        <v>5</v>
      </c>
      <c r="AA25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5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58" s="13">
        <f>_xlfn.XLOOKUP(Table1[[#This Row],[email]],[1]!ท้ายบท_2[Email],[1]!ท้ายบท_2[Total points],"ยังไม่ส่ง")</f>
        <v>13</v>
      </c>
      <c r="AD258" s="13">
        <f>_xlfn.XLOOKUP(Table1[[#This Row],[email]],[1]!Quiz_2[Email],[1]!Quiz_2[Total points],"ยังไม่ส่ง")</f>
        <v>8</v>
      </c>
      <c r="AE25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58" s="13">
        <f>_xlfn.XLOOKUP(Table1[[#This Row],[email]],[1]!ท้ายบท_3[Email],[1]!ท้ายบท_3[Total points],"ยังไม่ส่ง")</f>
        <v>9</v>
      </c>
      <c r="AG258" s="13">
        <f>_xlfn.XLOOKUP(Table1[[#This Row],[email]],[1]!Quiz_3[Email],[1]!Quiz_3[Total points],"ยังไม่ส่ง")</f>
        <v>5</v>
      </c>
      <c r="AH258" s="10">
        <v>19</v>
      </c>
      <c r="AI258" s="14">
        <v>7</v>
      </c>
      <c r="AJ258" s="10">
        <f>ROUND((Table1[[#This Row],[mid '[20']]]+Table1[[#This Row],[mid '[10']]])/2,0)</f>
        <v>13</v>
      </c>
      <c r="AK258" s="13"/>
      <c r="AL258" s="13"/>
      <c r="AM258" s="13"/>
      <c r="AN258" s="13"/>
      <c r="AO258" s="13"/>
      <c r="AP258" s="13"/>
      <c r="AQ258" s="13"/>
      <c r="AR258" s="15"/>
      <c r="AS258" s="8" t="str">
        <f>IF(M257&lt;10,"ยังไม่ซ่อม",IF(Table1[[#This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59" spans="1:45" ht="20.25" thickBot="1" x14ac:dyDescent="0.45">
      <c r="A259" s="16">
        <v>258</v>
      </c>
      <c r="B259" s="17">
        <v>7</v>
      </c>
      <c r="C259" s="17">
        <v>40</v>
      </c>
      <c r="D259" s="17" t="s">
        <v>1064</v>
      </c>
      <c r="E259" s="17" t="s">
        <v>111</v>
      </c>
      <c r="F259" s="17" t="s">
        <v>1065</v>
      </c>
      <c r="G259" s="17" t="s">
        <v>1066</v>
      </c>
      <c r="H259" s="17" t="s">
        <v>1067</v>
      </c>
      <c r="I259" s="18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59" s="18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59" s="18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59" s="19">
        <f>Table1[[#This Row],[บท 1 '[10']]]+Table1[[#This Row],[บท 2 '[10']]]+Table1[[#This Row],[บท 3 '[5']]]</f>
        <v>23</v>
      </c>
      <c r="M259" s="19">
        <f>IF(Table1[[#This Row],[ซ่อมแล้วกลางภาค]]="ซ่อมแล้ว",10,Table1[[#This Row],[MID '[20']2]])</f>
        <v>13</v>
      </c>
      <c r="N259" s="19"/>
      <c r="O259" s="19"/>
      <c r="P259" s="25"/>
      <c r="Q259" s="19">
        <f>Table1[[#This Row],[บท 4 '[10']]]+Table1[[#This Row],[นำเสนอ '[5']]]+Table1[[#This Row],[บท 5 '[10']]]</f>
        <v>0</v>
      </c>
      <c r="R259" s="19">
        <f>Table1[[#This Row],[ก่อนกลางภาค '[25']]]+Table1[[#This Row],[กลางภาค '[20']]]+Table1[[#This Row],[หลังกลางภาค '[25']]]</f>
        <v>36</v>
      </c>
      <c r="S259" s="19"/>
      <c r="T259" s="19">
        <f>Table1[[#This Row],[ปลายภาค '[30']]]+Table1[[#This Row],[ก่อนปลายภาค '[70']]]</f>
        <v>36</v>
      </c>
      <c r="U259" s="20">
        <f t="shared" si="4"/>
        <v>0</v>
      </c>
      <c r="V259" s="21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59" s="21" t="str">
        <f>IF(_xlfn.XLOOKUP(Table1[[#This Row],[email]],[1]!แบบฝึก_11[Email],[1]!แบบฝึก_11[Completion time],0)&lt;&gt;0,"ส่งแล้ว","ยังไม่ส่ง")</f>
        <v>ส่งแล้ว</v>
      </c>
      <c r="X259" s="21" t="str">
        <f>IF(_xlfn.XLOOKUP(Table1[[#This Row],[email]],[1]!แบบฝึก_12[Email],[1]!แบบฝึก_12[Completion time],0)&lt;&gt;0,"ส่งแล้ว","ยังไม่ส่ง")</f>
        <v>ส่งแล้ว</v>
      </c>
      <c r="Y259" s="21">
        <f>_xlfn.XLOOKUP(Table1[[#This Row],[email]],[1]!ท้ายบท_1[Email],[1]!ท้ายบท_1[Total points],"ยังไม่ส่ง")</f>
        <v>16</v>
      </c>
      <c r="Z259" s="17">
        <f>_xlfn.XLOOKUP(Table1[[#This Row],[email]],[1]!Quiz_1[Email],[1]!Quiz_1[Total points],"ยังไม่ส่ง")</f>
        <v>4</v>
      </c>
      <c r="AA259" s="21" t="str">
        <f>IF(_xlfn.XLOOKUP(Table1[[#This Row],[email]],[1]!แบบฝึก_21[Email],[1]!แบบฝึก_21[Completion time],0)&lt;&gt;0,"ส่งแล้ว","ยังไม่ส่ง")</f>
        <v>ส่งแล้ว</v>
      </c>
      <c r="AB259" s="21" t="str">
        <f>IF(_xlfn.XLOOKUP(Table1[[#This Row],[email]],[1]!แบบฝึก_22[Email],[1]!แบบฝึก_22[Completion time],0)&lt;&gt;0,"ส่งแล้ว","ยังไม่ส่ง")</f>
        <v>ส่งแล้ว</v>
      </c>
      <c r="AC259" s="21">
        <f>_xlfn.XLOOKUP(Table1[[#This Row],[email]],[1]!ท้ายบท_2[Email],[1]!ท้ายบท_2[Total points],"ยังไม่ส่ง")</f>
        <v>11</v>
      </c>
      <c r="AD259" s="21">
        <f>_xlfn.XLOOKUP(Table1[[#This Row],[email]],[1]!Quiz_2[Email],[1]!Quiz_2[Total points],"ยังไม่ส่ง")</f>
        <v>9</v>
      </c>
      <c r="AE259" s="21" t="str">
        <f>IF(_xlfn.XLOOKUP(Table1[[#This Row],[email]],[1]!แบบฝึก_31[Email],[1]!แบบฝึก_31[Completion time],0)&lt;&gt;0,"ส่งแล้ว","ยังไม่ส่ง")</f>
        <v>ส่งแล้ว</v>
      </c>
      <c r="AF259" s="21">
        <f>_xlfn.XLOOKUP(Table1[[#This Row],[email]],[1]!ท้ายบท_3[Email],[1]!ท้ายบท_3[Total points],"ยังไม่ส่ง")</f>
        <v>11</v>
      </c>
      <c r="AG259" s="21">
        <f>_xlfn.XLOOKUP(Table1[[#This Row],[email]],[1]!Quiz_3[Email],[1]!Quiz_3[Total points],"ยังไม่ส่ง")</f>
        <v>6</v>
      </c>
      <c r="AH259" s="19">
        <v>18</v>
      </c>
      <c r="AI259" s="22">
        <v>8</v>
      </c>
      <c r="AJ259" s="19">
        <f>ROUND((Table1[[#This Row],[mid '[20']]]+Table1[[#This Row],[mid '[10']]])/2,0)</f>
        <v>13</v>
      </c>
      <c r="AK259" s="21"/>
      <c r="AL259" s="21"/>
      <c r="AM259" s="21"/>
      <c r="AN259" s="21"/>
      <c r="AO259" s="21"/>
      <c r="AP259" s="21"/>
      <c r="AQ259" s="21"/>
      <c r="AR259" s="23"/>
      <c r="AS259" s="17" t="str">
        <f>IF(M258&lt;10,"ยังไม่ซ่อม",IF(Table1[[#This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60" spans="1:45" ht="20.25" thickTop="1" x14ac:dyDescent="0.4">
      <c r="A260" s="7">
        <v>259</v>
      </c>
      <c r="B260" s="8">
        <v>8</v>
      </c>
      <c r="C260" s="8">
        <v>1</v>
      </c>
      <c r="D260" s="8" t="s">
        <v>1068</v>
      </c>
      <c r="E260" s="8" t="s">
        <v>46</v>
      </c>
      <c r="F260" s="8" t="s">
        <v>1069</v>
      </c>
      <c r="G260" s="8" t="s">
        <v>1070</v>
      </c>
      <c r="H260" s="8" t="s">
        <v>1071</v>
      </c>
      <c r="I260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260" s="9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260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260" s="10">
        <f>Table1[[#This Row],[บท 1 '[10']]]+Table1[[#This Row],[บท 2 '[10']]]+Table1[[#This Row],[บท 3 '[5']]]</f>
        <v>6</v>
      </c>
      <c r="M260" s="10">
        <f>IF(Table1[[#This Row],[ซ่อมแล้วกลางภาค]]="ซ่อมแล้ว",10,Table1[[#This Row],[MID '[20']2]])</f>
        <v>11</v>
      </c>
      <c r="N260" s="10"/>
      <c r="O260" s="10"/>
      <c r="P260" s="24"/>
      <c r="Q260" s="10">
        <f>Table1[[#This Row],[บท 4 '[10']]]+Table1[[#This Row],[นำเสนอ '[5']]]+Table1[[#This Row],[บท 5 '[10']]]</f>
        <v>0</v>
      </c>
      <c r="R260" s="10">
        <f>Table1[[#This Row],[ก่อนกลางภาค '[25']]]+Table1[[#This Row],[กลางภาค '[20']]]+Table1[[#This Row],[หลังกลางภาค '[25']]]</f>
        <v>17</v>
      </c>
      <c r="S260" s="10"/>
      <c r="T260" s="10">
        <f>Table1[[#This Row],[ปลายภาค '[30']]]+Table1[[#This Row],[ก่อนปลายภาค '[70']]]</f>
        <v>17</v>
      </c>
      <c r="U260" s="12">
        <f t="shared" si="4"/>
        <v>0</v>
      </c>
      <c r="V26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6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60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260" s="13" t="str">
        <f>_xlfn.XLOOKUP(Table1[[#This Row],[email]],[1]!ท้ายบท_1[Email],[1]!ท้ายบท_1[Total points],"ยังไม่ส่ง")</f>
        <v>ยังไม่ส่ง</v>
      </c>
      <c r="Z260" s="8" t="str">
        <f>_xlfn.XLOOKUP(Table1[[#This Row],[email]],[1]!Quiz_1[Email],[1]!Quiz_1[Total points],"ยังไม่ส่ง")</f>
        <v>ยังไม่ส่ง</v>
      </c>
      <c r="AA260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60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60" s="13" t="str">
        <f>_xlfn.XLOOKUP(Table1[[#This Row],[email]],[1]!ท้ายบท_2[Email],[1]!ท้ายบท_2[Total points],"ยังไม่ส่ง")</f>
        <v>ยังไม่ส่ง</v>
      </c>
      <c r="AD260" s="13">
        <f>_xlfn.XLOOKUP(Table1[[#This Row],[email]],[1]!Quiz_2[Email],[1]!Quiz_2[Total points],"ยังไม่ส่ง")</f>
        <v>8</v>
      </c>
      <c r="AE260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260" s="13" t="str">
        <f>_xlfn.XLOOKUP(Table1[[#This Row],[email]],[1]!ท้ายบท_3[Email],[1]!ท้ายบท_3[Total points],"ยังไม่ส่ง")</f>
        <v>ยังไม่ส่ง</v>
      </c>
      <c r="AG260" s="13" t="str">
        <f>_xlfn.XLOOKUP(Table1[[#This Row],[email]],[1]!Quiz_3[Email],[1]!Quiz_3[Total points],"ยังไม่ส่ง")</f>
        <v>ยังไม่ส่ง</v>
      </c>
      <c r="AH260" s="10">
        <v>14</v>
      </c>
      <c r="AI260" s="14">
        <v>7</v>
      </c>
      <c r="AJ260" s="10">
        <f>ROUND((Table1[[#This Row],[mid '[20']]]+Table1[[#This Row],[mid '[10']]])/2,0)</f>
        <v>11</v>
      </c>
      <c r="AK260" s="13"/>
      <c r="AL260" s="13"/>
      <c r="AM260" s="13"/>
      <c r="AN260" s="13"/>
      <c r="AO260" s="13"/>
      <c r="AP260" s="13"/>
      <c r="AQ260" s="13"/>
      <c r="AR260" s="15"/>
      <c r="AS260" s="8" t="str">
        <f>IF(M259&lt;10,"ยังไม่ซ่อม",IF(Table1[[#This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61" spans="1:45" ht="19.5" x14ac:dyDescent="0.4">
      <c r="A261" s="7">
        <v>260</v>
      </c>
      <c r="B261" s="8">
        <v>8</v>
      </c>
      <c r="C261" s="8">
        <v>2</v>
      </c>
      <c r="D261" s="8" t="s">
        <v>1072</v>
      </c>
      <c r="E261" s="8" t="s">
        <v>46</v>
      </c>
      <c r="F261" s="8" t="s">
        <v>1073</v>
      </c>
      <c r="G261" s="8" t="s">
        <v>1074</v>
      </c>
      <c r="H261" s="8" t="s">
        <v>1075</v>
      </c>
      <c r="I26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61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61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261" s="10">
        <f>Table1[[#This Row],[บท 1 '[10']]]+Table1[[#This Row],[บท 2 '[10']]]+Table1[[#This Row],[บท 3 '[5']]]</f>
        <v>25</v>
      </c>
      <c r="M261" s="10">
        <f>IF(Table1[[#This Row],[ซ่อมแล้วกลางภาค]]="ซ่อมแล้ว",10,Table1[[#This Row],[MID '[20']2]])</f>
        <v>12</v>
      </c>
      <c r="N261" s="10"/>
      <c r="O261" s="10"/>
      <c r="P261" s="24"/>
      <c r="Q261" s="10">
        <f>Table1[[#This Row],[บท 4 '[10']]]+Table1[[#This Row],[นำเสนอ '[5']]]+Table1[[#This Row],[บท 5 '[10']]]</f>
        <v>0</v>
      </c>
      <c r="R261" s="10">
        <f>Table1[[#This Row],[ก่อนกลางภาค '[25']]]+Table1[[#This Row],[กลางภาค '[20']]]+Table1[[#This Row],[หลังกลางภาค '[25']]]</f>
        <v>37</v>
      </c>
      <c r="S261" s="10"/>
      <c r="T261" s="10">
        <f>Table1[[#This Row],[ปลายภาค '[30']]]+Table1[[#This Row],[ก่อนปลายภาค '[70']]]</f>
        <v>37</v>
      </c>
      <c r="U261" s="12">
        <f t="shared" si="4"/>
        <v>0</v>
      </c>
      <c r="V26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6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6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61" s="13">
        <f>_xlfn.XLOOKUP(Table1[[#This Row],[email]],[1]!ท้ายบท_1[Email],[1]!ท้ายบท_1[Total points],"ยังไม่ส่ง")</f>
        <v>22</v>
      </c>
      <c r="Z261" s="8">
        <f>_xlfn.XLOOKUP(Table1[[#This Row],[email]],[1]!Quiz_1[Email],[1]!Quiz_1[Total points],"ยังไม่ส่ง")</f>
        <v>10</v>
      </c>
      <c r="AA26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6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61" s="13">
        <f>_xlfn.XLOOKUP(Table1[[#This Row],[email]],[1]!ท้ายบท_2[Email],[1]!ท้ายบท_2[Total points],"ยังไม่ส่ง")</f>
        <v>12</v>
      </c>
      <c r="AD261" s="13">
        <f>_xlfn.XLOOKUP(Table1[[#This Row],[email]],[1]!Quiz_2[Email],[1]!Quiz_2[Total points],"ยังไม่ส่ง")</f>
        <v>9</v>
      </c>
      <c r="AE26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61" s="13">
        <f>_xlfn.XLOOKUP(Table1[[#This Row],[email]],[1]!ท้ายบท_3[Email],[1]!ท้ายบท_3[Total points],"ยังไม่ส่ง")</f>
        <v>10</v>
      </c>
      <c r="AG261" s="13">
        <f>_xlfn.XLOOKUP(Table1[[#This Row],[email]],[1]!Quiz_3[Email],[1]!Quiz_3[Total points],"ยังไม่ส่ง")</f>
        <v>9</v>
      </c>
      <c r="AH261" s="10">
        <v>16</v>
      </c>
      <c r="AI261" s="14">
        <v>7</v>
      </c>
      <c r="AJ261" s="10">
        <f>ROUND((Table1[[#This Row],[mid '[20']]]+Table1[[#This Row],[mid '[10']]])/2,0)</f>
        <v>12</v>
      </c>
      <c r="AK261" s="13"/>
      <c r="AL261" s="13"/>
      <c r="AM261" s="13"/>
      <c r="AN261" s="13"/>
      <c r="AO261" s="13"/>
      <c r="AP261" s="13"/>
      <c r="AQ261" s="13"/>
      <c r="AR261" s="15"/>
      <c r="AS261" s="8" t="str">
        <f>IF(M260&lt;10,"ยังไม่ซ่อม",IF(Table1[[#This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62" spans="1:45" ht="19.5" x14ac:dyDescent="0.4">
      <c r="A262" s="7">
        <v>261</v>
      </c>
      <c r="B262" s="8">
        <v>8</v>
      </c>
      <c r="C262" s="8">
        <v>3</v>
      </c>
      <c r="D262" s="8" t="s">
        <v>1076</v>
      </c>
      <c r="E262" s="8" t="s">
        <v>46</v>
      </c>
      <c r="F262" s="8" t="s">
        <v>1077</v>
      </c>
      <c r="G262" s="8" t="s">
        <v>1078</v>
      </c>
      <c r="H262" s="8" t="s">
        <v>1079</v>
      </c>
      <c r="I262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62" s="9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26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62" s="10">
        <f>Table1[[#This Row],[บท 1 '[10']]]+Table1[[#This Row],[บท 2 '[10']]]+Table1[[#This Row],[บท 3 '[5']]]</f>
        <v>15</v>
      </c>
      <c r="M262" s="10">
        <f>IF(Table1[[#This Row],[ซ่อมแล้วกลางภาค]]="ซ่อมแล้ว",10,Table1[[#This Row],[MID '[20']2]])</f>
        <v>10</v>
      </c>
      <c r="N262" s="10"/>
      <c r="O262" s="10"/>
      <c r="P262" s="24"/>
      <c r="Q262" s="10">
        <f>Table1[[#This Row],[บท 4 '[10']]]+Table1[[#This Row],[นำเสนอ '[5']]]+Table1[[#This Row],[บท 5 '[10']]]</f>
        <v>0</v>
      </c>
      <c r="R262" s="10">
        <f>Table1[[#This Row],[ก่อนกลางภาค '[25']]]+Table1[[#This Row],[กลางภาค '[20']]]+Table1[[#This Row],[หลังกลางภาค '[25']]]</f>
        <v>25</v>
      </c>
      <c r="S262" s="10"/>
      <c r="T262" s="10">
        <f>Table1[[#This Row],[ปลายภาค '[30']]]+Table1[[#This Row],[ก่อนปลายภาค '[70']]]</f>
        <v>25</v>
      </c>
      <c r="U262" s="12">
        <f t="shared" si="4"/>
        <v>0</v>
      </c>
      <c r="V26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6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6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62" s="13">
        <f>_xlfn.XLOOKUP(Table1[[#This Row],[email]],[1]!ท้ายบท_1[Email],[1]!ท้ายบท_1[Total points],"ยังไม่ส่ง")</f>
        <v>14</v>
      </c>
      <c r="Z262" s="8">
        <f>_xlfn.XLOOKUP(Table1[[#This Row],[email]],[1]!Quiz_1[Email],[1]!Quiz_1[Total points],"ยังไม่ส่ง")</f>
        <v>6</v>
      </c>
      <c r="AA262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62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62" s="13" t="str">
        <f>_xlfn.XLOOKUP(Table1[[#This Row],[email]],[1]!ท้ายบท_2[Email],[1]!ท้ายบท_2[Total points],"ยังไม่ส่ง")</f>
        <v>ยังไม่ส่ง</v>
      </c>
      <c r="AD262" s="13">
        <f>_xlfn.XLOOKUP(Table1[[#This Row],[email]],[1]!Quiz_2[Email],[1]!Quiz_2[Total points],"ยังไม่ส่ง")</f>
        <v>8</v>
      </c>
      <c r="AE26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62" s="13">
        <f>_xlfn.XLOOKUP(Table1[[#This Row],[email]],[1]!ท้ายบท_3[Email],[1]!ท้ายบท_3[Total points],"ยังไม่ส่ง")</f>
        <v>7</v>
      </c>
      <c r="AG262" s="13">
        <f>_xlfn.XLOOKUP(Table1[[#This Row],[email]],[1]!Quiz_3[Email],[1]!Quiz_3[Total points],"ยังไม่ส่ง")</f>
        <v>6</v>
      </c>
      <c r="AH262" s="10">
        <v>7</v>
      </c>
      <c r="AI262" s="14">
        <v>3</v>
      </c>
      <c r="AJ262" s="10">
        <f>ROUND((Table1[[#This Row],[mid '[20']]]+Table1[[#This Row],[mid '[10']]])/2,0)</f>
        <v>5</v>
      </c>
      <c r="AK262" s="13"/>
      <c r="AL262" s="13"/>
      <c r="AM262" s="13"/>
      <c r="AN262" s="13"/>
      <c r="AO262" s="13"/>
      <c r="AP262" s="13"/>
      <c r="AQ262" s="13"/>
      <c r="AR262" s="15" t="s">
        <v>1080</v>
      </c>
      <c r="AS262" s="8" t="str">
        <f>IF(M261&lt;10,"ยังไม่ซ่อม",IF(Table1[[#This Row],[ซ่อมแล้วกลางภาค]]="ซ่อมแล้ว","ซ่อมแล้ว","ไม่ต้องซ่อม"))</f>
        <v>ซ่อมแล้ว</v>
      </c>
    </row>
    <row r="263" spans="1:45" ht="19.5" x14ac:dyDescent="0.4">
      <c r="A263" s="7">
        <v>262</v>
      </c>
      <c r="B263" s="8">
        <v>8</v>
      </c>
      <c r="C263" s="8">
        <v>4</v>
      </c>
      <c r="D263" s="8" t="s">
        <v>1081</v>
      </c>
      <c r="E263" s="8" t="s">
        <v>46</v>
      </c>
      <c r="F263" s="8" t="s">
        <v>1082</v>
      </c>
      <c r="G263" s="8" t="s">
        <v>1083</v>
      </c>
      <c r="H263" s="8" t="s">
        <v>1084</v>
      </c>
      <c r="I263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63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263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63" s="10">
        <f>Table1[[#This Row],[บท 1 '[10']]]+Table1[[#This Row],[บท 2 '[10']]]+Table1[[#This Row],[บท 3 '[5']]]</f>
        <v>22</v>
      </c>
      <c r="M263" s="10">
        <f>IF(Table1[[#This Row],[ซ่อมแล้วกลางภาค]]="ซ่อมแล้ว",10,Table1[[#This Row],[MID '[20']2]])</f>
        <v>16</v>
      </c>
      <c r="N263" s="10"/>
      <c r="O263" s="10"/>
      <c r="P263" s="24"/>
      <c r="Q263" s="10">
        <f>Table1[[#This Row],[บท 4 '[10']]]+Table1[[#This Row],[นำเสนอ '[5']]]+Table1[[#This Row],[บท 5 '[10']]]</f>
        <v>0</v>
      </c>
      <c r="R263" s="10">
        <f>Table1[[#This Row],[ก่อนกลางภาค '[25']]]+Table1[[#This Row],[กลางภาค '[20']]]+Table1[[#This Row],[หลังกลางภาค '[25']]]</f>
        <v>38</v>
      </c>
      <c r="S263" s="10"/>
      <c r="T263" s="10">
        <f>Table1[[#This Row],[ปลายภาค '[30']]]+Table1[[#This Row],[ก่อนปลายภาค '[70']]]</f>
        <v>38</v>
      </c>
      <c r="U263" s="12">
        <f t="shared" si="4"/>
        <v>0</v>
      </c>
      <c r="V26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6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6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63" s="13">
        <f>_xlfn.XLOOKUP(Table1[[#This Row],[email]],[1]!ท้ายบท_1[Email],[1]!ท้ายบท_1[Total points],"ยังไม่ส่ง")</f>
        <v>12</v>
      </c>
      <c r="Z263" s="8">
        <f>_xlfn.XLOOKUP(Table1[[#This Row],[email]],[1]!Quiz_1[Email],[1]!Quiz_1[Total points],"ยังไม่ส่ง")</f>
        <v>4</v>
      </c>
      <c r="AA26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6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63" s="13">
        <f>_xlfn.XLOOKUP(Table1[[#This Row],[email]],[1]!ท้ายบท_2[Email],[1]!ท้ายบท_2[Total points],"ยังไม่ส่ง")</f>
        <v>12</v>
      </c>
      <c r="AD263" s="13">
        <f>_xlfn.XLOOKUP(Table1[[#This Row],[email]],[1]!Quiz_2[Email],[1]!Quiz_2[Total points],"ยังไม่ส่ง")</f>
        <v>7</v>
      </c>
      <c r="AE26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63" s="13">
        <f>_xlfn.XLOOKUP(Table1[[#This Row],[email]],[1]!ท้ายบท_3[Email],[1]!ท้ายบท_3[Total points],"ยังไม่ส่ง")</f>
        <v>8</v>
      </c>
      <c r="AG263" s="13">
        <f>_xlfn.XLOOKUP(Table1[[#This Row],[email]],[1]!Quiz_3[Email],[1]!Quiz_3[Total points],"ยังไม่ส่ง")</f>
        <v>5</v>
      </c>
      <c r="AH263" s="10">
        <v>23</v>
      </c>
      <c r="AI263" s="14">
        <v>9</v>
      </c>
      <c r="AJ263" s="10">
        <f>ROUND((Table1[[#This Row],[mid '[20']]]+Table1[[#This Row],[mid '[10']]])/2,0)</f>
        <v>16</v>
      </c>
      <c r="AK263" s="13"/>
      <c r="AL263" s="13"/>
      <c r="AM263" s="13"/>
      <c r="AN263" s="13"/>
      <c r="AO263" s="13"/>
      <c r="AP263" s="13"/>
      <c r="AQ263" s="13"/>
      <c r="AR263" s="15"/>
      <c r="AS263" s="8" t="str">
        <f>IF(M262&lt;10,"ยังไม่ซ่อม",IF(Table1[[#This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64" spans="1:45" ht="19.5" x14ac:dyDescent="0.4">
      <c r="A264" s="7">
        <v>263</v>
      </c>
      <c r="B264" s="8">
        <v>8</v>
      </c>
      <c r="C264" s="8">
        <v>5</v>
      </c>
      <c r="D264" s="8" t="s">
        <v>1085</v>
      </c>
      <c r="E264" s="8" t="s">
        <v>46</v>
      </c>
      <c r="F264" s="8" t="s">
        <v>1086</v>
      </c>
      <c r="G264" s="8" t="s">
        <v>1087</v>
      </c>
      <c r="H264" s="8" t="s">
        <v>1088</v>
      </c>
      <c r="I264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64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64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264" s="10">
        <f>Table1[[#This Row],[บท 1 '[10']]]+Table1[[#This Row],[บท 2 '[10']]]+Table1[[#This Row],[บท 3 '[5']]]</f>
        <v>25</v>
      </c>
      <c r="M264" s="10">
        <f>IF(Table1[[#This Row],[ซ่อมแล้วกลางภาค]]="ซ่อมแล้ว",10,Table1[[#This Row],[MID '[20']2]])</f>
        <v>14</v>
      </c>
      <c r="N264" s="10"/>
      <c r="O264" s="10"/>
      <c r="P264" s="24"/>
      <c r="Q264" s="10">
        <f>Table1[[#This Row],[บท 4 '[10']]]+Table1[[#This Row],[นำเสนอ '[5']]]+Table1[[#This Row],[บท 5 '[10']]]</f>
        <v>0</v>
      </c>
      <c r="R264" s="10">
        <f>Table1[[#This Row],[ก่อนกลางภาค '[25']]]+Table1[[#This Row],[กลางภาค '[20']]]+Table1[[#This Row],[หลังกลางภาค '[25']]]</f>
        <v>39</v>
      </c>
      <c r="S264" s="10"/>
      <c r="T264" s="10">
        <f>Table1[[#This Row],[ปลายภาค '[30']]]+Table1[[#This Row],[ก่อนปลายภาค '[70']]]</f>
        <v>39</v>
      </c>
      <c r="U264" s="12">
        <f t="shared" si="4"/>
        <v>0</v>
      </c>
      <c r="V26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6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6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64" s="13">
        <f>_xlfn.XLOOKUP(Table1[[#This Row],[email]],[1]!ท้ายบท_1[Email],[1]!ท้ายบท_1[Total points],"ยังไม่ส่ง")</f>
        <v>22</v>
      </c>
      <c r="Z264" s="8">
        <f>_xlfn.XLOOKUP(Table1[[#This Row],[email]],[1]!Quiz_1[Email],[1]!Quiz_1[Total points],"ยังไม่ส่ง")</f>
        <v>8</v>
      </c>
      <c r="AA26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6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64" s="13">
        <f>_xlfn.XLOOKUP(Table1[[#This Row],[email]],[1]!ท้ายบท_2[Email],[1]!ท้ายบท_2[Total points],"ยังไม่ส่ง")</f>
        <v>12</v>
      </c>
      <c r="AD264" s="13">
        <f>_xlfn.XLOOKUP(Table1[[#This Row],[email]],[1]!Quiz_2[Email],[1]!Quiz_2[Total points],"ยังไม่ส่ง")</f>
        <v>9</v>
      </c>
      <c r="AE26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64" s="13">
        <f>_xlfn.XLOOKUP(Table1[[#This Row],[email]],[1]!ท้ายบท_3[Email],[1]!ท้ายบท_3[Total points],"ยังไม่ส่ง")</f>
        <v>11</v>
      </c>
      <c r="AG264" s="13">
        <f>_xlfn.XLOOKUP(Table1[[#This Row],[email]],[1]!Quiz_3[Email],[1]!Quiz_3[Total points],"ยังไม่ส่ง")</f>
        <v>9</v>
      </c>
      <c r="AH264" s="10">
        <v>22</v>
      </c>
      <c r="AI264" s="14">
        <v>6</v>
      </c>
      <c r="AJ264" s="10">
        <f>ROUND((Table1[[#This Row],[mid '[20']]]+Table1[[#This Row],[mid '[10']]])/2,0)</f>
        <v>14</v>
      </c>
      <c r="AK264" s="13"/>
      <c r="AL264" s="13"/>
      <c r="AM264" s="13"/>
      <c r="AN264" s="13"/>
      <c r="AO264" s="13"/>
      <c r="AP264" s="13"/>
      <c r="AQ264" s="13"/>
      <c r="AR264" s="15"/>
      <c r="AS264" s="8" t="str">
        <f>IF(M263&lt;10,"ยังไม่ซ่อม",IF(Table1[[#This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65" spans="1:45" ht="19.5" x14ac:dyDescent="0.4">
      <c r="A265" s="7">
        <v>264</v>
      </c>
      <c r="B265" s="8">
        <v>8</v>
      </c>
      <c r="C265" s="8">
        <v>6</v>
      </c>
      <c r="D265" s="8" t="s">
        <v>1089</v>
      </c>
      <c r="E265" s="8" t="s">
        <v>46</v>
      </c>
      <c r="F265" s="8" t="s">
        <v>1090</v>
      </c>
      <c r="G265" s="8" t="s">
        <v>1091</v>
      </c>
      <c r="H265" s="8" t="s">
        <v>1092</v>
      </c>
      <c r="I26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65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65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65" s="10">
        <f>Table1[[#This Row],[บท 1 '[10']]]+Table1[[#This Row],[บท 2 '[10']]]+Table1[[#This Row],[บท 3 '[5']]]</f>
        <v>24</v>
      </c>
      <c r="M265" s="10">
        <f>IF(Table1[[#This Row],[ซ่อมแล้วกลางภาค]]="ซ่อมแล้ว",10,Table1[[#This Row],[MID '[20']2]])</f>
        <v>9</v>
      </c>
      <c r="N265" s="10"/>
      <c r="O265" s="10"/>
      <c r="P265" s="24"/>
      <c r="Q265" s="10">
        <f>Table1[[#This Row],[บท 4 '[10']]]+Table1[[#This Row],[นำเสนอ '[5']]]+Table1[[#This Row],[บท 5 '[10']]]</f>
        <v>0</v>
      </c>
      <c r="R265" s="10">
        <f>Table1[[#This Row],[ก่อนกลางภาค '[25']]]+Table1[[#This Row],[กลางภาค '[20']]]+Table1[[#This Row],[หลังกลางภาค '[25']]]</f>
        <v>33</v>
      </c>
      <c r="S265" s="10"/>
      <c r="T265" s="10">
        <f>Table1[[#This Row],[ปลายภาค '[30']]]+Table1[[#This Row],[ก่อนปลายภาค '[70']]]</f>
        <v>33</v>
      </c>
      <c r="U265" s="12">
        <f t="shared" si="4"/>
        <v>0</v>
      </c>
      <c r="V26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6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6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65" s="13">
        <f>_xlfn.XLOOKUP(Table1[[#This Row],[email]],[1]!ท้ายบท_1[Email],[1]!ท้ายบท_1[Total points],"ยังไม่ส่ง")</f>
        <v>20</v>
      </c>
      <c r="Z265" s="8">
        <f>_xlfn.XLOOKUP(Table1[[#This Row],[email]],[1]!Quiz_1[Email],[1]!Quiz_1[Total points],"ยังไม่ส่ง")</f>
        <v>8</v>
      </c>
      <c r="AA26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6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65" s="13">
        <f>_xlfn.XLOOKUP(Table1[[#This Row],[email]],[1]!ท้ายบท_2[Email],[1]!ท้ายบท_2[Total points],"ยังไม่ส่ง")</f>
        <v>6</v>
      </c>
      <c r="AD265" s="13">
        <f>_xlfn.XLOOKUP(Table1[[#This Row],[email]],[1]!Quiz_2[Email],[1]!Quiz_2[Total points],"ยังไม่ส่ง")</f>
        <v>8</v>
      </c>
      <c r="AE26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65" s="13">
        <f>_xlfn.XLOOKUP(Table1[[#This Row],[email]],[1]!ท้ายบท_3[Email],[1]!ท้ายบท_3[Total points],"ยังไม่ส่ง")</f>
        <v>9</v>
      </c>
      <c r="AG265" s="13">
        <f>_xlfn.XLOOKUP(Table1[[#This Row],[email]],[1]!Quiz_3[Email],[1]!Quiz_3[Total points],"ยังไม่ส่ง")</f>
        <v>7</v>
      </c>
      <c r="AH265" s="10">
        <v>12</v>
      </c>
      <c r="AI265" s="14">
        <v>6</v>
      </c>
      <c r="AJ265" s="10">
        <f>ROUND((Table1[[#This Row],[mid '[20']]]+Table1[[#This Row],[mid '[10']]])/2,0)</f>
        <v>9</v>
      </c>
      <c r="AK265" s="13"/>
      <c r="AL265" s="13"/>
      <c r="AM265" s="13"/>
      <c r="AN265" s="13"/>
      <c r="AO265" s="13"/>
      <c r="AP265" s="13"/>
      <c r="AQ265" s="13"/>
      <c r="AR265" s="15"/>
      <c r="AS265" s="8" t="str">
        <f>IF(M264&lt;10,"ยังไม่ซ่อม",IF(Table1[[#This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66" spans="1:45" ht="19.5" x14ac:dyDescent="0.4">
      <c r="A266" s="7">
        <v>265</v>
      </c>
      <c r="B266" s="8">
        <v>8</v>
      </c>
      <c r="C266" s="8">
        <v>7</v>
      </c>
      <c r="D266" s="8" t="s">
        <v>1093</v>
      </c>
      <c r="E266" s="8" t="s">
        <v>46</v>
      </c>
      <c r="F266" s="8" t="s">
        <v>1094</v>
      </c>
      <c r="G266" s="8" t="s">
        <v>1095</v>
      </c>
      <c r="H266" s="8" t="s">
        <v>1096</v>
      </c>
      <c r="I266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66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266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66" s="10">
        <f>Table1[[#This Row],[บท 1 '[10']]]+Table1[[#This Row],[บท 2 '[10']]]+Table1[[#This Row],[บท 3 '[5']]]</f>
        <v>22</v>
      </c>
      <c r="M266" s="10">
        <f>IF(Table1[[#This Row],[ซ่อมแล้วกลางภาค]]="ซ่อมแล้ว",10,Table1[[#This Row],[MID '[20']2]])</f>
        <v>14</v>
      </c>
      <c r="N266" s="10"/>
      <c r="O266" s="10"/>
      <c r="P266" s="24"/>
      <c r="Q266" s="10">
        <f>Table1[[#This Row],[บท 4 '[10']]]+Table1[[#This Row],[นำเสนอ '[5']]]+Table1[[#This Row],[บท 5 '[10']]]</f>
        <v>0</v>
      </c>
      <c r="R266" s="10">
        <f>Table1[[#This Row],[ก่อนกลางภาค '[25']]]+Table1[[#This Row],[กลางภาค '[20']]]+Table1[[#This Row],[หลังกลางภาค '[25']]]</f>
        <v>36</v>
      </c>
      <c r="S266" s="10"/>
      <c r="T266" s="10">
        <f>Table1[[#This Row],[ปลายภาค '[30']]]+Table1[[#This Row],[ก่อนปลายภาค '[70']]]</f>
        <v>36</v>
      </c>
      <c r="U266" s="12">
        <f t="shared" si="4"/>
        <v>0</v>
      </c>
      <c r="V26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6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6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66" s="13">
        <f>_xlfn.XLOOKUP(Table1[[#This Row],[email]],[1]!ท้ายบท_1[Email],[1]!ท้ายบท_1[Total points],"ยังไม่ส่ง")</f>
        <v>21</v>
      </c>
      <c r="Z266" s="8">
        <f>_xlfn.XLOOKUP(Table1[[#This Row],[email]],[1]!Quiz_1[Email],[1]!Quiz_1[Total points],"ยังไม่ส่ง")</f>
        <v>7</v>
      </c>
      <c r="AA26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6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66" s="13">
        <f>_xlfn.XLOOKUP(Table1[[#This Row],[email]],[1]!ท้ายบท_2[Email],[1]!ท้ายบท_2[Total points],"ยังไม่ส่ง")</f>
        <v>12</v>
      </c>
      <c r="AD266" s="13">
        <f>_xlfn.XLOOKUP(Table1[[#This Row],[email]],[1]!Quiz_2[Email],[1]!Quiz_2[Total points],"ยังไม่ส่ง")</f>
        <v>7</v>
      </c>
      <c r="AE26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66" s="13">
        <f>_xlfn.XLOOKUP(Table1[[#This Row],[email]],[1]!ท้ายบท_3[Email],[1]!ท้ายบท_3[Total points],"ยังไม่ส่ง")</f>
        <v>7</v>
      </c>
      <c r="AG266" s="13">
        <f>_xlfn.XLOOKUP(Table1[[#This Row],[email]],[1]!Quiz_3[Email],[1]!Quiz_3[Total points],"ยังไม่ส่ง")</f>
        <v>6</v>
      </c>
      <c r="AH266" s="10">
        <v>20</v>
      </c>
      <c r="AI266" s="14">
        <v>8</v>
      </c>
      <c r="AJ266" s="10">
        <f>ROUND((Table1[[#This Row],[mid '[20']]]+Table1[[#This Row],[mid '[10']]])/2,0)</f>
        <v>14</v>
      </c>
      <c r="AK266" s="13"/>
      <c r="AL266" s="13"/>
      <c r="AM266" s="13"/>
      <c r="AN266" s="13"/>
      <c r="AO266" s="13"/>
      <c r="AP266" s="13"/>
      <c r="AQ266" s="13"/>
      <c r="AR266" s="15"/>
      <c r="AS266" s="8" t="str">
        <f>IF(M265&lt;10,"ยังไม่ซ่อม",IF(Table1[[#This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67" spans="1:45" ht="19.5" x14ac:dyDescent="0.4">
      <c r="A267" s="7">
        <v>266</v>
      </c>
      <c r="B267" s="8">
        <v>8</v>
      </c>
      <c r="C267" s="8">
        <v>8</v>
      </c>
      <c r="D267" s="8" t="s">
        <v>1097</v>
      </c>
      <c r="E267" s="8" t="s">
        <v>46</v>
      </c>
      <c r="F267" s="8" t="s">
        <v>1098</v>
      </c>
      <c r="G267" s="8" t="s">
        <v>1099</v>
      </c>
      <c r="H267" s="8" t="s">
        <v>1100</v>
      </c>
      <c r="I267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67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267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267" s="10">
        <f>Table1[[#This Row],[บท 1 '[10']]]+Table1[[#This Row],[บท 2 '[10']]]+Table1[[#This Row],[บท 3 '[5']]]</f>
        <v>21</v>
      </c>
      <c r="M267" s="10">
        <f>IF(Table1[[#This Row],[ซ่อมแล้วกลางภาค]]="ซ่อมแล้ว",10,Table1[[#This Row],[MID '[20']2]])</f>
        <v>10</v>
      </c>
      <c r="N267" s="10"/>
      <c r="O267" s="10"/>
      <c r="P267" s="24"/>
      <c r="Q267" s="10">
        <f>Table1[[#This Row],[บท 4 '[10']]]+Table1[[#This Row],[นำเสนอ '[5']]]+Table1[[#This Row],[บท 5 '[10']]]</f>
        <v>0</v>
      </c>
      <c r="R267" s="10">
        <f>Table1[[#This Row],[ก่อนกลางภาค '[25']]]+Table1[[#This Row],[กลางภาค '[20']]]+Table1[[#This Row],[หลังกลางภาค '[25']]]</f>
        <v>31</v>
      </c>
      <c r="S267" s="10"/>
      <c r="T267" s="10">
        <f>Table1[[#This Row],[ปลายภาค '[30']]]+Table1[[#This Row],[ก่อนปลายภาค '[70']]]</f>
        <v>31</v>
      </c>
      <c r="U267" s="12">
        <f t="shared" si="4"/>
        <v>0</v>
      </c>
      <c r="V26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6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6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67" s="13">
        <f>_xlfn.XLOOKUP(Table1[[#This Row],[email]],[1]!ท้ายบท_1[Email],[1]!ท้ายบท_1[Total points],"ยังไม่ส่ง")</f>
        <v>14</v>
      </c>
      <c r="Z267" s="8">
        <f>_xlfn.XLOOKUP(Table1[[#This Row],[email]],[1]!Quiz_1[Email],[1]!Quiz_1[Total points],"ยังไม่ส่ง")</f>
        <v>5</v>
      </c>
      <c r="AA26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6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67" s="13">
        <f>_xlfn.XLOOKUP(Table1[[#This Row],[email]],[1]!ท้ายบท_2[Email],[1]!ท้ายบท_2[Total points],"ยังไม่ส่ง")</f>
        <v>11</v>
      </c>
      <c r="AD267" s="13">
        <f>_xlfn.XLOOKUP(Table1[[#This Row],[email]],[1]!Quiz_2[Email],[1]!Quiz_2[Total points],"ยังไม่ส่ง")</f>
        <v>7</v>
      </c>
      <c r="AE26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67" s="13">
        <f>_xlfn.XLOOKUP(Table1[[#This Row],[email]],[1]!ท้ายบท_3[Email],[1]!ท้ายบท_3[Total points],"ยังไม่ส่ง")</f>
        <v>9</v>
      </c>
      <c r="AG267" s="13" t="str">
        <f>_xlfn.XLOOKUP(Table1[[#This Row],[email]],[1]!Quiz_3[Email],[1]!Quiz_3[Total points],"ยังไม่ส่ง")</f>
        <v>ยังไม่ส่ง</v>
      </c>
      <c r="AH267" s="10">
        <v>14</v>
      </c>
      <c r="AI267" s="14">
        <v>4</v>
      </c>
      <c r="AJ267" s="10">
        <f>ROUND((Table1[[#This Row],[mid '[20']]]+Table1[[#This Row],[mid '[10']]])/2,0)</f>
        <v>9</v>
      </c>
      <c r="AK267" s="13"/>
      <c r="AL267" s="13"/>
      <c r="AM267" s="13"/>
      <c r="AN267" s="13"/>
      <c r="AO267" s="13"/>
      <c r="AP267" s="13"/>
      <c r="AQ267" s="13"/>
      <c r="AR267" s="15" t="s">
        <v>1080</v>
      </c>
      <c r="AS267" s="8" t="str">
        <f>IF(M266&lt;10,"ยังไม่ซ่อม",IF(Table1[[#This Row],[ซ่อมแล้วกลางภาค]]="ซ่อมแล้ว","ซ่อมแล้ว","ไม่ต้องซ่อม"))</f>
        <v>ซ่อมแล้ว</v>
      </c>
    </row>
    <row r="268" spans="1:45" ht="19.5" x14ac:dyDescent="0.4">
      <c r="A268" s="7">
        <v>267</v>
      </c>
      <c r="B268" s="8">
        <v>8</v>
      </c>
      <c r="C268" s="8">
        <v>9</v>
      </c>
      <c r="D268" s="8" t="s">
        <v>1101</v>
      </c>
      <c r="E268" s="8" t="s">
        <v>46</v>
      </c>
      <c r="F268" s="8" t="s">
        <v>644</v>
      </c>
      <c r="G268" s="8" t="s">
        <v>1102</v>
      </c>
      <c r="H268" s="8" t="s">
        <v>1103</v>
      </c>
      <c r="I268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68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68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268" s="10">
        <f>Table1[[#This Row],[บท 1 '[10']]]+Table1[[#This Row],[บท 2 '[10']]]+Table1[[#This Row],[บท 3 '[5']]]</f>
        <v>25</v>
      </c>
      <c r="M268" s="10">
        <f>IF(Table1[[#This Row],[ซ่อมแล้วกลางภาค]]="ซ่อมแล้ว",10,Table1[[#This Row],[MID '[20']2]])</f>
        <v>14</v>
      </c>
      <c r="N268" s="10"/>
      <c r="O268" s="10"/>
      <c r="P268" s="24"/>
      <c r="Q268" s="10">
        <f>Table1[[#This Row],[บท 4 '[10']]]+Table1[[#This Row],[นำเสนอ '[5']]]+Table1[[#This Row],[บท 5 '[10']]]</f>
        <v>0</v>
      </c>
      <c r="R268" s="10">
        <f>Table1[[#This Row],[ก่อนกลางภาค '[25']]]+Table1[[#This Row],[กลางภาค '[20']]]+Table1[[#This Row],[หลังกลางภาค '[25']]]</f>
        <v>39</v>
      </c>
      <c r="S268" s="10"/>
      <c r="T268" s="10">
        <f>Table1[[#This Row],[ปลายภาค '[30']]]+Table1[[#This Row],[ก่อนปลายภาค '[70']]]</f>
        <v>39</v>
      </c>
      <c r="U268" s="12">
        <f t="shared" si="4"/>
        <v>0</v>
      </c>
      <c r="V26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6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6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68" s="13">
        <f>_xlfn.XLOOKUP(Table1[[#This Row],[email]],[1]!ท้ายบท_1[Email],[1]!ท้ายบท_1[Total points],"ยังไม่ส่ง")</f>
        <v>22</v>
      </c>
      <c r="Z268" s="8">
        <f>_xlfn.XLOOKUP(Table1[[#This Row],[email]],[1]!Quiz_1[Email],[1]!Quiz_1[Total points],"ยังไม่ส่ง")</f>
        <v>9</v>
      </c>
      <c r="AA26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6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68" s="13">
        <f>_xlfn.XLOOKUP(Table1[[#This Row],[email]],[1]!ท้ายบท_2[Email],[1]!ท้ายบท_2[Total points],"ยังไม่ส่ง")</f>
        <v>15</v>
      </c>
      <c r="AD268" s="13">
        <f>_xlfn.XLOOKUP(Table1[[#This Row],[email]],[1]!Quiz_2[Email],[1]!Quiz_2[Total points],"ยังไม่ส่ง")</f>
        <v>10</v>
      </c>
      <c r="AE26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68" s="13">
        <f>_xlfn.XLOOKUP(Table1[[#This Row],[email]],[1]!ท้ายบท_3[Email],[1]!ท้ายบท_3[Total points],"ยังไม่ส่ง")</f>
        <v>9</v>
      </c>
      <c r="AG268" s="13">
        <f>_xlfn.XLOOKUP(Table1[[#This Row],[email]],[1]!Quiz_3[Email],[1]!Quiz_3[Total points],"ยังไม่ส่ง")</f>
        <v>9</v>
      </c>
      <c r="AH268" s="10">
        <v>19</v>
      </c>
      <c r="AI268" s="14">
        <v>9</v>
      </c>
      <c r="AJ268" s="10">
        <f>ROUND((Table1[[#This Row],[mid '[20']]]+Table1[[#This Row],[mid '[10']]])/2,0)</f>
        <v>14</v>
      </c>
      <c r="AK268" s="13"/>
      <c r="AL268" s="13"/>
      <c r="AM268" s="13"/>
      <c r="AN268" s="13"/>
      <c r="AO268" s="13"/>
      <c r="AP268" s="13"/>
      <c r="AQ268" s="13"/>
      <c r="AR268" s="15"/>
      <c r="AS268" s="8" t="str">
        <f>IF(M267&lt;10,"ยังไม่ซ่อม",IF(Table1[[#This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69" spans="1:45" ht="19.5" x14ac:dyDescent="0.4">
      <c r="A269" s="7">
        <v>268</v>
      </c>
      <c r="B269" s="8">
        <v>8</v>
      </c>
      <c r="C269" s="8">
        <v>10</v>
      </c>
      <c r="D269" s="8" t="s">
        <v>1104</v>
      </c>
      <c r="E269" s="8" t="s">
        <v>46</v>
      </c>
      <c r="F269" s="8" t="s">
        <v>1105</v>
      </c>
      <c r="G269" s="8" t="s">
        <v>1106</v>
      </c>
      <c r="H269" s="8" t="s">
        <v>1107</v>
      </c>
      <c r="I269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269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269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269" s="10">
        <f>Table1[[#This Row],[บท 1 '[10']]]+Table1[[#This Row],[บท 2 '[10']]]+Table1[[#This Row],[บท 3 '[5']]]</f>
        <v>4</v>
      </c>
      <c r="M269" s="10">
        <f>IF(Table1[[#This Row],[ซ่อมแล้วกลางภาค]]="ซ่อมแล้ว",10,Table1[[#This Row],[MID '[20']2]])</f>
        <v>10</v>
      </c>
      <c r="N269" s="10"/>
      <c r="O269" s="10"/>
      <c r="P269" s="24"/>
      <c r="Q269" s="10">
        <f>Table1[[#This Row],[บท 4 '[10']]]+Table1[[#This Row],[นำเสนอ '[5']]]+Table1[[#This Row],[บท 5 '[10']]]</f>
        <v>0</v>
      </c>
      <c r="R269" s="10">
        <f>Table1[[#This Row],[ก่อนกลางภาค '[25']]]+Table1[[#This Row],[กลางภาค '[20']]]+Table1[[#This Row],[หลังกลางภาค '[25']]]</f>
        <v>14</v>
      </c>
      <c r="S269" s="10"/>
      <c r="T269" s="10">
        <f>Table1[[#This Row],[ปลายภาค '[30']]]+Table1[[#This Row],[ก่อนปลายภาค '[70']]]</f>
        <v>14</v>
      </c>
      <c r="U269" s="12">
        <f t="shared" si="4"/>
        <v>0</v>
      </c>
      <c r="V26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6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69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269" s="13" t="str">
        <f>_xlfn.XLOOKUP(Table1[[#This Row],[email]],[1]!ท้ายบท_1[Email],[1]!ท้ายบท_1[Total points],"ยังไม่ส่ง")</f>
        <v>ยังไม่ส่ง</v>
      </c>
      <c r="Z269" s="8" t="str">
        <f>_xlfn.XLOOKUP(Table1[[#This Row],[email]],[1]!Quiz_1[Email],[1]!Quiz_1[Total points],"ยังไม่ส่ง")</f>
        <v>ยังไม่ส่ง</v>
      </c>
      <c r="AA269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69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69" s="13" t="str">
        <f>_xlfn.XLOOKUP(Table1[[#This Row],[email]],[1]!ท้ายบท_2[Email],[1]!ท้ายบท_2[Total points],"ยังไม่ส่ง")</f>
        <v>ยังไม่ส่ง</v>
      </c>
      <c r="AD269" s="13" t="str">
        <f>_xlfn.XLOOKUP(Table1[[#This Row],[email]],[1]!Quiz_2[Email],[1]!Quiz_2[Total points],"ยังไม่ส่ง")</f>
        <v>ยังไม่ส่ง</v>
      </c>
      <c r="AE269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269" s="13" t="str">
        <f>_xlfn.XLOOKUP(Table1[[#This Row],[email]],[1]!ท้ายบท_3[Email],[1]!ท้ายบท_3[Total points],"ยังไม่ส่ง")</f>
        <v>ยังไม่ส่ง</v>
      </c>
      <c r="AG269" s="13" t="str">
        <f>_xlfn.XLOOKUP(Table1[[#This Row],[email]],[1]!Quiz_3[Email],[1]!Quiz_3[Total points],"ยังไม่ส่ง")</f>
        <v>ยังไม่ส่ง</v>
      </c>
      <c r="AH269" s="10">
        <v>8</v>
      </c>
      <c r="AI269" s="14">
        <v>3</v>
      </c>
      <c r="AJ269" s="10">
        <f>ROUND((Table1[[#This Row],[mid '[20']]]+Table1[[#This Row],[mid '[10']]])/2,0)</f>
        <v>6</v>
      </c>
      <c r="AK269" s="13"/>
      <c r="AL269" s="13"/>
      <c r="AM269" s="13"/>
      <c r="AN269" s="13"/>
      <c r="AO269" s="13"/>
      <c r="AP269" s="13"/>
      <c r="AQ269" s="13"/>
      <c r="AR269" s="15" t="s">
        <v>1080</v>
      </c>
      <c r="AS269" s="8" t="str">
        <f>IF(M268&lt;10,"ยังไม่ซ่อม",IF(Table1[[#This Row],[ซ่อมแล้วกลางภาค]]="ซ่อมแล้ว","ซ่อมแล้ว","ไม่ต้องซ่อม"))</f>
        <v>ซ่อมแล้ว</v>
      </c>
    </row>
    <row r="270" spans="1:45" ht="19.5" x14ac:dyDescent="0.4">
      <c r="A270" s="7">
        <v>269</v>
      </c>
      <c r="B270" s="8">
        <v>8</v>
      </c>
      <c r="C270" s="8">
        <v>11</v>
      </c>
      <c r="D270" s="8" t="s">
        <v>1108</v>
      </c>
      <c r="E270" s="8" t="s">
        <v>46</v>
      </c>
      <c r="F270" s="8" t="s">
        <v>1109</v>
      </c>
      <c r="G270" s="8" t="s">
        <v>1110</v>
      </c>
      <c r="H270" s="8" t="s">
        <v>1111</v>
      </c>
      <c r="I270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70" s="9">
        <f>ROUND(COUNTIF(Table1[[#This Row],[แบบฝึก 2.1]:[ท้ายบท 2]],"&lt;&gt;ยังไม่ส่ง")*8/3+IF(Table1[[#This Row],[Quiz 2]]&lt;&gt;"ยังไม่ส่ง",Table1[[#This Row],[Quiz 2]]*2/10,0),0)</f>
        <v>5</v>
      </c>
      <c r="K270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270" s="10">
        <f>Table1[[#This Row],[บท 1 '[10']]]+Table1[[#This Row],[บท 2 '[10']]]+Table1[[#This Row],[บท 3 '[5']]]</f>
        <v>17</v>
      </c>
      <c r="M270" s="10">
        <f>IF(Table1[[#This Row],[ซ่อมแล้วกลางภาค]]="ซ่อมแล้ว",10,Table1[[#This Row],[MID '[20']2]])</f>
        <v>16</v>
      </c>
      <c r="N270" s="10"/>
      <c r="O270" s="10"/>
      <c r="P270" s="24"/>
      <c r="Q270" s="10">
        <f>Table1[[#This Row],[บท 4 '[10']]]+Table1[[#This Row],[นำเสนอ '[5']]]+Table1[[#This Row],[บท 5 '[10']]]</f>
        <v>0</v>
      </c>
      <c r="R270" s="10">
        <f>Table1[[#This Row],[ก่อนกลางภาค '[25']]]+Table1[[#This Row],[กลางภาค '[20']]]+Table1[[#This Row],[หลังกลางภาค '[25']]]</f>
        <v>33</v>
      </c>
      <c r="S270" s="10"/>
      <c r="T270" s="10">
        <f>Table1[[#This Row],[ปลายภาค '[30']]]+Table1[[#This Row],[ก่อนปลายภาค '[70']]]</f>
        <v>33</v>
      </c>
      <c r="U270" s="12">
        <f t="shared" si="4"/>
        <v>0</v>
      </c>
      <c r="V27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7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7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70" s="13">
        <f>_xlfn.XLOOKUP(Table1[[#This Row],[email]],[1]!ท้ายบท_1[Email],[1]!ท้ายบท_1[Total points],"ยังไม่ส่ง")</f>
        <v>18</v>
      </c>
      <c r="Z270" s="8">
        <f>_xlfn.XLOOKUP(Table1[[#This Row],[email]],[1]!Quiz_1[Email],[1]!Quiz_1[Total points],"ยังไม่ส่ง")</f>
        <v>8</v>
      </c>
      <c r="AA27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7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70" s="13" t="str">
        <f>_xlfn.XLOOKUP(Table1[[#This Row],[email]],[1]!ท้ายบท_2[Email],[1]!ท้ายบท_2[Total points],"ยังไม่ส่ง")</f>
        <v>ยังไม่ส่ง</v>
      </c>
      <c r="AD270" s="13" t="str">
        <f>_xlfn.XLOOKUP(Table1[[#This Row],[email]],[1]!Quiz_2[Email],[1]!Quiz_2[Total points],"ยังไม่ส่ง")</f>
        <v>ยังไม่ส่ง</v>
      </c>
      <c r="AE27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70" s="13" t="str">
        <f>_xlfn.XLOOKUP(Table1[[#This Row],[email]],[1]!ท้ายบท_3[Email],[1]!ท้ายบท_3[Total points],"ยังไม่ส่ง")</f>
        <v>ยังไม่ส่ง</v>
      </c>
      <c r="AG270" s="13" t="str">
        <f>_xlfn.XLOOKUP(Table1[[#This Row],[email]],[1]!Quiz_3[Email],[1]!Quiz_3[Total points],"ยังไม่ส่ง")</f>
        <v>ยังไม่ส่ง</v>
      </c>
      <c r="AH270" s="10">
        <v>22</v>
      </c>
      <c r="AI270" s="14">
        <v>9</v>
      </c>
      <c r="AJ270" s="10">
        <f>ROUND((Table1[[#This Row],[mid '[20']]]+Table1[[#This Row],[mid '[10']]])/2,0)</f>
        <v>16</v>
      </c>
      <c r="AK270" s="13"/>
      <c r="AL270" s="13"/>
      <c r="AM270" s="13"/>
      <c r="AN270" s="13"/>
      <c r="AO270" s="13"/>
      <c r="AP270" s="13"/>
      <c r="AQ270" s="13"/>
      <c r="AR270" s="15"/>
      <c r="AS270" s="8" t="str">
        <f>IF(M269&lt;10,"ยังไม่ซ่อม",IF(Table1[[#This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71" spans="1:45" ht="19.5" x14ac:dyDescent="0.4">
      <c r="A271" s="7">
        <v>270</v>
      </c>
      <c r="B271" s="8">
        <v>8</v>
      </c>
      <c r="C271" s="8">
        <v>12</v>
      </c>
      <c r="D271" s="8" t="s">
        <v>1112</v>
      </c>
      <c r="E271" s="8" t="s">
        <v>46</v>
      </c>
      <c r="F271" s="8" t="s">
        <v>79</v>
      </c>
      <c r="G271" s="8" t="s">
        <v>1113</v>
      </c>
      <c r="H271" s="8" t="s">
        <v>1114</v>
      </c>
      <c r="I271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271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71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71" s="10">
        <f>Table1[[#This Row],[บท 1 '[10']]]+Table1[[#This Row],[บท 2 '[10']]]+Table1[[#This Row],[บท 3 '[5']]]</f>
        <v>22</v>
      </c>
      <c r="M271" s="10">
        <f>IF(Table1[[#This Row],[ซ่อมแล้วกลางภาค]]="ซ่อมแล้ว",10,Table1[[#This Row],[MID '[20']2]])</f>
        <v>11</v>
      </c>
      <c r="N271" s="10"/>
      <c r="O271" s="10"/>
      <c r="P271" s="24"/>
      <c r="Q271" s="10">
        <f>Table1[[#This Row],[บท 4 '[10']]]+Table1[[#This Row],[นำเสนอ '[5']]]+Table1[[#This Row],[บท 5 '[10']]]</f>
        <v>0</v>
      </c>
      <c r="R271" s="10">
        <f>Table1[[#This Row],[ก่อนกลางภาค '[25']]]+Table1[[#This Row],[กลางภาค '[20']]]+Table1[[#This Row],[หลังกลางภาค '[25']]]</f>
        <v>33</v>
      </c>
      <c r="S271" s="10"/>
      <c r="T271" s="10">
        <f>Table1[[#This Row],[ปลายภาค '[30']]]+Table1[[#This Row],[ก่อนปลายภาค '[70']]]</f>
        <v>33</v>
      </c>
      <c r="U271" s="12">
        <f t="shared" si="4"/>
        <v>0</v>
      </c>
      <c r="V27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7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7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71" s="13">
        <f>_xlfn.XLOOKUP(Table1[[#This Row],[email]],[1]!ท้ายบท_1[Email],[1]!ท้ายบท_1[Total points],"ยังไม่ส่ง")</f>
        <v>11</v>
      </c>
      <c r="Z271" s="8" t="str">
        <f>_xlfn.XLOOKUP(Table1[[#This Row],[email]],[1]!Quiz_1[Email],[1]!Quiz_1[Total points],"ยังไม่ส่ง")</f>
        <v>ยังไม่ส่ง</v>
      </c>
      <c r="AA27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7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71" s="13">
        <f>_xlfn.XLOOKUP(Table1[[#This Row],[email]],[1]!ท้ายบท_2[Email],[1]!ท้ายบท_2[Total points],"ยังไม่ส่ง")</f>
        <v>8</v>
      </c>
      <c r="AD271" s="13">
        <f>_xlfn.XLOOKUP(Table1[[#This Row],[email]],[1]!Quiz_2[Email],[1]!Quiz_2[Total points],"ยังไม่ส่ง")</f>
        <v>8</v>
      </c>
      <c r="AE27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71" s="13">
        <f>_xlfn.XLOOKUP(Table1[[#This Row],[email]],[1]!ท้ายบท_3[Email],[1]!ท้ายบท_3[Total points],"ยังไม่ส่ง")</f>
        <v>11</v>
      </c>
      <c r="AG271" s="13">
        <f>_xlfn.XLOOKUP(Table1[[#This Row],[email]],[1]!Quiz_3[Email],[1]!Quiz_3[Total points],"ยังไม่ส่ง")</f>
        <v>7</v>
      </c>
      <c r="AH271" s="10">
        <v>15</v>
      </c>
      <c r="AI271" s="14">
        <v>6</v>
      </c>
      <c r="AJ271" s="10">
        <f>ROUND((Table1[[#This Row],[mid '[20']]]+Table1[[#This Row],[mid '[10']]])/2,0)</f>
        <v>11</v>
      </c>
      <c r="AK271" s="13"/>
      <c r="AL271" s="13"/>
      <c r="AM271" s="13"/>
      <c r="AN271" s="13"/>
      <c r="AO271" s="13"/>
      <c r="AP271" s="13"/>
      <c r="AQ271" s="13"/>
      <c r="AR271" s="15"/>
      <c r="AS271" s="8" t="str">
        <f>IF(M270&lt;10,"ยังไม่ซ่อม",IF(Table1[[#This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72" spans="1:45" ht="19.5" x14ac:dyDescent="0.4">
      <c r="A272" s="7">
        <v>271</v>
      </c>
      <c r="B272" s="8">
        <v>8</v>
      </c>
      <c r="C272" s="8">
        <v>13</v>
      </c>
      <c r="D272" s="8" t="s">
        <v>1115</v>
      </c>
      <c r="E272" s="8" t="s">
        <v>46</v>
      </c>
      <c r="F272" s="8" t="s">
        <v>1116</v>
      </c>
      <c r="G272" s="8" t="s">
        <v>1117</v>
      </c>
      <c r="H272" s="8" t="s">
        <v>1118</v>
      </c>
      <c r="I272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7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7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72" s="10">
        <f>Table1[[#This Row],[บท 1 '[10']]]+Table1[[#This Row],[บท 2 '[10']]]+Table1[[#This Row],[บท 3 '[5']]]</f>
        <v>23</v>
      </c>
      <c r="M272" s="10">
        <f>IF(Table1[[#This Row],[ซ่อมแล้วกลางภาค]]="ซ่อมแล้ว",10,Table1[[#This Row],[MID '[20']2]])</f>
        <v>11</v>
      </c>
      <c r="N272" s="10"/>
      <c r="O272" s="10"/>
      <c r="P272" s="24"/>
      <c r="Q272" s="10">
        <f>Table1[[#This Row],[บท 4 '[10']]]+Table1[[#This Row],[นำเสนอ '[5']]]+Table1[[#This Row],[บท 5 '[10']]]</f>
        <v>0</v>
      </c>
      <c r="R272" s="10">
        <f>Table1[[#This Row],[ก่อนกลางภาค '[25']]]+Table1[[#This Row],[กลางภาค '[20']]]+Table1[[#This Row],[หลังกลางภาค '[25']]]</f>
        <v>34</v>
      </c>
      <c r="S272" s="10"/>
      <c r="T272" s="10">
        <f>Table1[[#This Row],[ปลายภาค '[30']]]+Table1[[#This Row],[ก่อนปลายภาค '[70']]]</f>
        <v>34</v>
      </c>
      <c r="U272" s="12">
        <f t="shared" si="4"/>
        <v>0</v>
      </c>
      <c r="V27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7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7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72" s="13">
        <f>_xlfn.XLOOKUP(Table1[[#This Row],[email]],[1]!ท้ายบท_1[Email],[1]!ท้ายบท_1[Total points],"ยังไม่ส่ง")</f>
        <v>18</v>
      </c>
      <c r="Z272" s="8">
        <f>_xlfn.XLOOKUP(Table1[[#This Row],[email]],[1]!Quiz_1[Email],[1]!Quiz_1[Total points],"ยังไม่ส่ง")</f>
        <v>7</v>
      </c>
      <c r="AA27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7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72" s="13">
        <f>_xlfn.XLOOKUP(Table1[[#This Row],[email]],[1]!ท้ายบท_2[Email],[1]!ท้ายบท_2[Total points],"ยังไม่ส่ง")</f>
        <v>9</v>
      </c>
      <c r="AD272" s="13">
        <f>_xlfn.XLOOKUP(Table1[[#This Row],[email]],[1]!Quiz_2[Email],[1]!Quiz_2[Total points],"ยังไม่ส่ง")</f>
        <v>9</v>
      </c>
      <c r="AE27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72" s="13">
        <f>_xlfn.XLOOKUP(Table1[[#This Row],[email]],[1]!ท้ายบท_3[Email],[1]!ท้ายบท_3[Total points],"ยังไม่ส่ง")</f>
        <v>11</v>
      </c>
      <c r="AG272" s="13">
        <f>_xlfn.XLOOKUP(Table1[[#This Row],[email]],[1]!Quiz_3[Email],[1]!Quiz_3[Total points],"ยังไม่ส่ง")</f>
        <v>7</v>
      </c>
      <c r="AH272" s="10">
        <v>18</v>
      </c>
      <c r="AI272" s="14">
        <v>4</v>
      </c>
      <c r="AJ272" s="10">
        <f>ROUND((Table1[[#This Row],[mid '[20']]]+Table1[[#This Row],[mid '[10']]])/2,0)</f>
        <v>11</v>
      </c>
      <c r="AK272" s="13"/>
      <c r="AL272" s="13"/>
      <c r="AM272" s="13"/>
      <c r="AN272" s="13"/>
      <c r="AO272" s="13"/>
      <c r="AP272" s="13"/>
      <c r="AQ272" s="13"/>
      <c r="AR272" s="15"/>
      <c r="AS272" s="8" t="str">
        <f>IF(M271&lt;10,"ยังไม่ซ่อม",IF(Table1[[#This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73" spans="1:45" ht="19.5" x14ac:dyDescent="0.4">
      <c r="A273" s="7">
        <v>272</v>
      </c>
      <c r="B273" s="8">
        <v>8</v>
      </c>
      <c r="C273" s="8">
        <v>14</v>
      </c>
      <c r="D273" s="8" t="s">
        <v>1119</v>
      </c>
      <c r="E273" s="8" t="s">
        <v>46</v>
      </c>
      <c r="F273" s="8" t="s">
        <v>1120</v>
      </c>
      <c r="G273" s="8" t="s">
        <v>1121</v>
      </c>
      <c r="H273" s="8" t="s">
        <v>1122</v>
      </c>
      <c r="I273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73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73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73" s="10">
        <f>Table1[[#This Row],[บท 1 '[10']]]+Table1[[#This Row],[บท 2 '[10']]]+Table1[[#This Row],[บท 3 '[5']]]</f>
        <v>24</v>
      </c>
      <c r="M273" s="10">
        <f>IF(Table1[[#This Row],[ซ่อมแล้วกลางภาค]]="ซ่อมแล้ว",10,Table1[[#This Row],[MID '[20']2]])</f>
        <v>9</v>
      </c>
      <c r="N273" s="10"/>
      <c r="O273" s="10"/>
      <c r="P273" s="24"/>
      <c r="Q273" s="10">
        <f>Table1[[#This Row],[บท 4 '[10']]]+Table1[[#This Row],[นำเสนอ '[5']]]+Table1[[#This Row],[บท 5 '[10']]]</f>
        <v>0</v>
      </c>
      <c r="R273" s="10">
        <f>Table1[[#This Row],[ก่อนกลางภาค '[25']]]+Table1[[#This Row],[กลางภาค '[20']]]+Table1[[#This Row],[หลังกลางภาค '[25']]]</f>
        <v>33</v>
      </c>
      <c r="S273" s="10"/>
      <c r="T273" s="10">
        <f>Table1[[#This Row],[ปลายภาค '[30']]]+Table1[[#This Row],[ก่อนปลายภาค '[70']]]</f>
        <v>33</v>
      </c>
      <c r="U273" s="12">
        <f t="shared" si="4"/>
        <v>0</v>
      </c>
      <c r="V27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7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7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73" s="13">
        <f>_xlfn.XLOOKUP(Table1[[#This Row],[email]],[1]!ท้ายบท_1[Email],[1]!ท้ายบท_1[Total points],"ยังไม่ส่ง")</f>
        <v>22</v>
      </c>
      <c r="Z273" s="8">
        <f>_xlfn.XLOOKUP(Table1[[#This Row],[email]],[1]!Quiz_1[Email],[1]!Quiz_1[Total points],"ยังไม่ส่ง")</f>
        <v>8</v>
      </c>
      <c r="AA27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7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73" s="13">
        <f>_xlfn.XLOOKUP(Table1[[#This Row],[email]],[1]!ท้ายบท_2[Email],[1]!ท้ายบท_2[Total points],"ยังไม่ส่ง")</f>
        <v>12</v>
      </c>
      <c r="AD273" s="13">
        <f>_xlfn.XLOOKUP(Table1[[#This Row],[email]],[1]!Quiz_2[Email],[1]!Quiz_2[Total points],"ยังไม่ส่ง")</f>
        <v>9</v>
      </c>
      <c r="AE27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73" s="13">
        <f>_xlfn.XLOOKUP(Table1[[#This Row],[email]],[1]!ท้ายบท_3[Email],[1]!ท้ายบท_3[Total points],"ยังไม่ส่ง")</f>
        <v>10</v>
      </c>
      <c r="AG273" s="13">
        <f>_xlfn.XLOOKUP(Table1[[#This Row],[email]],[1]!Quiz_3[Email],[1]!Quiz_3[Total points],"ยังไม่ส่ง")</f>
        <v>7</v>
      </c>
      <c r="AH273" s="10">
        <v>13</v>
      </c>
      <c r="AI273" s="14">
        <v>5</v>
      </c>
      <c r="AJ273" s="10">
        <f>ROUND((Table1[[#This Row],[mid '[20']]]+Table1[[#This Row],[mid '[10']]])/2,0)</f>
        <v>9</v>
      </c>
      <c r="AK273" s="13"/>
      <c r="AL273" s="13"/>
      <c r="AM273" s="13"/>
      <c r="AN273" s="13"/>
      <c r="AO273" s="13"/>
      <c r="AP273" s="13"/>
      <c r="AQ273" s="13"/>
      <c r="AR273" s="15"/>
      <c r="AS273" s="8" t="str">
        <f>IF(M272&lt;10,"ยังไม่ซ่อม",IF(Table1[[#This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74" spans="1:45" ht="19.5" x14ac:dyDescent="0.4">
      <c r="A274" s="7">
        <v>273</v>
      </c>
      <c r="B274" s="8">
        <v>8</v>
      </c>
      <c r="C274" s="8">
        <v>15</v>
      </c>
      <c r="D274" s="8" t="s">
        <v>1123</v>
      </c>
      <c r="E274" s="8" t="s">
        <v>46</v>
      </c>
      <c r="F274" s="8" t="s">
        <v>1124</v>
      </c>
      <c r="G274" s="8" t="s">
        <v>1125</v>
      </c>
      <c r="H274" s="8" t="s">
        <v>1126</v>
      </c>
      <c r="I274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274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74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74" s="10">
        <f>Table1[[#This Row],[บท 1 '[10']]]+Table1[[#This Row],[บท 2 '[10']]]+Table1[[#This Row],[บท 3 '[5']]]</f>
        <v>22</v>
      </c>
      <c r="M274" s="10">
        <f>IF(Table1[[#This Row],[ซ่อมแล้วกลางภาค]]="ซ่อมแล้ว",10,Table1[[#This Row],[MID '[20']2]])</f>
        <v>12</v>
      </c>
      <c r="N274" s="10"/>
      <c r="O274" s="10"/>
      <c r="P274" s="24"/>
      <c r="Q274" s="10">
        <f>Table1[[#This Row],[บท 4 '[10']]]+Table1[[#This Row],[นำเสนอ '[5']]]+Table1[[#This Row],[บท 5 '[10']]]</f>
        <v>0</v>
      </c>
      <c r="R274" s="10">
        <f>Table1[[#This Row],[ก่อนกลางภาค '[25']]]+Table1[[#This Row],[กลางภาค '[20']]]+Table1[[#This Row],[หลังกลางภาค '[25']]]</f>
        <v>34</v>
      </c>
      <c r="S274" s="10"/>
      <c r="T274" s="10">
        <f>Table1[[#This Row],[ปลายภาค '[30']]]+Table1[[#This Row],[ก่อนปลายภาค '[70']]]</f>
        <v>34</v>
      </c>
      <c r="U274" s="12">
        <f t="shared" si="4"/>
        <v>0</v>
      </c>
      <c r="V27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7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7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74" s="13">
        <f>_xlfn.XLOOKUP(Table1[[#This Row],[email]],[1]!ท้ายบท_1[Email],[1]!ท้ายบท_1[Total points],"ยังไม่ส่ง")</f>
        <v>22</v>
      </c>
      <c r="Z274" s="8" t="str">
        <f>_xlfn.XLOOKUP(Table1[[#This Row],[email]],[1]!Quiz_1[Email],[1]!Quiz_1[Total points],"ยังไม่ส่ง")</f>
        <v>ยังไม่ส่ง</v>
      </c>
      <c r="AA27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7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74" s="13">
        <f>_xlfn.XLOOKUP(Table1[[#This Row],[email]],[1]!ท้ายบท_2[Email],[1]!ท้ายบท_2[Total points],"ยังไม่ส่ง")</f>
        <v>12</v>
      </c>
      <c r="AD274" s="13">
        <f>_xlfn.XLOOKUP(Table1[[#This Row],[email]],[1]!Quiz_2[Email],[1]!Quiz_2[Total points],"ยังไม่ส่ง")</f>
        <v>9</v>
      </c>
      <c r="AE27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74" s="13">
        <f>_xlfn.XLOOKUP(Table1[[#This Row],[email]],[1]!ท้ายบท_3[Email],[1]!ท้ายบท_3[Total points],"ยังไม่ส่ง")</f>
        <v>7</v>
      </c>
      <c r="AG274" s="13">
        <f>_xlfn.XLOOKUP(Table1[[#This Row],[email]],[1]!Quiz_3[Email],[1]!Quiz_3[Total points],"ยังไม่ส่ง")</f>
        <v>6</v>
      </c>
      <c r="AH274" s="10">
        <v>16</v>
      </c>
      <c r="AI274" s="14">
        <v>7</v>
      </c>
      <c r="AJ274" s="10">
        <f>ROUND((Table1[[#This Row],[mid '[20']]]+Table1[[#This Row],[mid '[10']]])/2,0)</f>
        <v>12</v>
      </c>
      <c r="AK274" s="13"/>
      <c r="AL274" s="13"/>
      <c r="AM274" s="13"/>
      <c r="AN274" s="13"/>
      <c r="AO274" s="13"/>
      <c r="AP274" s="13"/>
      <c r="AQ274" s="13"/>
      <c r="AR274" s="15"/>
      <c r="AS274" s="8" t="str">
        <f>IF(M273&lt;10,"ยังไม่ซ่อม",IF(Table1[[#This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75" spans="1:45" ht="19.5" x14ac:dyDescent="0.4">
      <c r="A275" s="7">
        <v>274</v>
      </c>
      <c r="B275" s="8">
        <v>8</v>
      </c>
      <c r="C275" s="8">
        <v>16</v>
      </c>
      <c r="D275" s="8" t="s">
        <v>1127</v>
      </c>
      <c r="E275" s="8" t="s">
        <v>46</v>
      </c>
      <c r="F275" s="8" t="s">
        <v>1128</v>
      </c>
      <c r="G275" s="8" t="s">
        <v>1129</v>
      </c>
      <c r="H275" s="8" t="s">
        <v>1130</v>
      </c>
      <c r="I275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275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75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275" s="10">
        <f>Table1[[#This Row],[บท 1 '[10']]]+Table1[[#This Row],[บท 2 '[10']]]+Table1[[#This Row],[บท 3 '[5']]]</f>
        <v>23</v>
      </c>
      <c r="M275" s="10">
        <f>IF(Table1[[#This Row],[ซ่อมแล้วกลางภาค]]="ซ่อมแล้ว",10,Table1[[#This Row],[MID '[20']2]])</f>
        <v>9</v>
      </c>
      <c r="N275" s="10"/>
      <c r="O275" s="10"/>
      <c r="P275" s="24"/>
      <c r="Q275" s="10">
        <f>Table1[[#This Row],[บท 4 '[10']]]+Table1[[#This Row],[นำเสนอ '[5']]]+Table1[[#This Row],[บท 5 '[10']]]</f>
        <v>0</v>
      </c>
      <c r="R275" s="10">
        <f>Table1[[#This Row],[ก่อนกลางภาค '[25']]]+Table1[[#This Row],[กลางภาค '[20']]]+Table1[[#This Row],[หลังกลางภาค '[25']]]</f>
        <v>32</v>
      </c>
      <c r="S275" s="10"/>
      <c r="T275" s="10">
        <f>Table1[[#This Row],[ปลายภาค '[30']]]+Table1[[#This Row],[ก่อนปลายภาค '[70']]]</f>
        <v>32</v>
      </c>
      <c r="U275" s="12">
        <f t="shared" si="4"/>
        <v>0</v>
      </c>
      <c r="V27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7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7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75" s="13">
        <f>_xlfn.XLOOKUP(Table1[[#This Row],[email]],[1]!ท้ายบท_1[Email],[1]!ท้ายบท_1[Total points],"ยังไม่ส่ง")</f>
        <v>13</v>
      </c>
      <c r="Z275" s="8" t="str">
        <f>_xlfn.XLOOKUP(Table1[[#This Row],[email]],[1]!Quiz_1[Email],[1]!Quiz_1[Total points],"ยังไม่ส่ง")</f>
        <v>ยังไม่ส่ง</v>
      </c>
      <c r="AA27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7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75" s="13">
        <f>_xlfn.XLOOKUP(Table1[[#This Row],[email]],[1]!ท้ายบท_2[Email],[1]!ท้ายบท_2[Total points],"ยังไม่ส่ง")</f>
        <v>13</v>
      </c>
      <c r="AD275" s="13">
        <f>_xlfn.XLOOKUP(Table1[[#This Row],[email]],[1]!Quiz_2[Email],[1]!Quiz_2[Total points],"ยังไม่ส่ง")</f>
        <v>9</v>
      </c>
      <c r="AE27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75" s="13">
        <f>_xlfn.XLOOKUP(Table1[[#This Row],[email]],[1]!ท้ายบท_3[Email],[1]!ท้ายบท_3[Total points],"ยังไม่ส่ง")</f>
        <v>10</v>
      </c>
      <c r="AG275" s="13">
        <f>_xlfn.XLOOKUP(Table1[[#This Row],[email]],[1]!Quiz_3[Email],[1]!Quiz_3[Total points],"ยังไม่ส่ง")</f>
        <v>8</v>
      </c>
      <c r="AH275" s="10">
        <v>12</v>
      </c>
      <c r="AI275" s="14">
        <v>5</v>
      </c>
      <c r="AJ275" s="10">
        <f>ROUND((Table1[[#This Row],[mid '[20']]]+Table1[[#This Row],[mid '[10']]])/2,0)</f>
        <v>9</v>
      </c>
      <c r="AK275" s="13"/>
      <c r="AL275" s="13"/>
      <c r="AM275" s="13"/>
      <c r="AN275" s="13"/>
      <c r="AO275" s="13"/>
      <c r="AP275" s="13"/>
      <c r="AQ275" s="13"/>
      <c r="AR275" s="15"/>
      <c r="AS275" s="8" t="str">
        <f>IF(M274&lt;10,"ยังไม่ซ่อม",IF(Table1[[#This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76" spans="1:45" ht="19.5" x14ac:dyDescent="0.4">
      <c r="A276" s="7">
        <v>275</v>
      </c>
      <c r="B276" s="8">
        <v>8</v>
      </c>
      <c r="C276" s="8">
        <v>17</v>
      </c>
      <c r="D276" s="8" t="s">
        <v>1131</v>
      </c>
      <c r="E276" s="8" t="s">
        <v>46</v>
      </c>
      <c r="F276" s="8" t="s">
        <v>1132</v>
      </c>
      <c r="G276" s="8" t="s">
        <v>1133</v>
      </c>
      <c r="H276" s="8" t="s">
        <v>1134</v>
      </c>
      <c r="I27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76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76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76" s="10">
        <f>Table1[[#This Row],[บท 1 '[10']]]+Table1[[#This Row],[บท 2 '[10']]]+Table1[[#This Row],[บท 3 '[5']]]</f>
        <v>24</v>
      </c>
      <c r="M276" s="10">
        <f>IF(Table1[[#This Row],[ซ่อมแล้วกลางภาค]]="ซ่อมแล้ว",10,Table1[[#This Row],[MID '[20']2]])</f>
        <v>15</v>
      </c>
      <c r="N276" s="10"/>
      <c r="O276" s="10"/>
      <c r="P276" s="24"/>
      <c r="Q276" s="10">
        <f>Table1[[#This Row],[บท 4 '[10']]]+Table1[[#This Row],[นำเสนอ '[5']]]+Table1[[#This Row],[บท 5 '[10']]]</f>
        <v>0</v>
      </c>
      <c r="R276" s="10">
        <f>Table1[[#This Row],[ก่อนกลางภาค '[25']]]+Table1[[#This Row],[กลางภาค '[20']]]+Table1[[#This Row],[หลังกลางภาค '[25']]]</f>
        <v>39</v>
      </c>
      <c r="S276" s="10"/>
      <c r="T276" s="10">
        <f>Table1[[#This Row],[ปลายภาค '[30']]]+Table1[[#This Row],[ก่อนปลายภาค '[70']]]</f>
        <v>39</v>
      </c>
      <c r="U276" s="12">
        <f t="shared" si="4"/>
        <v>0</v>
      </c>
      <c r="V27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7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7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76" s="13">
        <f>_xlfn.XLOOKUP(Table1[[#This Row],[email]],[1]!ท้ายบท_1[Email],[1]!ท้ายบท_1[Total points],"ยังไม่ส่ง")</f>
        <v>22</v>
      </c>
      <c r="Z276" s="8">
        <f>_xlfn.XLOOKUP(Table1[[#This Row],[email]],[1]!Quiz_1[Email],[1]!Quiz_1[Total points],"ยังไม่ส่ง")</f>
        <v>9</v>
      </c>
      <c r="AA27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7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76" s="13">
        <f>_xlfn.XLOOKUP(Table1[[#This Row],[email]],[1]!ท้ายบท_2[Email],[1]!ท้ายบท_2[Total points],"ยังไม่ส่ง")</f>
        <v>12</v>
      </c>
      <c r="AD276" s="13">
        <f>_xlfn.XLOOKUP(Table1[[#This Row],[email]],[1]!Quiz_2[Email],[1]!Quiz_2[Total points],"ยังไม่ส่ง")</f>
        <v>9</v>
      </c>
      <c r="AE27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76" s="13">
        <f>_xlfn.XLOOKUP(Table1[[#This Row],[email]],[1]!ท้ายบท_3[Email],[1]!ท้ายบท_3[Total points],"ยังไม่ส่ง")</f>
        <v>10</v>
      </c>
      <c r="AG276" s="13">
        <f>_xlfn.XLOOKUP(Table1[[#This Row],[email]],[1]!Quiz_3[Email],[1]!Quiz_3[Total points],"ยังไม่ส่ง")</f>
        <v>6</v>
      </c>
      <c r="AH276" s="10">
        <v>21</v>
      </c>
      <c r="AI276" s="14">
        <v>9</v>
      </c>
      <c r="AJ276" s="10">
        <f>ROUND((Table1[[#This Row],[mid '[20']]]+Table1[[#This Row],[mid '[10']]])/2,0)</f>
        <v>15</v>
      </c>
      <c r="AK276" s="13"/>
      <c r="AL276" s="13"/>
      <c r="AM276" s="13"/>
      <c r="AN276" s="13"/>
      <c r="AO276" s="13"/>
      <c r="AP276" s="13"/>
      <c r="AQ276" s="13"/>
      <c r="AR276" s="15"/>
      <c r="AS276" s="8" t="str">
        <f>IF(M275&lt;10,"ยังไม่ซ่อม",IF(Table1[[#This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77" spans="1:45" ht="19.5" x14ac:dyDescent="0.4">
      <c r="A277" s="7">
        <v>276</v>
      </c>
      <c r="B277" s="8">
        <v>8</v>
      </c>
      <c r="C277" s="8">
        <v>18</v>
      </c>
      <c r="D277" s="8" t="s">
        <v>1135</v>
      </c>
      <c r="E277" s="8" t="s">
        <v>46</v>
      </c>
      <c r="F277" s="8" t="s">
        <v>1136</v>
      </c>
      <c r="G277" s="8" t="s">
        <v>1137</v>
      </c>
      <c r="H277" s="8" t="s">
        <v>1138</v>
      </c>
      <c r="I277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277" s="9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277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277" s="10">
        <f>Table1[[#This Row],[บท 1 '[10']]]+Table1[[#This Row],[บท 2 '[10']]]+Table1[[#This Row],[บท 3 '[5']]]</f>
        <v>10</v>
      </c>
      <c r="M277" s="10">
        <f>IF(Table1[[#This Row],[ซ่อมแล้วกลางภาค]]="ซ่อมแล้ว",10,Table1[[#This Row],[MID '[20']2]])</f>
        <v>11</v>
      </c>
      <c r="N277" s="10"/>
      <c r="O277" s="10"/>
      <c r="P277" s="24"/>
      <c r="Q277" s="10">
        <f>Table1[[#This Row],[บท 4 '[10']]]+Table1[[#This Row],[นำเสนอ '[5']]]+Table1[[#This Row],[บท 5 '[10']]]</f>
        <v>0</v>
      </c>
      <c r="R277" s="10">
        <f>Table1[[#This Row],[ก่อนกลางภาค '[25']]]+Table1[[#This Row],[กลางภาค '[20']]]+Table1[[#This Row],[หลังกลางภาค '[25']]]</f>
        <v>21</v>
      </c>
      <c r="S277" s="10"/>
      <c r="T277" s="10">
        <f>Table1[[#This Row],[ปลายภาค '[30']]]+Table1[[#This Row],[ก่อนปลายภาค '[70']]]</f>
        <v>21</v>
      </c>
      <c r="U277" s="12">
        <f t="shared" si="4"/>
        <v>0</v>
      </c>
      <c r="V27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7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7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77" s="13">
        <f>_xlfn.XLOOKUP(Table1[[#This Row],[email]],[1]!ท้ายบท_1[Email],[1]!ท้ายบท_1[Total points],"ยังไม่ส่ง")</f>
        <v>22</v>
      </c>
      <c r="Z277" s="8" t="str">
        <f>_xlfn.XLOOKUP(Table1[[#This Row],[email]],[1]!Quiz_1[Email],[1]!Quiz_1[Total points],"ยังไม่ส่ง")</f>
        <v>ยังไม่ส่ง</v>
      </c>
      <c r="AA277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77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77" s="13" t="str">
        <f>_xlfn.XLOOKUP(Table1[[#This Row],[email]],[1]!ท้ายบท_2[Email],[1]!ท้ายบท_2[Total points],"ยังไม่ส่ง")</f>
        <v>ยังไม่ส่ง</v>
      </c>
      <c r="AD277" s="13">
        <f>_xlfn.XLOOKUP(Table1[[#This Row],[email]],[1]!Quiz_2[Email],[1]!Quiz_2[Total points],"ยังไม่ส่ง")</f>
        <v>9</v>
      </c>
      <c r="AE277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277" s="13" t="str">
        <f>_xlfn.XLOOKUP(Table1[[#This Row],[email]],[1]!ท้ายบท_3[Email],[1]!ท้ายบท_3[Total points],"ยังไม่ส่ง")</f>
        <v>ยังไม่ส่ง</v>
      </c>
      <c r="AG277" s="13" t="str">
        <f>_xlfn.XLOOKUP(Table1[[#This Row],[email]],[1]!Quiz_3[Email],[1]!Quiz_3[Total points],"ยังไม่ส่ง")</f>
        <v>ยังไม่ส่ง</v>
      </c>
      <c r="AH277" s="10">
        <v>16</v>
      </c>
      <c r="AI277" s="14">
        <v>6</v>
      </c>
      <c r="AJ277" s="10">
        <f>ROUND((Table1[[#This Row],[mid '[20']]]+Table1[[#This Row],[mid '[10']]])/2,0)</f>
        <v>11</v>
      </c>
      <c r="AK277" s="13"/>
      <c r="AL277" s="13"/>
      <c r="AM277" s="13"/>
      <c r="AN277" s="13"/>
      <c r="AO277" s="13"/>
      <c r="AP277" s="13"/>
      <c r="AQ277" s="13"/>
      <c r="AR277" s="15"/>
      <c r="AS277" s="8" t="str">
        <f>IF(M276&lt;10,"ยังไม่ซ่อม",IF(Table1[[#This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78" spans="1:45" ht="19.5" x14ac:dyDescent="0.4">
      <c r="A278" s="7">
        <v>277</v>
      </c>
      <c r="B278" s="8">
        <v>8</v>
      </c>
      <c r="C278" s="8">
        <v>19</v>
      </c>
      <c r="D278" s="8" t="s">
        <v>1139</v>
      </c>
      <c r="E278" s="8" t="s">
        <v>111</v>
      </c>
      <c r="F278" s="8" t="s">
        <v>1140</v>
      </c>
      <c r="G278" s="8" t="s">
        <v>1141</v>
      </c>
      <c r="H278" s="8" t="s">
        <v>1142</v>
      </c>
      <c r="I278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78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78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78" s="10">
        <f>Table1[[#This Row],[บท 1 '[10']]]+Table1[[#This Row],[บท 2 '[10']]]+Table1[[#This Row],[บท 3 '[5']]]</f>
        <v>24</v>
      </c>
      <c r="M278" s="10">
        <f>IF(Table1[[#This Row],[ซ่อมแล้วกลางภาค]]="ซ่อมแล้ว",10,Table1[[#This Row],[MID '[20']2]])</f>
        <v>14</v>
      </c>
      <c r="N278" s="10"/>
      <c r="O278" s="10"/>
      <c r="P278" s="24"/>
      <c r="Q278" s="10">
        <f>Table1[[#This Row],[บท 4 '[10']]]+Table1[[#This Row],[นำเสนอ '[5']]]+Table1[[#This Row],[บท 5 '[10']]]</f>
        <v>0</v>
      </c>
      <c r="R278" s="10">
        <f>Table1[[#This Row],[ก่อนกลางภาค '[25']]]+Table1[[#This Row],[กลางภาค '[20']]]+Table1[[#This Row],[หลังกลางภาค '[25']]]</f>
        <v>38</v>
      </c>
      <c r="S278" s="10"/>
      <c r="T278" s="10">
        <f>Table1[[#This Row],[ปลายภาค '[30']]]+Table1[[#This Row],[ก่อนปลายภาค '[70']]]</f>
        <v>38</v>
      </c>
      <c r="U278" s="12">
        <f t="shared" si="4"/>
        <v>0</v>
      </c>
      <c r="V27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7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7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78" s="13">
        <f>_xlfn.XLOOKUP(Table1[[#This Row],[email]],[1]!ท้ายบท_1[Email],[1]!ท้ายบท_1[Total points],"ยังไม่ส่ง")</f>
        <v>18</v>
      </c>
      <c r="Z278" s="8">
        <f>_xlfn.XLOOKUP(Table1[[#This Row],[email]],[1]!Quiz_1[Email],[1]!Quiz_1[Total points],"ยังไม่ส่ง")</f>
        <v>9</v>
      </c>
      <c r="AA27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7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78" s="13">
        <f>_xlfn.XLOOKUP(Table1[[#This Row],[email]],[1]!ท้ายบท_2[Email],[1]!ท้ายบท_2[Total points],"ยังไม่ส่ง")</f>
        <v>15</v>
      </c>
      <c r="AD278" s="13">
        <f>_xlfn.XLOOKUP(Table1[[#This Row],[email]],[1]!Quiz_2[Email],[1]!Quiz_2[Total points],"ยังไม่ส่ง")</f>
        <v>9</v>
      </c>
      <c r="AE27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78" s="13">
        <f>_xlfn.XLOOKUP(Table1[[#This Row],[email]],[1]!ท้ายบท_3[Email],[1]!ท้ายบท_3[Total points],"ยังไม่ส่ง")</f>
        <v>9</v>
      </c>
      <c r="AG278" s="13">
        <f>_xlfn.XLOOKUP(Table1[[#This Row],[email]],[1]!Quiz_3[Email],[1]!Quiz_3[Total points],"ยังไม่ส่ง")</f>
        <v>6</v>
      </c>
      <c r="AH278" s="10">
        <v>17</v>
      </c>
      <c r="AI278" s="14">
        <v>10</v>
      </c>
      <c r="AJ278" s="10">
        <f>ROUND((Table1[[#This Row],[mid '[20']]]+Table1[[#This Row],[mid '[10']]])/2,0)</f>
        <v>14</v>
      </c>
      <c r="AK278" s="13"/>
      <c r="AL278" s="13"/>
      <c r="AM278" s="13"/>
      <c r="AN278" s="13"/>
      <c r="AO278" s="13"/>
      <c r="AP278" s="13"/>
      <c r="AQ278" s="13"/>
      <c r="AR278" s="15"/>
      <c r="AS278" s="8" t="str">
        <f>IF(M277&lt;10,"ยังไม่ซ่อม",IF(Table1[[#This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79" spans="1:45" ht="19.5" x14ac:dyDescent="0.4">
      <c r="A279" s="7">
        <v>278</v>
      </c>
      <c r="B279" s="8">
        <v>8</v>
      </c>
      <c r="C279" s="8">
        <v>20</v>
      </c>
      <c r="D279" s="8" t="s">
        <v>1143</v>
      </c>
      <c r="E279" s="8" t="s">
        <v>111</v>
      </c>
      <c r="F279" s="8" t="s">
        <v>1144</v>
      </c>
      <c r="G279" s="8" t="s">
        <v>1145</v>
      </c>
      <c r="H279" s="8" t="s">
        <v>1146</v>
      </c>
      <c r="I279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79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279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79" s="10">
        <f>Table1[[#This Row],[บท 1 '[10']]]+Table1[[#This Row],[บท 2 '[10']]]+Table1[[#This Row],[บท 3 '[5']]]</f>
        <v>17</v>
      </c>
      <c r="M279" s="10">
        <f>IF(Table1[[#This Row],[ซ่อมแล้วกลางภาค]]="ซ่อมแล้ว",10,Table1[[#This Row],[MID '[20']2]])</f>
        <v>12</v>
      </c>
      <c r="N279" s="10"/>
      <c r="O279" s="10"/>
      <c r="P279" s="24"/>
      <c r="Q279" s="10">
        <f>Table1[[#This Row],[บท 4 '[10']]]+Table1[[#This Row],[นำเสนอ '[5']]]+Table1[[#This Row],[บท 5 '[10']]]</f>
        <v>0</v>
      </c>
      <c r="R279" s="10">
        <f>Table1[[#This Row],[ก่อนกลางภาค '[25']]]+Table1[[#This Row],[กลางภาค '[20']]]+Table1[[#This Row],[หลังกลางภาค '[25']]]</f>
        <v>29</v>
      </c>
      <c r="S279" s="10"/>
      <c r="T279" s="10">
        <f>Table1[[#This Row],[ปลายภาค '[30']]]+Table1[[#This Row],[ก่อนปลายภาค '[70']]]</f>
        <v>29</v>
      </c>
      <c r="U279" s="12">
        <f t="shared" si="4"/>
        <v>0</v>
      </c>
      <c r="V27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7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7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79" s="13">
        <f>_xlfn.XLOOKUP(Table1[[#This Row],[email]],[1]!ท้ายบท_1[Email],[1]!ท้ายบท_1[Total points],"ยังไม่ส่ง")</f>
        <v>21</v>
      </c>
      <c r="Z279" s="8">
        <f>_xlfn.XLOOKUP(Table1[[#This Row],[email]],[1]!Quiz_1[Email],[1]!Quiz_1[Total points],"ยังไม่ส่ง")</f>
        <v>5</v>
      </c>
      <c r="AA279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79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79" s="13">
        <f>_xlfn.XLOOKUP(Table1[[#This Row],[email]],[1]!ท้ายบท_2[Email],[1]!ท้ายบท_2[Total points],"ยังไม่ส่ง")</f>
        <v>8</v>
      </c>
      <c r="AD279" s="13">
        <f>_xlfn.XLOOKUP(Table1[[#This Row],[email]],[1]!Quiz_2[Email],[1]!Quiz_2[Total points],"ยังไม่ส่ง")</f>
        <v>7</v>
      </c>
      <c r="AE27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79" s="13">
        <f>_xlfn.XLOOKUP(Table1[[#This Row],[email]],[1]!ท้ายบท_3[Email],[1]!ท้ายบท_3[Total points],"ยังไม่ส่ง")</f>
        <v>10</v>
      </c>
      <c r="AG279" s="13">
        <f>_xlfn.XLOOKUP(Table1[[#This Row],[email]],[1]!Quiz_3[Email],[1]!Quiz_3[Total points],"ยังไม่ส่ง")</f>
        <v>7</v>
      </c>
      <c r="AH279" s="10">
        <v>15</v>
      </c>
      <c r="AI279" s="14">
        <v>8</v>
      </c>
      <c r="AJ279" s="10">
        <f>ROUND((Table1[[#This Row],[mid '[20']]]+Table1[[#This Row],[mid '[10']]])/2,0)</f>
        <v>12</v>
      </c>
      <c r="AK279" s="13"/>
      <c r="AL279" s="13"/>
      <c r="AM279" s="13"/>
      <c r="AN279" s="13"/>
      <c r="AO279" s="13"/>
      <c r="AP279" s="13"/>
      <c r="AQ279" s="13"/>
      <c r="AR279" s="15"/>
      <c r="AS279" s="8" t="str">
        <f>IF(M278&lt;10,"ยังไม่ซ่อม",IF(Table1[[#This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80" spans="1:45" ht="19.5" x14ac:dyDescent="0.4">
      <c r="A280" s="7">
        <v>279</v>
      </c>
      <c r="B280" s="8">
        <v>8</v>
      </c>
      <c r="C280" s="8">
        <v>21</v>
      </c>
      <c r="D280" s="8" t="s">
        <v>1147</v>
      </c>
      <c r="E280" s="8" t="s">
        <v>111</v>
      </c>
      <c r="F280" s="8" t="s">
        <v>1148</v>
      </c>
      <c r="G280" s="8" t="s">
        <v>1149</v>
      </c>
      <c r="H280" s="8" t="s">
        <v>1150</v>
      </c>
      <c r="I280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80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80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80" s="10">
        <f>Table1[[#This Row],[บท 1 '[10']]]+Table1[[#This Row],[บท 2 '[10']]]+Table1[[#This Row],[บท 3 '[5']]]</f>
        <v>24</v>
      </c>
      <c r="M280" s="10">
        <f>IF(Table1[[#This Row],[ซ่อมแล้วกลางภาค]]="ซ่อมแล้ว",10,Table1[[#This Row],[MID '[20']2]])</f>
        <v>10</v>
      </c>
      <c r="N280" s="10"/>
      <c r="O280" s="10"/>
      <c r="P280" s="24"/>
      <c r="Q280" s="10">
        <f>Table1[[#This Row],[บท 4 '[10']]]+Table1[[#This Row],[นำเสนอ '[5']]]+Table1[[#This Row],[บท 5 '[10']]]</f>
        <v>0</v>
      </c>
      <c r="R280" s="10">
        <f>Table1[[#This Row],[ก่อนกลางภาค '[25']]]+Table1[[#This Row],[กลางภาค '[20']]]+Table1[[#This Row],[หลังกลางภาค '[25']]]</f>
        <v>34</v>
      </c>
      <c r="S280" s="10"/>
      <c r="T280" s="10">
        <f>Table1[[#This Row],[ปลายภาค '[30']]]+Table1[[#This Row],[ก่อนปลายภาค '[70']]]</f>
        <v>34</v>
      </c>
      <c r="U280" s="12">
        <f t="shared" si="4"/>
        <v>0</v>
      </c>
      <c r="V28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8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8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80" s="13">
        <f>_xlfn.XLOOKUP(Table1[[#This Row],[email]],[1]!ท้ายบท_1[Email],[1]!ท้ายบท_1[Total points],"ยังไม่ส่ง")</f>
        <v>15</v>
      </c>
      <c r="Z280" s="8">
        <f>_xlfn.XLOOKUP(Table1[[#This Row],[email]],[1]!Quiz_1[Email],[1]!Quiz_1[Total points],"ยังไม่ส่ง")</f>
        <v>8</v>
      </c>
      <c r="AA28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8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80" s="13">
        <f>_xlfn.XLOOKUP(Table1[[#This Row],[email]],[1]!ท้ายบท_2[Email],[1]!ท้ายบท_2[Total points],"ยังไม่ส่ง")</f>
        <v>12</v>
      </c>
      <c r="AD280" s="13">
        <f>_xlfn.XLOOKUP(Table1[[#This Row],[email]],[1]!Quiz_2[Email],[1]!Quiz_2[Total points],"ยังไม่ส่ง")</f>
        <v>8</v>
      </c>
      <c r="AE28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80" s="13">
        <f>_xlfn.XLOOKUP(Table1[[#This Row],[email]],[1]!ท้ายบท_3[Email],[1]!ท้ายบท_3[Total points],"ยังไม่ส่ง")</f>
        <v>11</v>
      </c>
      <c r="AG280" s="13">
        <f>_xlfn.XLOOKUP(Table1[[#This Row],[email]],[1]!Quiz_3[Email],[1]!Quiz_3[Total points],"ยังไม่ส่ง")</f>
        <v>7</v>
      </c>
      <c r="AH280" s="10">
        <v>16</v>
      </c>
      <c r="AI280" s="14">
        <v>4</v>
      </c>
      <c r="AJ280" s="10">
        <f>ROUND((Table1[[#This Row],[mid '[20']]]+Table1[[#This Row],[mid '[10']]])/2,0)</f>
        <v>10</v>
      </c>
      <c r="AK280" s="13"/>
      <c r="AL280" s="13"/>
      <c r="AM280" s="13"/>
      <c r="AN280" s="13"/>
      <c r="AO280" s="13"/>
      <c r="AP280" s="13"/>
      <c r="AQ280" s="13"/>
      <c r="AR280" s="15"/>
      <c r="AS280" s="8" t="str">
        <f>IF(M279&lt;10,"ยังไม่ซ่อม",IF(Table1[[#This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81" spans="1:45" ht="19.5" x14ac:dyDescent="0.4">
      <c r="A281" s="7">
        <v>280</v>
      </c>
      <c r="B281" s="8">
        <v>8</v>
      </c>
      <c r="C281" s="8">
        <v>22</v>
      </c>
      <c r="D281" s="8" t="s">
        <v>1151</v>
      </c>
      <c r="E281" s="8" t="s">
        <v>111</v>
      </c>
      <c r="F281" s="8" t="s">
        <v>1152</v>
      </c>
      <c r="G281" s="8" t="s">
        <v>1153</v>
      </c>
      <c r="H281" s="8" t="s">
        <v>1154</v>
      </c>
      <c r="I281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81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281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81" s="10">
        <f>Table1[[#This Row],[บท 1 '[10']]]+Table1[[#This Row],[บท 2 '[10']]]+Table1[[#This Row],[บท 3 '[5']]]</f>
        <v>22</v>
      </c>
      <c r="M281" s="10">
        <f>IF(Table1[[#This Row],[ซ่อมแล้วกลางภาค]]="ซ่อมแล้ว",10,Table1[[#This Row],[MID '[20']2]])</f>
        <v>7</v>
      </c>
      <c r="N281" s="10"/>
      <c r="O281" s="10"/>
      <c r="P281" s="24"/>
      <c r="Q281" s="10">
        <f>Table1[[#This Row],[บท 4 '[10']]]+Table1[[#This Row],[นำเสนอ '[5']]]+Table1[[#This Row],[บท 5 '[10']]]</f>
        <v>0</v>
      </c>
      <c r="R281" s="10">
        <f>Table1[[#This Row],[ก่อนกลางภาค '[25']]]+Table1[[#This Row],[กลางภาค '[20']]]+Table1[[#This Row],[หลังกลางภาค '[25']]]</f>
        <v>29</v>
      </c>
      <c r="S281" s="10"/>
      <c r="T281" s="10">
        <f>Table1[[#This Row],[ปลายภาค '[30']]]+Table1[[#This Row],[ก่อนปลายภาค '[70']]]</f>
        <v>29</v>
      </c>
      <c r="U281" s="12">
        <f t="shared" si="4"/>
        <v>0</v>
      </c>
      <c r="V28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8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8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81" s="13">
        <f>_xlfn.XLOOKUP(Table1[[#This Row],[email]],[1]!ท้ายบท_1[Email],[1]!ท้ายบท_1[Total points],"ยังไม่ส่ง")</f>
        <v>14</v>
      </c>
      <c r="Z281" s="8">
        <f>_xlfn.XLOOKUP(Table1[[#This Row],[email]],[1]!Quiz_1[Email],[1]!Quiz_1[Total points],"ยังไม่ส่ง")</f>
        <v>6</v>
      </c>
      <c r="AA28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8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81" s="13">
        <f>_xlfn.XLOOKUP(Table1[[#This Row],[email]],[1]!ท้ายบท_2[Email],[1]!ท้ายบท_2[Total points],"ยังไม่ส่ง")</f>
        <v>13</v>
      </c>
      <c r="AD281" s="13">
        <f>_xlfn.XLOOKUP(Table1[[#This Row],[email]],[1]!Quiz_2[Email],[1]!Quiz_2[Total points],"ยังไม่ส่ง")</f>
        <v>7</v>
      </c>
      <c r="AE28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81" s="13">
        <f>_xlfn.XLOOKUP(Table1[[#This Row],[email]],[1]!ท้ายบท_3[Email],[1]!ท้ายบท_3[Total points],"ยังไม่ส่ง")</f>
        <v>11</v>
      </c>
      <c r="AG281" s="13">
        <f>_xlfn.XLOOKUP(Table1[[#This Row],[email]],[1]!Quiz_3[Email],[1]!Quiz_3[Total points],"ยังไม่ส่ง")</f>
        <v>7</v>
      </c>
      <c r="AH281" s="10">
        <v>10</v>
      </c>
      <c r="AI281" s="14">
        <v>3</v>
      </c>
      <c r="AJ281" s="10">
        <f>ROUND((Table1[[#This Row],[mid '[20']]]+Table1[[#This Row],[mid '[10']]])/2,0)</f>
        <v>7</v>
      </c>
      <c r="AK281" s="13"/>
      <c r="AL281" s="13"/>
      <c r="AM281" s="13"/>
      <c r="AN281" s="13"/>
      <c r="AO281" s="13"/>
      <c r="AP281" s="13"/>
      <c r="AQ281" s="13"/>
      <c r="AR281" s="15"/>
      <c r="AS281" s="8" t="str">
        <f>IF(M280&lt;10,"ยังไม่ซ่อม",IF(Table1[[#This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82" spans="1:45" ht="19.5" x14ac:dyDescent="0.4">
      <c r="A282" s="7">
        <v>281</v>
      </c>
      <c r="B282" s="8">
        <v>8</v>
      </c>
      <c r="C282" s="8">
        <v>23</v>
      </c>
      <c r="D282" s="8" t="s">
        <v>1155</v>
      </c>
      <c r="E282" s="8" t="s">
        <v>111</v>
      </c>
      <c r="F282" s="8" t="s">
        <v>1156</v>
      </c>
      <c r="G282" s="8" t="s">
        <v>1157</v>
      </c>
      <c r="H282" s="8" t="s">
        <v>1158</v>
      </c>
      <c r="I282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82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28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82" s="10">
        <f>Table1[[#This Row],[บท 1 '[10']]]+Table1[[#This Row],[บท 2 '[10']]]+Table1[[#This Row],[บท 3 '[5']]]</f>
        <v>20</v>
      </c>
      <c r="M282" s="10">
        <f>IF(Table1[[#This Row],[ซ่อมแล้วกลางภาค]]="ซ่อมแล้ว",10,Table1[[#This Row],[MID '[20']2]])</f>
        <v>8</v>
      </c>
      <c r="N282" s="10"/>
      <c r="O282" s="10"/>
      <c r="P282" s="24"/>
      <c r="Q282" s="10">
        <f>Table1[[#This Row],[บท 4 '[10']]]+Table1[[#This Row],[นำเสนอ '[5']]]+Table1[[#This Row],[บท 5 '[10']]]</f>
        <v>0</v>
      </c>
      <c r="R282" s="10">
        <f>Table1[[#This Row],[ก่อนกลางภาค '[25']]]+Table1[[#This Row],[กลางภาค '[20']]]+Table1[[#This Row],[หลังกลางภาค '[25']]]</f>
        <v>28</v>
      </c>
      <c r="S282" s="10"/>
      <c r="T282" s="10">
        <f>Table1[[#This Row],[ปลายภาค '[30']]]+Table1[[#This Row],[ก่อนปลายภาค '[70']]]</f>
        <v>28</v>
      </c>
      <c r="U282" s="12">
        <f t="shared" si="4"/>
        <v>0</v>
      </c>
      <c r="V28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8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8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82" s="13">
        <f>_xlfn.XLOOKUP(Table1[[#This Row],[email]],[1]!ท้ายบท_1[Email],[1]!ท้ายบท_1[Total points],"ยังไม่ส่ง")</f>
        <v>12</v>
      </c>
      <c r="Z282" s="8">
        <f>_xlfn.XLOOKUP(Table1[[#This Row],[email]],[1]!Quiz_1[Email],[1]!Quiz_1[Total points],"ยังไม่ส่ง")</f>
        <v>4</v>
      </c>
      <c r="AA28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82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82" s="13">
        <f>_xlfn.XLOOKUP(Table1[[#This Row],[email]],[1]!ท้ายบท_2[Email],[1]!ท้ายบท_2[Total points],"ยังไม่ส่ง")</f>
        <v>12</v>
      </c>
      <c r="AD282" s="13">
        <f>_xlfn.XLOOKUP(Table1[[#This Row],[email]],[1]!Quiz_2[Email],[1]!Quiz_2[Total points],"ยังไม่ส่ง")</f>
        <v>6</v>
      </c>
      <c r="AE28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82" s="13">
        <f>_xlfn.XLOOKUP(Table1[[#This Row],[email]],[1]!ท้ายบท_3[Email],[1]!ท้ายบท_3[Total points],"ยังไม่ส่ง")</f>
        <v>11</v>
      </c>
      <c r="AG282" s="13">
        <f>_xlfn.XLOOKUP(Table1[[#This Row],[email]],[1]!Quiz_3[Email],[1]!Quiz_3[Total points],"ยังไม่ส่ง")</f>
        <v>6</v>
      </c>
      <c r="AH282" s="10">
        <v>14</v>
      </c>
      <c r="AI282" s="14">
        <v>2</v>
      </c>
      <c r="AJ282" s="10">
        <f>ROUND((Table1[[#This Row],[mid '[20']]]+Table1[[#This Row],[mid '[10']]])/2,0)</f>
        <v>8</v>
      </c>
      <c r="AK282" s="13"/>
      <c r="AL282" s="13"/>
      <c r="AM282" s="13"/>
      <c r="AN282" s="13"/>
      <c r="AO282" s="13"/>
      <c r="AP282" s="13"/>
      <c r="AQ282" s="13"/>
      <c r="AR282" s="15"/>
      <c r="AS282" s="8" t="str">
        <f>IF(M281&lt;10,"ยังไม่ซ่อม",IF(Table1[[#This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83" spans="1:45" ht="19.5" x14ac:dyDescent="0.4">
      <c r="A283" s="7">
        <v>282</v>
      </c>
      <c r="B283" s="8">
        <v>8</v>
      </c>
      <c r="C283" s="8">
        <v>24</v>
      </c>
      <c r="D283" s="8" t="s">
        <v>1159</v>
      </c>
      <c r="E283" s="8" t="s">
        <v>111</v>
      </c>
      <c r="F283" s="8" t="s">
        <v>1160</v>
      </c>
      <c r="G283" s="8" t="s">
        <v>1161</v>
      </c>
      <c r="H283" s="8" t="s">
        <v>1162</v>
      </c>
      <c r="I283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83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283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83" s="10">
        <f>Table1[[#This Row],[บท 1 '[10']]]+Table1[[#This Row],[บท 2 '[10']]]+Table1[[#This Row],[บท 3 '[5']]]</f>
        <v>21</v>
      </c>
      <c r="M283" s="10">
        <f>IF(Table1[[#This Row],[ซ่อมแล้วกลางภาค]]="ซ่อมแล้ว",10,Table1[[#This Row],[MID '[20']2]])</f>
        <v>7</v>
      </c>
      <c r="N283" s="10"/>
      <c r="O283" s="10"/>
      <c r="P283" s="24"/>
      <c r="Q283" s="10">
        <f>Table1[[#This Row],[บท 4 '[10']]]+Table1[[#This Row],[นำเสนอ '[5']]]+Table1[[#This Row],[บท 5 '[10']]]</f>
        <v>0</v>
      </c>
      <c r="R283" s="10">
        <f>Table1[[#This Row],[ก่อนกลางภาค '[25']]]+Table1[[#This Row],[กลางภาค '[20']]]+Table1[[#This Row],[หลังกลางภาค '[25']]]</f>
        <v>28</v>
      </c>
      <c r="S283" s="10"/>
      <c r="T283" s="10">
        <f>Table1[[#This Row],[ปลายภาค '[30']]]+Table1[[#This Row],[ก่อนปลายภาค '[70']]]</f>
        <v>28</v>
      </c>
      <c r="U283" s="12">
        <f t="shared" si="4"/>
        <v>0</v>
      </c>
      <c r="V28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8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8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83" s="13">
        <f>_xlfn.XLOOKUP(Table1[[#This Row],[email]],[1]!ท้ายบท_1[Email],[1]!ท้ายบท_1[Total points],"ยังไม่ส่ง")</f>
        <v>14</v>
      </c>
      <c r="Z283" s="8">
        <f>_xlfn.XLOOKUP(Table1[[#This Row],[email]],[1]!Quiz_1[Email],[1]!Quiz_1[Total points],"ยังไม่ส่ง")</f>
        <v>6</v>
      </c>
      <c r="AA28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8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83" s="13">
        <f>_xlfn.XLOOKUP(Table1[[#This Row],[email]],[1]!ท้ายบท_2[Email],[1]!ท้ายบท_2[Total points],"ยังไม่ส่ง")</f>
        <v>12</v>
      </c>
      <c r="AD283" s="13" t="str">
        <f>_xlfn.XLOOKUP(Table1[[#This Row],[email]],[1]!Quiz_2[Email],[1]!Quiz_2[Total points],"ยังไม่ส่ง")</f>
        <v>ยังไม่ส่ง</v>
      </c>
      <c r="AE28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83" s="13">
        <f>_xlfn.XLOOKUP(Table1[[#This Row],[email]],[1]!ท้ายบท_3[Email],[1]!ท้ายบท_3[Total points],"ยังไม่ส่ง")</f>
        <v>11</v>
      </c>
      <c r="AG283" s="13">
        <f>_xlfn.XLOOKUP(Table1[[#This Row],[email]],[1]!Quiz_3[Email],[1]!Quiz_3[Total points],"ยังไม่ส่ง")</f>
        <v>7</v>
      </c>
      <c r="AH283" s="10">
        <v>7</v>
      </c>
      <c r="AI283" s="14">
        <v>7</v>
      </c>
      <c r="AJ283" s="10">
        <f>ROUND((Table1[[#This Row],[mid '[20']]]+Table1[[#This Row],[mid '[10']]])/2,0)</f>
        <v>7</v>
      </c>
      <c r="AK283" s="13"/>
      <c r="AL283" s="13"/>
      <c r="AM283" s="13"/>
      <c r="AN283" s="13"/>
      <c r="AO283" s="13"/>
      <c r="AP283" s="13"/>
      <c r="AQ283" s="13"/>
      <c r="AR283" s="15"/>
      <c r="AS283" s="8" t="str">
        <f>IF(M282&lt;10,"ยังไม่ซ่อม",IF(Table1[[#This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84" spans="1:45" ht="19.5" x14ac:dyDescent="0.4">
      <c r="A284" s="7">
        <v>283</v>
      </c>
      <c r="B284" s="8">
        <v>8</v>
      </c>
      <c r="C284" s="8">
        <v>25</v>
      </c>
      <c r="D284" s="8" t="s">
        <v>1163</v>
      </c>
      <c r="E284" s="8" t="s">
        <v>111</v>
      </c>
      <c r="F284" s="8" t="s">
        <v>1164</v>
      </c>
      <c r="G284" s="8" t="s">
        <v>1165</v>
      </c>
      <c r="H284" s="8" t="s">
        <v>1166</v>
      </c>
      <c r="I284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84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84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284" s="10">
        <f>Table1[[#This Row],[บท 1 '[10']]]+Table1[[#This Row],[บท 2 '[10']]]+Table1[[#This Row],[บท 3 '[5']]]</f>
        <v>24</v>
      </c>
      <c r="M284" s="10">
        <f>IF(Table1[[#This Row],[ซ่อมแล้วกลางภาค]]="ซ่อมแล้ว",10,Table1[[#This Row],[MID '[20']2]])</f>
        <v>12</v>
      </c>
      <c r="N284" s="10"/>
      <c r="O284" s="10"/>
      <c r="P284" s="24"/>
      <c r="Q284" s="10">
        <f>Table1[[#This Row],[บท 4 '[10']]]+Table1[[#This Row],[นำเสนอ '[5']]]+Table1[[#This Row],[บท 5 '[10']]]</f>
        <v>0</v>
      </c>
      <c r="R284" s="10">
        <f>Table1[[#This Row],[ก่อนกลางภาค '[25']]]+Table1[[#This Row],[กลางภาค '[20']]]+Table1[[#This Row],[หลังกลางภาค '[25']]]</f>
        <v>36</v>
      </c>
      <c r="S284" s="10"/>
      <c r="T284" s="10">
        <f>Table1[[#This Row],[ปลายภาค '[30']]]+Table1[[#This Row],[ก่อนปลายภาค '[70']]]</f>
        <v>36</v>
      </c>
      <c r="U284" s="12">
        <f t="shared" si="4"/>
        <v>0</v>
      </c>
      <c r="V28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8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8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84" s="13">
        <f>_xlfn.XLOOKUP(Table1[[#This Row],[email]],[1]!ท้ายบท_1[Email],[1]!ท้ายบท_1[Total points],"ยังไม่ส่ง")</f>
        <v>19</v>
      </c>
      <c r="Z284" s="8">
        <f>_xlfn.XLOOKUP(Table1[[#This Row],[email]],[1]!Quiz_1[Email],[1]!Quiz_1[Total points],"ยังไม่ส่ง")</f>
        <v>4</v>
      </c>
      <c r="AA28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8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84" s="13">
        <f>_xlfn.XLOOKUP(Table1[[#This Row],[email]],[1]!ท้ายบท_2[Email],[1]!ท้ายบท_2[Total points],"ยังไม่ส่ง")</f>
        <v>7</v>
      </c>
      <c r="AD284" s="13">
        <f>_xlfn.XLOOKUP(Table1[[#This Row],[email]],[1]!Quiz_2[Email],[1]!Quiz_2[Total points],"ยังไม่ส่ง")</f>
        <v>8</v>
      </c>
      <c r="AE28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84" s="13">
        <f>_xlfn.XLOOKUP(Table1[[#This Row],[email]],[1]!ท้ายบท_3[Email],[1]!ท้ายบท_3[Total points],"ยังไม่ส่ง")</f>
        <v>10</v>
      </c>
      <c r="AG284" s="13">
        <f>_xlfn.XLOOKUP(Table1[[#This Row],[email]],[1]!Quiz_3[Email],[1]!Quiz_3[Total points],"ยังไม่ส่ง")</f>
        <v>8</v>
      </c>
      <c r="AH284" s="10">
        <v>18</v>
      </c>
      <c r="AI284" s="14">
        <v>5</v>
      </c>
      <c r="AJ284" s="10">
        <f>ROUND((Table1[[#This Row],[mid '[20']]]+Table1[[#This Row],[mid '[10']]])/2,0)</f>
        <v>12</v>
      </c>
      <c r="AK284" s="13"/>
      <c r="AL284" s="13"/>
      <c r="AM284" s="13"/>
      <c r="AN284" s="13"/>
      <c r="AO284" s="13"/>
      <c r="AP284" s="13"/>
      <c r="AQ284" s="13"/>
      <c r="AR284" s="15"/>
      <c r="AS284" s="8" t="str">
        <f>IF(M283&lt;10,"ยังไม่ซ่อม",IF(Table1[[#This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85" spans="1:45" ht="19.5" x14ac:dyDescent="0.4">
      <c r="A285" s="7">
        <v>284</v>
      </c>
      <c r="B285" s="8">
        <v>8</v>
      </c>
      <c r="C285" s="8">
        <v>26</v>
      </c>
      <c r="D285" s="8" t="s">
        <v>1167</v>
      </c>
      <c r="E285" s="8" t="s">
        <v>111</v>
      </c>
      <c r="F285" s="8" t="s">
        <v>1168</v>
      </c>
      <c r="G285" s="8" t="s">
        <v>1169</v>
      </c>
      <c r="H285" s="8" t="s">
        <v>1170</v>
      </c>
      <c r="I285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285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85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85" s="10">
        <f>Table1[[#This Row],[บท 1 '[10']]]+Table1[[#This Row],[บท 2 '[10']]]+Table1[[#This Row],[บท 3 '[5']]]</f>
        <v>22</v>
      </c>
      <c r="M285" s="10">
        <f>IF(Table1[[#This Row],[ซ่อมแล้วกลางภาค]]="ซ่อมแล้ว",10,Table1[[#This Row],[MID '[20']2]])</f>
        <v>14</v>
      </c>
      <c r="N285" s="10"/>
      <c r="O285" s="10"/>
      <c r="P285" s="24"/>
      <c r="Q285" s="10">
        <f>Table1[[#This Row],[บท 4 '[10']]]+Table1[[#This Row],[นำเสนอ '[5']]]+Table1[[#This Row],[บท 5 '[10']]]</f>
        <v>0</v>
      </c>
      <c r="R285" s="10">
        <f>Table1[[#This Row],[ก่อนกลางภาค '[25']]]+Table1[[#This Row],[กลางภาค '[20']]]+Table1[[#This Row],[หลังกลางภาค '[25']]]</f>
        <v>36</v>
      </c>
      <c r="S285" s="10"/>
      <c r="T285" s="10">
        <f>Table1[[#This Row],[ปลายภาค '[30']]]+Table1[[#This Row],[ก่อนปลายภาค '[70']]]</f>
        <v>36</v>
      </c>
      <c r="U285" s="12">
        <f t="shared" si="4"/>
        <v>0</v>
      </c>
      <c r="V28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8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8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85" s="13">
        <f>_xlfn.XLOOKUP(Table1[[#This Row],[email]],[1]!ท้ายบท_1[Email],[1]!ท้ายบท_1[Total points],"ยังไม่ส่ง")</f>
        <v>22</v>
      </c>
      <c r="Z285" s="8" t="str">
        <f>_xlfn.XLOOKUP(Table1[[#This Row],[email]],[1]!Quiz_1[Email],[1]!Quiz_1[Total points],"ยังไม่ส่ง")</f>
        <v>ยังไม่ส่ง</v>
      </c>
      <c r="AA28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8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85" s="13">
        <f>_xlfn.XLOOKUP(Table1[[#This Row],[email]],[1]!ท้ายบท_2[Email],[1]!ท้ายบท_2[Total points],"ยังไม่ส่ง")</f>
        <v>10</v>
      </c>
      <c r="AD285" s="13">
        <f>_xlfn.XLOOKUP(Table1[[#This Row],[email]],[1]!Quiz_2[Email],[1]!Quiz_2[Total points],"ยังไม่ส่ง")</f>
        <v>8</v>
      </c>
      <c r="AE28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85" s="13">
        <f>_xlfn.XLOOKUP(Table1[[#This Row],[email]],[1]!ท้ายบท_3[Email],[1]!ท้ายบท_3[Total points],"ยังไม่ส่ง")</f>
        <v>9</v>
      </c>
      <c r="AG285" s="13">
        <f>_xlfn.XLOOKUP(Table1[[#This Row],[email]],[1]!Quiz_3[Email],[1]!Quiz_3[Total points],"ยังไม่ส่ง")</f>
        <v>6</v>
      </c>
      <c r="AH285" s="10">
        <v>20</v>
      </c>
      <c r="AI285" s="14">
        <v>8</v>
      </c>
      <c r="AJ285" s="10">
        <f>ROUND((Table1[[#This Row],[mid '[20']]]+Table1[[#This Row],[mid '[10']]])/2,0)</f>
        <v>14</v>
      </c>
      <c r="AK285" s="13"/>
      <c r="AL285" s="13"/>
      <c r="AM285" s="13"/>
      <c r="AN285" s="13"/>
      <c r="AO285" s="13"/>
      <c r="AP285" s="13"/>
      <c r="AQ285" s="13"/>
      <c r="AR285" s="15"/>
      <c r="AS285" s="8" t="str">
        <f>IF(M284&lt;10,"ยังไม่ซ่อม",IF(Table1[[#This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86" spans="1:45" ht="19.5" x14ac:dyDescent="0.4">
      <c r="A286" s="7">
        <v>285</v>
      </c>
      <c r="B286" s="8">
        <v>8</v>
      </c>
      <c r="C286" s="8">
        <v>27</v>
      </c>
      <c r="D286" s="8" t="s">
        <v>1171</v>
      </c>
      <c r="E286" s="8" t="s">
        <v>111</v>
      </c>
      <c r="F286" s="8" t="s">
        <v>1172</v>
      </c>
      <c r="G286" s="8" t="s">
        <v>1173</v>
      </c>
      <c r="H286" s="8" t="s">
        <v>1174</v>
      </c>
      <c r="I28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86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86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86" s="10">
        <f>Table1[[#This Row],[บท 1 '[10']]]+Table1[[#This Row],[บท 2 '[10']]]+Table1[[#This Row],[บท 3 '[5']]]</f>
        <v>24</v>
      </c>
      <c r="M286" s="10">
        <f>IF(Table1[[#This Row],[ซ่อมแล้วกลางภาค]]="ซ่อมแล้ว",10,Table1[[#This Row],[MID '[20']2]])</f>
        <v>10</v>
      </c>
      <c r="N286" s="10"/>
      <c r="O286" s="10"/>
      <c r="P286" s="24"/>
      <c r="Q286" s="10">
        <f>Table1[[#This Row],[บท 4 '[10']]]+Table1[[#This Row],[นำเสนอ '[5']]]+Table1[[#This Row],[บท 5 '[10']]]</f>
        <v>0</v>
      </c>
      <c r="R286" s="10">
        <f>Table1[[#This Row],[ก่อนกลางภาค '[25']]]+Table1[[#This Row],[กลางภาค '[20']]]+Table1[[#This Row],[หลังกลางภาค '[25']]]</f>
        <v>34</v>
      </c>
      <c r="S286" s="10"/>
      <c r="T286" s="10">
        <f>Table1[[#This Row],[ปลายภาค '[30']]]+Table1[[#This Row],[ก่อนปลายภาค '[70']]]</f>
        <v>34</v>
      </c>
      <c r="U286" s="12">
        <f t="shared" si="4"/>
        <v>0</v>
      </c>
      <c r="V28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8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8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86" s="13">
        <f>_xlfn.XLOOKUP(Table1[[#This Row],[email]],[1]!ท้ายบท_1[Email],[1]!ท้ายบท_1[Total points],"ยังไม่ส่ง")</f>
        <v>22</v>
      </c>
      <c r="Z286" s="8">
        <f>_xlfn.XLOOKUP(Table1[[#This Row],[email]],[1]!Quiz_1[Email],[1]!Quiz_1[Total points],"ยังไม่ส่ง")</f>
        <v>10</v>
      </c>
      <c r="AA28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8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86" s="13">
        <f>_xlfn.XLOOKUP(Table1[[#This Row],[email]],[1]!ท้ายบท_2[Email],[1]!ท้ายบท_2[Total points],"ยังไม่ส่ง")</f>
        <v>11</v>
      </c>
      <c r="AD286" s="13">
        <f>_xlfn.XLOOKUP(Table1[[#This Row],[email]],[1]!Quiz_2[Email],[1]!Quiz_2[Total points],"ยังไม่ส่ง")</f>
        <v>9</v>
      </c>
      <c r="AE28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86" s="13">
        <f>_xlfn.XLOOKUP(Table1[[#This Row],[email]],[1]!ท้ายบท_3[Email],[1]!ท้ายบท_3[Total points],"ยังไม่ส่ง")</f>
        <v>10</v>
      </c>
      <c r="AG286" s="13">
        <f>_xlfn.XLOOKUP(Table1[[#This Row],[email]],[1]!Quiz_3[Email],[1]!Quiz_3[Total points],"ยังไม่ส่ง")</f>
        <v>6</v>
      </c>
      <c r="AH286" s="10">
        <v>15</v>
      </c>
      <c r="AI286" s="14">
        <v>5</v>
      </c>
      <c r="AJ286" s="10">
        <f>ROUND((Table1[[#This Row],[mid '[20']]]+Table1[[#This Row],[mid '[10']]])/2,0)</f>
        <v>10</v>
      </c>
      <c r="AK286" s="13"/>
      <c r="AL286" s="13"/>
      <c r="AM286" s="13"/>
      <c r="AN286" s="13"/>
      <c r="AO286" s="13"/>
      <c r="AP286" s="13"/>
      <c r="AQ286" s="13"/>
      <c r="AR286" s="15"/>
      <c r="AS286" s="8" t="str">
        <f>IF(M285&lt;10,"ยังไม่ซ่อม",IF(Table1[[#This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87" spans="1:45" ht="19.5" x14ac:dyDescent="0.4">
      <c r="A287" s="7">
        <v>286</v>
      </c>
      <c r="B287" s="8">
        <v>8</v>
      </c>
      <c r="C287" s="8">
        <v>28</v>
      </c>
      <c r="D287" s="8" t="s">
        <v>1175</v>
      </c>
      <c r="E287" s="8" t="s">
        <v>111</v>
      </c>
      <c r="F287" s="8" t="s">
        <v>1176</v>
      </c>
      <c r="G287" s="8" t="s">
        <v>1177</v>
      </c>
      <c r="H287" s="8" t="s">
        <v>1178</v>
      </c>
      <c r="I28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8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87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87" s="10">
        <f>Table1[[#This Row],[บท 1 '[10']]]+Table1[[#This Row],[บท 2 '[10']]]+Table1[[#This Row],[บท 3 '[5']]]</f>
        <v>24</v>
      </c>
      <c r="M287" s="10">
        <f>IF(Table1[[#This Row],[ซ่อมแล้วกลางภาค]]="ซ่อมแล้ว",10,Table1[[#This Row],[MID '[20']2]])</f>
        <v>10</v>
      </c>
      <c r="N287" s="10"/>
      <c r="O287" s="10"/>
      <c r="P287" s="24"/>
      <c r="Q287" s="10">
        <f>Table1[[#This Row],[บท 4 '[10']]]+Table1[[#This Row],[นำเสนอ '[5']]]+Table1[[#This Row],[บท 5 '[10']]]</f>
        <v>0</v>
      </c>
      <c r="R287" s="10">
        <f>Table1[[#This Row],[ก่อนกลางภาค '[25']]]+Table1[[#This Row],[กลางภาค '[20']]]+Table1[[#This Row],[หลังกลางภาค '[25']]]</f>
        <v>34</v>
      </c>
      <c r="S287" s="10"/>
      <c r="T287" s="10">
        <f>Table1[[#This Row],[ปลายภาค '[30']]]+Table1[[#This Row],[ก่อนปลายภาค '[70']]]</f>
        <v>34</v>
      </c>
      <c r="U287" s="12">
        <f t="shared" si="4"/>
        <v>0</v>
      </c>
      <c r="V28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8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8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87" s="13">
        <f>_xlfn.XLOOKUP(Table1[[#This Row],[email]],[1]!ท้ายบท_1[Email],[1]!ท้ายบท_1[Total points],"ยังไม่ส่ง")</f>
        <v>22</v>
      </c>
      <c r="Z287" s="8">
        <f>_xlfn.XLOOKUP(Table1[[#This Row],[email]],[1]!Quiz_1[Email],[1]!Quiz_1[Total points],"ยังไม่ส่ง")</f>
        <v>8</v>
      </c>
      <c r="AA28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8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87" s="13">
        <f>_xlfn.XLOOKUP(Table1[[#This Row],[email]],[1]!ท้ายบท_2[Email],[1]!ท้ายบท_2[Total points],"ยังไม่ส่ง")</f>
        <v>11</v>
      </c>
      <c r="AD287" s="13">
        <f>_xlfn.XLOOKUP(Table1[[#This Row],[email]],[1]!Quiz_2[Email],[1]!Quiz_2[Total points],"ยังไม่ส่ง")</f>
        <v>9</v>
      </c>
      <c r="AE28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87" s="13">
        <f>_xlfn.XLOOKUP(Table1[[#This Row],[email]],[1]!ท้ายบท_3[Email],[1]!ท้ายบท_3[Total points],"ยังไม่ส่ง")</f>
        <v>10</v>
      </c>
      <c r="AG287" s="13">
        <f>_xlfn.XLOOKUP(Table1[[#This Row],[email]],[1]!Quiz_3[Email],[1]!Quiz_3[Total points],"ยังไม่ส่ง")</f>
        <v>6</v>
      </c>
      <c r="AH287" s="10">
        <v>13</v>
      </c>
      <c r="AI287" s="14">
        <v>6</v>
      </c>
      <c r="AJ287" s="10">
        <f>ROUND((Table1[[#This Row],[mid '[20']]]+Table1[[#This Row],[mid '[10']]])/2,0)</f>
        <v>10</v>
      </c>
      <c r="AK287" s="13"/>
      <c r="AL287" s="13"/>
      <c r="AM287" s="13"/>
      <c r="AN287" s="13"/>
      <c r="AO287" s="13"/>
      <c r="AP287" s="13"/>
      <c r="AQ287" s="13"/>
      <c r="AR287" s="15"/>
      <c r="AS287" s="8" t="str">
        <f>IF(M286&lt;10,"ยังไม่ซ่อม",IF(Table1[[#This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88" spans="1:45" ht="19.5" x14ac:dyDescent="0.4">
      <c r="A288" s="7">
        <v>287</v>
      </c>
      <c r="B288" s="8">
        <v>8</v>
      </c>
      <c r="C288" s="8">
        <v>29</v>
      </c>
      <c r="D288" s="8" t="s">
        <v>1179</v>
      </c>
      <c r="E288" s="8" t="s">
        <v>111</v>
      </c>
      <c r="F288" s="8" t="s">
        <v>1180</v>
      </c>
      <c r="G288" s="8" t="s">
        <v>1181</v>
      </c>
      <c r="H288" s="8" t="s">
        <v>1182</v>
      </c>
      <c r="I288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88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288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88" s="10">
        <f>Table1[[#This Row],[บท 1 '[10']]]+Table1[[#This Row],[บท 2 '[10']]]+Table1[[#This Row],[บท 3 '[5']]]</f>
        <v>17</v>
      </c>
      <c r="M288" s="10">
        <f>IF(Table1[[#This Row],[ซ่อมแล้วกลางภาค]]="ซ่อมแล้ว",10,Table1[[#This Row],[MID '[20']2]])</f>
        <v>11</v>
      </c>
      <c r="N288" s="10"/>
      <c r="O288" s="10"/>
      <c r="P288" s="24"/>
      <c r="Q288" s="10">
        <f>Table1[[#This Row],[บท 4 '[10']]]+Table1[[#This Row],[นำเสนอ '[5']]]+Table1[[#This Row],[บท 5 '[10']]]</f>
        <v>0</v>
      </c>
      <c r="R288" s="10">
        <f>Table1[[#This Row],[ก่อนกลางภาค '[25']]]+Table1[[#This Row],[กลางภาค '[20']]]+Table1[[#This Row],[หลังกลางภาค '[25']]]</f>
        <v>28</v>
      </c>
      <c r="S288" s="10"/>
      <c r="T288" s="10">
        <f>Table1[[#This Row],[ปลายภาค '[30']]]+Table1[[#This Row],[ก่อนปลายภาค '[70']]]</f>
        <v>28</v>
      </c>
      <c r="U288" s="12">
        <f t="shared" si="4"/>
        <v>0</v>
      </c>
      <c r="V28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8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8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88" s="13">
        <f>_xlfn.XLOOKUP(Table1[[#This Row],[email]],[1]!ท้ายบท_1[Email],[1]!ท้ายบท_1[Total points],"ยังไม่ส่ง")</f>
        <v>21</v>
      </c>
      <c r="Z288" s="8">
        <f>_xlfn.XLOOKUP(Table1[[#This Row],[email]],[1]!Quiz_1[Email],[1]!Quiz_1[Total points],"ยังไม่ส่ง")</f>
        <v>6</v>
      </c>
      <c r="AA288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88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88" s="13">
        <f>_xlfn.XLOOKUP(Table1[[#This Row],[email]],[1]!ท้ายบท_2[Email],[1]!ท้ายบท_2[Total points],"ยังไม่ส่ง")</f>
        <v>7</v>
      </c>
      <c r="AD288" s="13">
        <f>_xlfn.XLOOKUP(Table1[[#This Row],[email]],[1]!Quiz_2[Email],[1]!Quiz_2[Total points],"ยังไม่ส่ง")</f>
        <v>7</v>
      </c>
      <c r="AE28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88" s="13">
        <f>_xlfn.XLOOKUP(Table1[[#This Row],[email]],[1]!ท้ายบท_3[Email],[1]!ท้ายบท_3[Total points],"ยังไม่ส่ง")</f>
        <v>9</v>
      </c>
      <c r="AG288" s="13">
        <f>_xlfn.XLOOKUP(Table1[[#This Row],[email]],[1]!Quiz_3[Email],[1]!Quiz_3[Total points],"ยังไม่ส่ง")</f>
        <v>5</v>
      </c>
      <c r="AH288" s="10">
        <v>17</v>
      </c>
      <c r="AI288" s="14">
        <v>4</v>
      </c>
      <c r="AJ288" s="10">
        <f>ROUND((Table1[[#This Row],[mid '[20']]]+Table1[[#This Row],[mid '[10']]])/2,0)</f>
        <v>11</v>
      </c>
      <c r="AK288" s="13"/>
      <c r="AL288" s="13"/>
      <c r="AM288" s="13"/>
      <c r="AN288" s="13"/>
      <c r="AO288" s="13"/>
      <c r="AP288" s="13"/>
      <c r="AQ288" s="13"/>
      <c r="AR288" s="15"/>
      <c r="AS288" s="8" t="str">
        <f>IF(M287&lt;10,"ยังไม่ซ่อม",IF(Table1[[#This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89" spans="1:45" ht="19.5" x14ac:dyDescent="0.4">
      <c r="A289" s="7">
        <v>288</v>
      </c>
      <c r="B289" s="8">
        <v>8</v>
      </c>
      <c r="C289" s="8">
        <v>30</v>
      </c>
      <c r="D289" s="8" t="s">
        <v>1183</v>
      </c>
      <c r="E289" s="8" t="s">
        <v>111</v>
      </c>
      <c r="F289" s="8" t="s">
        <v>1184</v>
      </c>
      <c r="G289" s="8" t="s">
        <v>1185</v>
      </c>
      <c r="H289" s="8" t="s">
        <v>1186</v>
      </c>
      <c r="I289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89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289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289" s="10">
        <f>Table1[[#This Row],[บท 1 '[10']]]+Table1[[#This Row],[บท 2 '[10']]]+Table1[[#This Row],[บท 3 '[5']]]</f>
        <v>16</v>
      </c>
      <c r="M289" s="10">
        <f>IF(Table1[[#This Row],[ซ่อมแล้วกลางภาค]]="ซ่อมแล้ว",10,Table1[[#This Row],[MID '[20']2]])</f>
        <v>15</v>
      </c>
      <c r="N289" s="10"/>
      <c r="O289" s="10"/>
      <c r="P289" s="24"/>
      <c r="Q289" s="10">
        <f>Table1[[#This Row],[บท 4 '[10']]]+Table1[[#This Row],[นำเสนอ '[5']]]+Table1[[#This Row],[บท 5 '[10']]]</f>
        <v>0</v>
      </c>
      <c r="R289" s="10">
        <f>Table1[[#This Row],[ก่อนกลางภาค '[25']]]+Table1[[#This Row],[กลางภาค '[20']]]+Table1[[#This Row],[หลังกลางภาค '[25']]]</f>
        <v>31</v>
      </c>
      <c r="S289" s="10"/>
      <c r="T289" s="10">
        <f>Table1[[#This Row],[ปลายภาค '[30']]]+Table1[[#This Row],[ก่อนปลายภาค '[70']]]</f>
        <v>31</v>
      </c>
      <c r="U289" s="12">
        <f t="shared" si="4"/>
        <v>0</v>
      </c>
      <c r="V28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8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8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89" s="13">
        <f>_xlfn.XLOOKUP(Table1[[#This Row],[email]],[1]!ท้ายบท_1[Email],[1]!ท้ายบท_1[Total points],"ยังไม่ส่ง")</f>
        <v>21</v>
      </c>
      <c r="Z289" s="8">
        <f>_xlfn.XLOOKUP(Table1[[#This Row],[email]],[1]!Quiz_1[Email],[1]!Quiz_1[Total points],"ยังไม่ส่ง")</f>
        <v>6</v>
      </c>
      <c r="AA289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89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89" s="13">
        <f>_xlfn.XLOOKUP(Table1[[#This Row],[email]],[1]!ท้ายบท_2[Email],[1]!ท้ายบท_2[Total points],"ยังไม่ส่ง")</f>
        <v>12</v>
      </c>
      <c r="AD289" s="13">
        <f>_xlfn.XLOOKUP(Table1[[#This Row],[email]],[1]!Quiz_2[Email],[1]!Quiz_2[Total points],"ยังไม่ส่ง")</f>
        <v>7</v>
      </c>
      <c r="AE28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89" s="13" t="str">
        <f>_xlfn.XLOOKUP(Table1[[#This Row],[email]],[1]!ท้ายบท_3[Email],[1]!ท้ายบท_3[Total points],"ยังไม่ส่ง")</f>
        <v>ยังไม่ส่ง</v>
      </c>
      <c r="AG289" s="13">
        <f>_xlfn.XLOOKUP(Table1[[#This Row],[email]],[1]!Quiz_3[Email],[1]!Quiz_3[Total points],"ยังไม่ส่ง")</f>
        <v>7</v>
      </c>
      <c r="AH289" s="10">
        <v>20</v>
      </c>
      <c r="AI289" s="14">
        <v>9</v>
      </c>
      <c r="AJ289" s="10">
        <f>ROUND((Table1[[#This Row],[mid '[20']]]+Table1[[#This Row],[mid '[10']]])/2,0)</f>
        <v>15</v>
      </c>
      <c r="AK289" s="13"/>
      <c r="AL289" s="13"/>
      <c r="AM289" s="13"/>
      <c r="AN289" s="13"/>
      <c r="AO289" s="13"/>
      <c r="AP289" s="13"/>
      <c r="AQ289" s="13"/>
      <c r="AR289" s="15"/>
      <c r="AS289" s="8" t="str">
        <f>IF(M288&lt;10,"ยังไม่ซ่อม",IF(Table1[[#This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90" spans="1:45" ht="19.5" x14ac:dyDescent="0.4">
      <c r="A290" s="7">
        <v>289</v>
      </c>
      <c r="B290" s="8">
        <v>8</v>
      </c>
      <c r="C290" s="8">
        <v>31</v>
      </c>
      <c r="D290" s="8" t="s">
        <v>1187</v>
      </c>
      <c r="E290" s="8" t="s">
        <v>111</v>
      </c>
      <c r="F290" s="8" t="s">
        <v>1188</v>
      </c>
      <c r="G290" s="8" t="s">
        <v>1189</v>
      </c>
      <c r="H290" s="8" t="s">
        <v>1190</v>
      </c>
      <c r="I290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90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90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290" s="10">
        <f>Table1[[#This Row],[บท 1 '[10']]]+Table1[[#This Row],[บท 2 '[10']]]+Table1[[#This Row],[บท 3 '[5']]]</f>
        <v>25</v>
      </c>
      <c r="M290" s="10">
        <f>IF(Table1[[#This Row],[ซ่อมแล้วกลางภาค]]="ซ่อมแล้ว",10,Table1[[#This Row],[MID '[20']2]])</f>
        <v>15</v>
      </c>
      <c r="N290" s="10"/>
      <c r="O290" s="10"/>
      <c r="P290" s="24"/>
      <c r="Q290" s="10">
        <f>Table1[[#This Row],[บท 4 '[10']]]+Table1[[#This Row],[นำเสนอ '[5']]]+Table1[[#This Row],[บท 5 '[10']]]</f>
        <v>0</v>
      </c>
      <c r="R290" s="10">
        <f>Table1[[#This Row],[ก่อนกลางภาค '[25']]]+Table1[[#This Row],[กลางภาค '[20']]]+Table1[[#This Row],[หลังกลางภาค '[25']]]</f>
        <v>40</v>
      </c>
      <c r="S290" s="10"/>
      <c r="T290" s="10">
        <f>Table1[[#This Row],[ปลายภาค '[30']]]+Table1[[#This Row],[ก่อนปลายภาค '[70']]]</f>
        <v>40</v>
      </c>
      <c r="U290" s="12">
        <f t="shared" si="4"/>
        <v>0</v>
      </c>
      <c r="V29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9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9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90" s="13">
        <f>_xlfn.XLOOKUP(Table1[[#This Row],[email]],[1]!ท้ายบท_1[Email],[1]!ท้ายบท_1[Total points],"ยังไม่ส่ง")</f>
        <v>19</v>
      </c>
      <c r="Z290" s="8">
        <f>_xlfn.XLOOKUP(Table1[[#This Row],[email]],[1]!Quiz_1[Email],[1]!Quiz_1[Total points],"ยังไม่ส่ง")</f>
        <v>10</v>
      </c>
      <c r="AA29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9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90" s="13">
        <f>_xlfn.XLOOKUP(Table1[[#This Row],[email]],[1]!ท้ายบท_2[Email],[1]!ท้ายบท_2[Total points],"ยังไม่ส่ง")</f>
        <v>13</v>
      </c>
      <c r="AD290" s="13">
        <f>_xlfn.XLOOKUP(Table1[[#This Row],[email]],[1]!Quiz_2[Email],[1]!Quiz_2[Total points],"ยังไม่ส่ง")</f>
        <v>9</v>
      </c>
      <c r="AE29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90" s="13">
        <f>_xlfn.XLOOKUP(Table1[[#This Row],[email]],[1]!ท้ายบท_3[Email],[1]!ท้ายบท_3[Total points],"ยังไม่ส่ง")</f>
        <v>11</v>
      </c>
      <c r="AG290" s="13">
        <f>_xlfn.XLOOKUP(Table1[[#This Row],[email]],[1]!Quiz_3[Email],[1]!Quiz_3[Total points],"ยังไม่ส่ง")</f>
        <v>9</v>
      </c>
      <c r="AH290" s="10">
        <v>22</v>
      </c>
      <c r="AI290" s="14">
        <v>7</v>
      </c>
      <c r="AJ290" s="10">
        <f>ROUND((Table1[[#This Row],[mid '[20']]]+Table1[[#This Row],[mid '[10']]])/2,0)</f>
        <v>15</v>
      </c>
      <c r="AK290" s="13"/>
      <c r="AL290" s="13"/>
      <c r="AM290" s="13"/>
      <c r="AN290" s="13"/>
      <c r="AO290" s="13"/>
      <c r="AP290" s="13"/>
      <c r="AQ290" s="13"/>
      <c r="AR290" s="15"/>
      <c r="AS290" s="8" t="str">
        <f>IF(M289&lt;10,"ยังไม่ซ่อม",IF(Table1[[#This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91" spans="1:45" ht="19.5" x14ac:dyDescent="0.4">
      <c r="A291" s="7">
        <v>290</v>
      </c>
      <c r="B291" s="8">
        <v>8</v>
      </c>
      <c r="C291" s="8">
        <v>32</v>
      </c>
      <c r="D291" s="8" t="s">
        <v>1191</v>
      </c>
      <c r="E291" s="8" t="s">
        <v>111</v>
      </c>
      <c r="F291" s="8" t="s">
        <v>1192</v>
      </c>
      <c r="G291" s="8" t="s">
        <v>1193</v>
      </c>
      <c r="H291" s="8" t="s">
        <v>1194</v>
      </c>
      <c r="I291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291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291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291" s="10">
        <f>Table1[[#This Row],[บท 1 '[10']]]+Table1[[#This Row],[บท 2 '[10']]]+Table1[[#This Row],[บท 3 '[5']]]</f>
        <v>6</v>
      </c>
      <c r="M291" s="10">
        <f>IF(Table1[[#This Row],[ซ่อมแล้วกลางภาค]]="ซ่อมแล้ว",10,Table1[[#This Row],[MID '[20']2]])</f>
        <v>6</v>
      </c>
      <c r="N291" s="10"/>
      <c r="O291" s="10"/>
      <c r="P291" s="24"/>
      <c r="Q291" s="10">
        <f>Table1[[#This Row],[บท 4 '[10']]]+Table1[[#This Row],[นำเสนอ '[5']]]+Table1[[#This Row],[บท 5 '[10']]]</f>
        <v>0</v>
      </c>
      <c r="R291" s="10">
        <f>Table1[[#This Row],[ก่อนกลางภาค '[25']]]+Table1[[#This Row],[กลางภาค '[20']]]+Table1[[#This Row],[หลังกลางภาค '[25']]]</f>
        <v>12</v>
      </c>
      <c r="S291" s="10"/>
      <c r="T291" s="10">
        <f>Table1[[#This Row],[ปลายภาค '[30']]]+Table1[[#This Row],[ก่อนปลายภาค '[70']]]</f>
        <v>12</v>
      </c>
      <c r="U291" s="12">
        <f t="shared" si="4"/>
        <v>0</v>
      </c>
      <c r="V29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91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29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91" s="13">
        <f>_xlfn.XLOOKUP(Table1[[#This Row],[email]],[1]!ท้ายบท_1[Email],[1]!ท้ายบท_1[Total points],"ยังไม่ส่ง")</f>
        <v>19</v>
      </c>
      <c r="Z291" s="8" t="str">
        <f>_xlfn.XLOOKUP(Table1[[#This Row],[email]],[1]!Quiz_1[Email],[1]!Quiz_1[Total points],"ยังไม่ส่ง")</f>
        <v>ยังไม่ส่ง</v>
      </c>
      <c r="AA291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291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291" s="13" t="str">
        <f>_xlfn.XLOOKUP(Table1[[#This Row],[email]],[1]!ท้ายบท_2[Email],[1]!ท้ายบท_2[Total points],"ยังไม่ส่ง")</f>
        <v>ยังไม่ส่ง</v>
      </c>
      <c r="AD291" s="13" t="str">
        <f>_xlfn.XLOOKUP(Table1[[#This Row],[email]],[1]!Quiz_2[Email],[1]!Quiz_2[Total points],"ยังไม่ส่ง")</f>
        <v>ยังไม่ส่ง</v>
      </c>
      <c r="AE291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291" s="13" t="str">
        <f>_xlfn.XLOOKUP(Table1[[#This Row],[email]],[1]!ท้ายบท_3[Email],[1]!ท้ายบท_3[Total points],"ยังไม่ส่ง")</f>
        <v>ยังไม่ส่ง</v>
      </c>
      <c r="AG291" s="13" t="str">
        <f>_xlfn.XLOOKUP(Table1[[#This Row],[email]],[1]!Quiz_3[Email],[1]!Quiz_3[Total points],"ยังไม่ส่ง")</f>
        <v>ยังไม่ส่ง</v>
      </c>
      <c r="AH291" s="10">
        <v>9</v>
      </c>
      <c r="AI291" s="14">
        <v>2</v>
      </c>
      <c r="AJ291" s="10">
        <f>ROUND((Table1[[#This Row],[mid '[20']]]+Table1[[#This Row],[mid '[10']]])/2,0)</f>
        <v>6</v>
      </c>
      <c r="AK291" s="13"/>
      <c r="AL291" s="13"/>
      <c r="AM291" s="13"/>
      <c r="AN291" s="13"/>
      <c r="AO291" s="13"/>
      <c r="AP291" s="13"/>
      <c r="AQ291" s="13"/>
      <c r="AR291" s="15"/>
      <c r="AS291" s="8" t="str">
        <f>IF(M290&lt;10,"ยังไม่ซ่อม",IF(Table1[[#This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92" spans="1:45" ht="19.5" x14ac:dyDescent="0.4">
      <c r="A292" s="7">
        <v>291</v>
      </c>
      <c r="B292" s="8">
        <v>8</v>
      </c>
      <c r="C292" s="8">
        <v>33</v>
      </c>
      <c r="D292" s="8" t="s">
        <v>1195</v>
      </c>
      <c r="E292" s="8" t="s">
        <v>111</v>
      </c>
      <c r="F292" s="8" t="s">
        <v>1196</v>
      </c>
      <c r="G292" s="8" t="s">
        <v>1197</v>
      </c>
      <c r="H292" s="8" t="s">
        <v>1198</v>
      </c>
      <c r="I292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9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9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92" s="10">
        <f>Table1[[#This Row],[บท 1 '[10']]]+Table1[[#This Row],[บท 2 '[10']]]+Table1[[#This Row],[บท 3 '[5']]]</f>
        <v>24</v>
      </c>
      <c r="M292" s="10">
        <f>IF(Table1[[#This Row],[ซ่อมแล้วกลางภาค]]="ซ่อมแล้ว",10,Table1[[#This Row],[MID '[20']2]])</f>
        <v>16</v>
      </c>
      <c r="N292" s="10"/>
      <c r="O292" s="10"/>
      <c r="P292" s="24"/>
      <c r="Q292" s="10">
        <f>Table1[[#This Row],[บท 4 '[10']]]+Table1[[#This Row],[นำเสนอ '[5']]]+Table1[[#This Row],[บท 5 '[10']]]</f>
        <v>0</v>
      </c>
      <c r="R292" s="10">
        <f>Table1[[#This Row],[ก่อนกลางภาค '[25']]]+Table1[[#This Row],[กลางภาค '[20']]]+Table1[[#This Row],[หลังกลางภาค '[25']]]</f>
        <v>40</v>
      </c>
      <c r="S292" s="10"/>
      <c r="T292" s="10">
        <f>Table1[[#This Row],[ปลายภาค '[30']]]+Table1[[#This Row],[ก่อนปลายภาค '[70']]]</f>
        <v>40</v>
      </c>
      <c r="U292" s="12">
        <f t="shared" si="4"/>
        <v>0</v>
      </c>
      <c r="V29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9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9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92" s="13">
        <f>_xlfn.XLOOKUP(Table1[[#This Row],[email]],[1]!ท้ายบท_1[Email],[1]!ท้ายบท_1[Total points],"ยังไม่ส่ง")</f>
        <v>19</v>
      </c>
      <c r="Z292" s="8">
        <f>_xlfn.XLOOKUP(Table1[[#This Row],[email]],[1]!Quiz_1[Email],[1]!Quiz_1[Total points],"ยังไม่ส่ง")</f>
        <v>10</v>
      </c>
      <c r="AA29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9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92" s="13">
        <f>_xlfn.XLOOKUP(Table1[[#This Row],[email]],[1]!ท้ายบท_2[Email],[1]!ท้ายบท_2[Total points],"ยังไม่ส่ง")</f>
        <v>13</v>
      </c>
      <c r="AD292" s="13">
        <f>_xlfn.XLOOKUP(Table1[[#This Row],[email]],[1]!Quiz_2[Email],[1]!Quiz_2[Total points],"ยังไม่ส่ง")</f>
        <v>9</v>
      </c>
      <c r="AE29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92" s="13">
        <f>_xlfn.XLOOKUP(Table1[[#This Row],[email]],[1]!ท้ายบท_3[Email],[1]!ท้ายบท_3[Total points],"ยังไม่ส่ง")</f>
        <v>10</v>
      </c>
      <c r="AG292" s="13">
        <f>_xlfn.XLOOKUP(Table1[[#This Row],[email]],[1]!Quiz_3[Email],[1]!Quiz_3[Total points],"ยังไม่ส่ง")</f>
        <v>7</v>
      </c>
      <c r="AH292" s="10">
        <v>23</v>
      </c>
      <c r="AI292" s="14">
        <v>8</v>
      </c>
      <c r="AJ292" s="10">
        <f>ROUND((Table1[[#This Row],[mid '[20']]]+Table1[[#This Row],[mid '[10']]])/2,0)</f>
        <v>16</v>
      </c>
      <c r="AK292" s="13"/>
      <c r="AL292" s="13"/>
      <c r="AM292" s="13"/>
      <c r="AN292" s="13"/>
      <c r="AO292" s="13"/>
      <c r="AP292" s="13"/>
      <c r="AQ292" s="13"/>
      <c r="AR292" s="15"/>
      <c r="AS292" s="8" t="str">
        <f>IF(M291&lt;10,"ยังไม่ซ่อม",IF(Table1[[#This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293" spans="1:45" ht="19.5" x14ac:dyDescent="0.4">
      <c r="A293" s="7">
        <v>292</v>
      </c>
      <c r="B293" s="8">
        <v>8</v>
      </c>
      <c r="C293" s="8">
        <v>34</v>
      </c>
      <c r="D293" s="8" t="s">
        <v>1199</v>
      </c>
      <c r="E293" s="8" t="s">
        <v>111</v>
      </c>
      <c r="F293" s="8" t="s">
        <v>708</v>
      </c>
      <c r="G293" s="8" t="s">
        <v>1200</v>
      </c>
      <c r="H293" s="8" t="s">
        <v>1201</v>
      </c>
      <c r="I293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93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293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293" s="10">
        <f>Table1[[#This Row],[บท 1 '[10']]]+Table1[[#This Row],[บท 2 '[10']]]+Table1[[#This Row],[บท 3 '[5']]]</f>
        <v>18</v>
      </c>
      <c r="M293" s="10">
        <f>IF(Table1[[#This Row],[ซ่อมแล้วกลางภาค]]="ซ่อมแล้ว",10,Table1[[#This Row],[MID '[20']2]])</f>
        <v>17</v>
      </c>
      <c r="N293" s="10"/>
      <c r="O293" s="10"/>
      <c r="P293" s="24"/>
      <c r="Q293" s="10">
        <f>Table1[[#This Row],[บท 4 '[10']]]+Table1[[#This Row],[นำเสนอ '[5']]]+Table1[[#This Row],[บท 5 '[10']]]</f>
        <v>0</v>
      </c>
      <c r="R293" s="10">
        <f>Table1[[#This Row],[ก่อนกลางภาค '[25']]]+Table1[[#This Row],[กลางภาค '[20']]]+Table1[[#This Row],[หลังกลางภาค '[25']]]</f>
        <v>35</v>
      </c>
      <c r="S293" s="10"/>
      <c r="T293" s="10">
        <f>Table1[[#This Row],[ปลายภาค '[30']]]+Table1[[#This Row],[ก่อนปลายภาค '[70']]]</f>
        <v>35</v>
      </c>
      <c r="U293" s="12">
        <f t="shared" si="4"/>
        <v>0</v>
      </c>
      <c r="V29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9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9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93" s="13">
        <f>_xlfn.XLOOKUP(Table1[[#This Row],[email]],[1]!ท้ายบท_1[Email],[1]!ท้ายบท_1[Total points],"ยังไม่ส่ง")</f>
        <v>21</v>
      </c>
      <c r="Z293" s="8">
        <f>_xlfn.XLOOKUP(Table1[[#This Row],[email]],[1]!Quiz_1[Email],[1]!Quiz_1[Total points],"ยังไม่ส่ง")</f>
        <v>10</v>
      </c>
      <c r="AA29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9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93" s="13">
        <f>_xlfn.XLOOKUP(Table1[[#This Row],[email]],[1]!ท้ายบท_2[Email],[1]!ท้ายบท_2[Total points],"ยังไม่ส่ง")</f>
        <v>12</v>
      </c>
      <c r="AD293" s="13" t="str">
        <f>_xlfn.XLOOKUP(Table1[[#This Row],[email]],[1]!Quiz_2[Email],[1]!Quiz_2[Total points],"ยังไม่ส่ง")</f>
        <v>ยังไม่ส่ง</v>
      </c>
      <c r="AE293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293" s="13" t="str">
        <f>_xlfn.XLOOKUP(Table1[[#This Row],[email]],[1]!ท้ายบท_3[Email],[1]!ท้ายบท_3[Total points],"ยังไม่ส่ง")</f>
        <v>ยังไม่ส่ง</v>
      </c>
      <c r="AG293" s="13" t="str">
        <f>_xlfn.XLOOKUP(Table1[[#This Row],[email]],[1]!Quiz_3[Email],[1]!Quiz_3[Total points],"ยังไม่ส่ง")</f>
        <v>ยังไม่ส่ง</v>
      </c>
      <c r="AH293" s="10">
        <v>23</v>
      </c>
      <c r="AI293" s="14">
        <v>10</v>
      </c>
      <c r="AJ293" s="10">
        <f>ROUND((Table1[[#This Row],[mid '[20']]]+Table1[[#This Row],[mid '[10']]])/2,0)</f>
        <v>17</v>
      </c>
      <c r="AK293" s="13"/>
      <c r="AL293" s="13"/>
      <c r="AM293" s="13"/>
      <c r="AN293" s="13"/>
      <c r="AO293" s="13"/>
      <c r="AP293" s="13"/>
      <c r="AQ293" s="13"/>
      <c r="AR293" s="15"/>
      <c r="AS293" s="8" t="str">
        <f>IF(M292&lt;10,"ยังไม่ซ่อม",IF(Table1[[#This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94" spans="1:45" ht="19.5" x14ac:dyDescent="0.4">
      <c r="A294" s="7">
        <v>293</v>
      </c>
      <c r="B294" s="8">
        <v>8</v>
      </c>
      <c r="C294" s="8">
        <v>35</v>
      </c>
      <c r="D294" s="8" t="s">
        <v>1202</v>
      </c>
      <c r="E294" s="8" t="s">
        <v>111</v>
      </c>
      <c r="F294" s="8" t="s">
        <v>1203</v>
      </c>
      <c r="G294" s="8" t="s">
        <v>1204</v>
      </c>
      <c r="H294" s="8" t="s">
        <v>1205</v>
      </c>
      <c r="I294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294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294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94" s="10">
        <f>Table1[[#This Row],[บท 1 '[10']]]+Table1[[#This Row],[บท 2 '[10']]]+Table1[[#This Row],[บท 3 '[5']]]</f>
        <v>21</v>
      </c>
      <c r="M294" s="10">
        <f>IF(Table1[[#This Row],[ซ่อมแล้วกลางภาค]]="ซ่อมแล้ว",10,Table1[[#This Row],[MID '[20']2]])</f>
        <v>10</v>
      </c>
      <c r="N294" s="10"/>
      <c r="O294" s="10"/>
      <c r="P294" s="24"/>
      <c r="Q294" s="10">
        <f>Table1[[#This Row],[บท 4 '[10']]]+Table1[[#This Row],[นำเสนอ '[5']]]+Table1[[#This Row],[บท 5 '[10']]]</f>
        <v>0</v>
      </c>
      <c r="R294" s="10">
        <f>Table1[[#This Row],[ก่อนกลางภาค '[25']]]+Table1[[#This Row],[กลางภาค '[20']]]+Table1[[#This Row],[หลังกลางภาค '[25']]]</f>
        <v>31</v>
      </c>
      <c r="S294" s="10"/>
      <c r="T294" s="10">
        <f>Table1[[#This Row],[ปลายภาค '[30']]]+Table1[[#This Row],[ก่อนปลายภาค '[70']]]</f>
        <v>31</v>
      </c>
      <c r="U294" s="12">
        <f t="shared" si="4"/>
        <v>0</v>
      </c>
      <c r="V29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9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9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94" s="13">
        <f>_xlfn.XLOOKUP(Table1[[#This Row],[email]],[1]!ท้ายบท_1[Email],[1]!ท้ายบท_1[Total points],"ยังไม่ส่ง")</f>
        <v>18</v>
      </c>
      <c r="Z294" s="8" t="str">
        <f>_xlfn.XLOOKUP(Table1[[#This Row],[email]],[1]!Quiz_1[Email],[1]!Quiz_1[Total points],"ยังไม่ส่ง")</f>
        <v>ยังไม่ส่ง</v>
      </c>
      <c r="AA29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9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94" s="13">
        <f>_xlfn.XLOOKUP(Table1[[#This Row],[email]],[1]!ท้ายบท_2[Email],[1]!ท้ายบท_2[Total points],"ยังไม่ส่ง")</f>
        <v>13</v>
      </c>
      <c r="AD294" s="13">
        <f>_xlfn.XLOOKUP(Table1[[#This Row],[email]],[1]!Quiz_2[Email],[1]!Quiz_2[Total points],"ยังไม่ส่ง")</f>
        <v>6</v>
      </c>
      <c r="AE29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94" s="13">
        <f>_xlfn.XLOOKUP(Table1[[#This Row],[email]],[1]!ท้ายบท_3[Email],[1]!ท้ายบท_3[Total points],"ยังไม่ส่ง")</f>
        <v>10</v>
      </c>
      <c r="AG294" s="13">
        <f>_xlfn.XLOOKUP(Table1[[#This Row],[email]],[1]!Quiz_3[Email],[1]!Quiz_3[Total points],"ยังไม่ส่ง")</f>
        <v>3</v>
      </c>
      <c r="AH294" s="10">
        <v>16</v>
      </c>
      <c r="AI294" s="14">
        <v>4</v>
      </c>
      <c r="AJ294" s="10">
        <f>ROUND((Table1[[#This Row],[mid '[20']]]+Table1[[#This Row],[mid '[10']]])/2,0)</f>
        <v>10</v>
      </c>
      <c r="AK294" s="13"/>
      <c r="AL294" s="13"/>
      <c r="AM294" s="13"/>
      <c r="AN294" s="13"/>
      <c r="AO294" s="13"/>
      <c r="AP294" s="13"/>
      <c r="AQ294" s="13"/>
      <c r="AR294" s="15"/>
      <c r="AS294" s="8" t="str">
        <f>IF(M293&lt;10,"ยังไม่ซ่อม",IF(Table1[[#This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95" spans="1:45" ht="19.5" x14ac:dyDescent="0.4">
      <c r="A295" s="7">
        <v>294</v>
      </c>
      <c r="B295" s="8">
        <v>8</v>
      </c>
      <c r="C295" s="8">
        <v>36</v>
      </c>
      <c r="D295" s="8" t="s">
        <v>1206</v>
      </c>
      <c r="E295" s="8" t="s">
        <v>111</v>
      </c>
      <c r="F295" s="8" t="s">
        <v>728</v>
      </c>
      <c r="G295" s="8" t="s">
        <v>1207</v>
      </c>
      <c r="H295" s="8" t="s">
        <v>1208</v>
      </c>
      <c r="I295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95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295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95" s="10">
        <f>Table1[[#This Row],[บท 1 '[10']]]+Table1[[#This Row],[บท 2 '[10']]]+Table1[[#This Row],[บท 3 '[5']]]</f>
        <v>21</v>
      </c>
      <c r="M295" s="10">
        <f>IF(Table1[[#This Row],[ซ่อมแล้วกลางภาค]]="ซ่อมแล้ว",10,Table1[[#This Row],[MID '[20']2]])</f>
        <v>14</v>
      </c>
      <c r="N295" s="10"/>
      <c r="O295" s="10"/>
      <c r="P295" s="24"/>
      <c r="Q295" s="10">
        <f>Table1[[#This Row],[บท 4 '[10']]]+Table1[[#This Row],[นำเสนอ '[5']]]+Table1[[#This Row],[บท 5 '[10']]]</f>
        <v>0</v>
      </c>
      <c r="R295" s="10">
        <f>Table1[[#This Row],[ก่อนกลางภาค '[25']]]+Table1[[#This Row],[กลางภาค '[20']]]+Table1[[#This Row],[หลังกลางภาค '[25']]]</f>
        <v>35</v>
      </c>
      <c r="S295" s="10"/>
      <c r="T295" s="10">
        <f>Table1[[#This Row],[ปลายภาค '[30']]]+Table1[[#This Row],[ก่อนปลายภาค '[70']]]</f>
        <v>35</v>
      </c>
      <c r="U295" s="12">
        <f t="shared" si="4"/>
        <v>0</v>
      </c>
      <c r="V29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9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9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95" s="13">
        <f>_xlfn.XLOOKUP(Table1[[#This Row],[email]],[1]!ท้ายบท_1[Email],[1]!ท้ายบท_1[Total points],"ยังไม่ส่ง")</f>
        <v>15</v>
      </c>
      <c r="Z295" s="8">
        <f>_xlfn.XLOOKUP(Table1[[#This Row],[email]],[1]!Quiz_1[Email],[1]!Quiz_1[Total points],"ยังไม่ส่ง")</f>
        <v>5</v>
      </c>
      <c r="AA29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9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95" s="13">
        <f>_xlfn.XLOOKUP(Table1[[#This Row],[email]],[1]!ท้ายบท_2[Email],[1]!ท้ายบท_2[Total points],"ยังไม่ส่ง")</f>
        <v>7</v>
      </c>
      <c r="AD295" s="13" t="str">
        <f>_xlfn.XLOOKUP(Table1[[#This Row],[email]],[1]!Quiz_2[Email],[1]!Quiz_2[Total points],"ยังไม่ส่ง")</f>
        <v>ยังไม่ส่ง</v>
      </c>
      <c r="AE29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95" s="13">
        <f>_xlfn.XLOOKUP(Table1[[#This Row],[email]],[1]!ท้ายบท_3[Email],[1]!ท้ายบท_3[Total points],"ยังไม่ส่ง")</f>
        <v>9</v>
      </c>
      <c r="AG295" s="13">
        <f>_xlfn.XLOOKUP(Table1[[#This Row],[email]],[1]!Quiz_3[Email],[1]!Quiz_3[Total points],"ยังไม่ส่ง")</f>
        <v>6</v>
      </c>
      <c r="AH295" s="10">
        <v>19</v>
      </c>
      <c r="AI295" s="14">
        <v>8</v>
      </c>
      <c r="AJ295" s="10">
        <f>ROUND((Table1[[#This Row],[mid '[20']]]+Table1[[#This Row],[mid '[10']]])/2,0)</f>
        <v>14</v>
      </c>
      <c r="AK295" s="13"/>
      <c r="AL295" s="13"/>
      <c r="AM295" s="13"/>
      <c r="AN295" s="13"/>
      <c r="AO295" s="13"/>
      <c r="AP295" s="13"/>
      <c r="AQ295" s="13"/>
      <c r="AR295" s="15"/>
      <c r="AS295" s="8" t="str">
        <f>IF(M294&lt;10,"ยังไม่ซ่อม",IF(Table1[[#This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96" spans="1:45" ht="19.5" x14ac:dyDescent="0.4">
      <c r="A296" s="7">
        <v>295</v>
      </c>
      <c r="B296" s="8">
        <v>8</v>
      </c>
      <c r="C296" s="8">
        <v>37</v>
      </c>
      <c r="D296" s="8" t="s">
        <v>1209</v>
      </c>
      <c r="E296" s="8" t="s">
        <v>111</v>
      </c>
      <c r="F296" s="8" t="s">
        <v>570</v>
      </c>
      <c r="G296" s="8" t="s">
        <v>1210</v>
      </c>
      <c r="H296" s="8" t="s">
        <v>1211</v>
      </c>
      <c r="I29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96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96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96" s="10">
        <f>Table1[[#This Row],[บท 1 '[10']]]+Table1[[#This Row],[บท 2 '[10']]]+Table1[[#This Row],[บท 3 '[5']]]</f>
        <v>24</v>
      </c>
      <c r="M296" s="10">
        <f>IF(Table1[[#This Row],[ซ่อมแล้วกลางภาค]]="ซ่อมแล้ว",10,Table1[[#This Row],[MID '[20']2]])</f>
        <v>14</v>
      </c>
      <c r="N296" s="10"/>
      <c r="O296" s="10"/>
      <c r="P296" s="24"/>
      <c r="Q296" s="10">
        <f>Table1[[#This Row],[บท 4 '[10']]]+Table1[[#This Row],[นำเสนอ '[5']]]+Table1[[#This Row],[บท 5 '[10']]]</f>
        <v>0</v>
      </c>
      <c r="R296" s="10">
        <f>Table1[[#This Row],[ก่อนกลางภาค '[25']]]+Table1[[#This Row],[กลางภาค '[20']]]+Table1[[#This Row],[หลังกลางภาค '[25']]]</f>
        <v>38</v>
      </c>
      <c r="S296" s="10"/>
      <c r="T296" s="10">
        <f>Table1[[#This Row],[ปลายภาค '[30']]]+Table1[[#This Row],[ก่อนปลายภาค '[70']]]</f>
        <v>38</v>
      </c>
      <c r="U296" s="12">
        <f t="shared" si="4"/>
        <v>0</v>
      </c>
      <c r="V29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9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9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96" s="13">
        <f>_xlfn.XLOOKUP(Table1[[#This Row],[email]],[1]!ท้ายบท_1[Email],[1]!ท้ายบท_1[Total points],"ยังไม่ส่ง")</f>
        <v>21</v>
      </c>
      <c r="Z296" s="8">
        <f>_xlfn.XLOOKUP(Table1[[#This Row],[email]],[1]!Quiz_1[Email],[1]!Quiz_1[Total points],"ยังไม่ส่ง")</f>
        <v>10</v>
      </c>
      <c r="AA29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9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96" s="13">
        <f>_xlfn.XLOOKUP(Table1[[#This Row],[email]],[1]!ท้ายบท_2[Email],[1]!ท้ายบท_2[Total points],"ยังไม่ส่ง")</f>
        <v>14</v>
      </c>
      <c r="AD296" s="13">
        <f>_xlfn.XLOOKUP(Table1[[#This Row],[email]],[1]!Quiz_2[Email],[1]!Quiz_2[Total points],"ยังไม่ส่ง")</f>
        <v>9</v>
      </c>
      <c r="AE29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96" s="13">
        <f>_xlfn.XLOOKUP(Table1[[#This Row],[email]],[1]!ท้ายบท_3[Email],[1]!ท้ายบท_3[Total points],"ยังไม่ส่ง")</f>
        <v>8</v>
      </c>
      <c r="AG296" s="13">
        <f>_xlfn.XLOOKUP(Table1[[#This Row],[email]],[1]!Quiz_3[Email],[1]!Quiz_3[Total points],"ยังไม่ส่ง")</f>
        <v>6</v>
      </c>
      <c r="AH296" s="10">
        <v>20</v>
      </c>
      <c r="AI296" s="14">
        <v>8</v>
      </c>
      <c r="AJ296" s="10">
        <f>ROUND((Table1[[#This Row],[mid '[20']]]+Table1[[#This Row],[mid '[10']]])/2,0)</f>
        <v>14</v>
      </c>
      <c r="AK296" s="13"/>
      <c r="AL296" s="13"/>
      <c r="AM296" s="13"/>
      <c r="AN296" s="13"/>
      <c r="AO296" s="13"/>
      <c r="AP296" s="13"/>
      <c r="AQ296" s="13"/>
      <c r="AR296" s="15"/>
      <c r="AS296" s="8" t="str">
        <f>IF(M295&lt;10,"ยังไม่ซ่อม",IF(Table1[[#This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97" spans="1:45" ht="19.5" x14ac:dyDescent="0.4">
      <c r="A297" s="7">
        <v>296</v>
      </c>
      <c r="B297" s="8">
        <v>8</v>
      </c>
      <c r="C297" s="8">
        <v>38</v>
      </c>
      <c r="D297" s="8" t="s">
        <v>1212</v>
      </c>
      <c r="E297" s="8" t="s">
        <v>111</v>
      </c>
      <c r="F297" s="8" t="s">
        <v>1018</v>
      </c>
      <c r="G297" s="8" t="s">
        <v>1213</v>
      </c>
      <c r="H297" s="8" t="s">
        <v>1214</v>
      </c>
      <c r="I29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9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97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97" s="10">
        <f>Table1[[#This Row],[บท 1 '[10']]]+Table1[[#This Row],[บท 2 '[10']]]+Table1[[#This Row],[บท 3 '[5']]]</f>
        <v>24</v>
      </c>
      <c r="M297" s="10">
        <f>IF(Table1[[#This Row],[ซ่อมแล้วกลางภาค]]="ซ่อมแล้ว",10,Table1[[#This Row],[MID '[20']2]])</f>
        <v>10</v>
      </c>
      <c r="N297" s="10"/>
      <c r="O297" s="10"/>
      <c r="P297" s="24"/>
      <c r="Q297" s="10">
        <f>Table1[[#This Row],[บท 4 '[10']]]+Table1[[#This Row],[นำเสนอ '[5']]]+Table1[[#This Row],[บท 5 '[10']]]</f>
        <v>0</v>
      </c>
      <c r="R297" s="10">
        <f>Table1[[#This Row],[ก่อนกลางภาค '[25']]]+Table1[[#This Row],[กลางภาค '[20']]]+Table1[[#This Row],[หลังกลางภาค '[25']]]</f>
        <v>34</v>
      </c>
      <c r="S297" s="10"/>
      <c r="T297" s="10">
        <f>Table1[[#This Row],[ปลายภาค '[30']]]+Table1[[#This Row],[ก่อนปลายภาค '[70']]]</f>
        <v>34</v>
      </c>
      <c r="U297" s="12">
        <f t="shared" si="4"/>
        <v>0</v>
      </c>
      <c r="V29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9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9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97" s="13">
        <f>_xlfn.XLOOKUP(Table1[[#This Row],[email]],[1]!ท้ายบท_1[Email],[1]!ท้ายบท_1[Total points],"ยังไม่ส่ง")</f>
        <v>22</v>
      </c>
      <c r="Z297" s="8">
        <f>_xlfn.XLOOKUP(Table1[[#This Row],[email]],[1]!Quiz_1[Email],[1]!Quiz_1[Total points],"ยังไม่ส่ง")</f>
        <v>9</v>
      </c>
      <c r="AA29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9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97" s="13">
        <f>_xlfn.XLOOKUP(Table1[[#This Row],[email]],[1]!ท้ายบท_2[Email],[1]!ท้ายบท_2[Total points],"ยังไม่ส่ง")</f>
        <v>10</v>
      </c>
      <c r="AD297" s="13">
        <f>_xlfn.XLOOKUP(Table1[[#This Row],[email]],[1]!Quiz_2[Email],[1]!Quiz_2[Total points],"ยังไม่ส่ง")</f>
        <v>9</v>
      </c>
      <c r="AE29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97" s="13">
        <f>_xlfn.XLOOKUP(Table1[[#This Row],[email]],[1]!ท้ายบท_3[Email],[1]!ท้ายบท_3[Total points],"ยังไม่ส่ง")</f>
        <v>3</v>
      </c>
      <c r="AG297" s="13">
        <f>_xlfn.XLOOKUP(Table1[[#This Row],[email]],[1]!Quiz_3[Email],[1]!Quiz_3[Total points],"ยังไม่ส่ง")</f>
        <v>7</v>
      </c>
      <c r="AH297" s="10">
        <v>12</v>
      </c>
      <c r="AI297" s="14">
        <v>3</v>
      </c>
      <c r="AJ297" s="10">
        <f>ROUND((Table1[[#This Row],[mid '[20']]]+Table1[[#This Row],[mid '[10']]])/2,0)</f>
        <v>8</v>
      </c>
      <c r="AK297" s="13"/>
      <c r="AL297" s="13"/>
      <c r="AM297" s="13"/>
      <c r="AN297" s="13"/>
      <c r="AO297" s="13"/>
      <c r="AP297" s="13"/>
      <c r="AQ297" s="13"/>
      <c r="AR297" s="15" t="s">
        <v>1080</v>
      </c>
      <c r="AS297" s="8" t="str">
        <f>IF(M296&lt;10,"ยังไม่ซ่อม",IF(Table1[[#This Row],[ซ่อมแล้วกลางภาค]]="ซ่อมแล้ว","ซ่อมแล้ว","ไม่ต้องซ่อม"))</f>
        <v>ซ่อมแล้ว</v>
      </c>
    </row>
    <row r="298" spans="1:45" ht="19.5" x14ac:dyDescent="0.4">
      <c r="A298" s="7">
        <v>297</v>
      </c>
      <c r="B298" s="8">
        <v>8</v>
      </c>
      <c r="C298" s="8">
        <v>39</v>
      </c>
      <c r="D298" s="8" t="s">
        <v>1215</v>
      </c>
      <c r="E298" s="8" t="s">
        <v>256</v>
      </c>
      <c r="F298" s="8" t="s">
        <v>1216</v>
      </c>
      <c r="G298" s="8" t="s">
        <v>1217</v>
      </c>
      <c r="H298" s="8" t="s">
        <v>1218</v>
      </c>
      <c r="I298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298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298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98" s="10">
        <f>Table1[[#This Row],[บท 1 '[10']]]+Table1[[#This Row],[บท 2 '[10']]]+Table1[[#This Row],[บท 3 '[5']]]</f>
        <v>22</v>
      </c>
      <c r="M298" s="10">
        <f>IF(Table1[[#This Row],[ซ่อมแล้วกลางภาค]]="ซ่อมแล้ว",10,Table1[[#This Row],[MID '[20']2]])</f>
        <v>9</v>
      </c>
      <c r="N298" s="10"/>
      <c r="O298" s="10"/>
      <c r="P298" s="24"/>
      <c r="Q298" s="10">
        <f>Table1[[#This Row],[บท 4 '[10']]]+Table1[[#This Row],[นำเสนอ '[5']]]+Table1[[#This Row],[บท 5 '[10']]]</f>
        <v>0</v>
      </c>
      <c r="R298" s="10">
        <f>Table1[[#This Row],[ก่อนกลางภาค '[25']]]+Table1[[#This Row],[กลางภาค '[20']]]+Table1[[#This Row],[หลังกลางภาค '[25']]]</f>
        <v>31</v>
      </c>
      <c r="S298" s="10"/>
      <c r="T298" s="10">
        <f>Table1[[#This Row],[ปลายภาค '[30']]]+Table1[[#This Row],[ก่อนปลายภาค '[70']]]</f>
        <v>31</v>
      </c>
      <c r="U298" s="12">
        <f t="shared" si="4"/>
        <v>0</v>
      </c>
      <c r="V29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9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29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298" s="13">
        <f>_xlfn.XLOOKUP(Table1[[#This Row],[email]],[1]!ท้ายบท_1[Email],[1]!ท้ายบท_1[Total points],"ยังไม่ส่ง")</f>
        <v>18</v>
      </c>
      <c r="Z298" s="8">
        <f>_xlfn.XLOOKUP(Table1[[#This Row],[email]],[1]!Quiz_1[Email],[1]!Quiz_1[Total points],"ยังไม่ส่ง")</f>
        <v>5</v>
      </c>
      <c r="AA29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29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298" s="13">
        <f>_xlfn.XLOOKUP(Table1[[#This Row],[email]],[1]!ท้ายบท_2[Email],[1]!ท้ายบท_2[Total points],"ยังไม่ส่ง")</f>
        <v>8</v>
      </c>
      <c r="AD298" s="13">
        <f>_xlfn.XLOOKUP(Table1[[#This Row],[email]],[1]!Quiz_2[Email],[1]!Quiz_2[Total points],"ยังไม่ส่ง")</f>
        <v>5</v>
      </c>
      <c r="AE29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298" s="13">
        <f>_xlfn.XLOOKUP(Table1[[#This Row],[email]],[1]!ท้ายบท_3[Email],[1]!ท้ายบท_3[Total points],"ยังไม่ส่ง")</f>
        <v>5</v>
      </c>
      <c r="AG298" s="13">
        <f>_xlfn.XLOOKUP(Table1[[#This Row],[email]],[1]!Quiz_3[Email],[1]!Quiz_3[Total points],"ยังไม่ส่ง")</f>
        <v>4</v>
      </c>
      <c r="AH298" s="10">
        <v>14</v>
      </c>
      <c r="AI298" s="14">
        <v>4</v>
      </c>
      <c r="AJ298" s="10">
        <f>ROUND((Table1[[#This Row],[mid '[20']]]+Table1[[#This Row],[mid '[10']]])/2,0)</f>
        <v>9</v>
      </c>
      <c r="AK298" s="13"/>
      <c r="AL298" s="13"/>
      <c r="AM298" s="13"/>
      <c r="AN298" s="13"/>
      <c r="AO298" s="13"/>
      <c r="AP298" s="13"/>
      <c r="AQ298" s="13"/>
      <c r="AR298" s="15"/>
      <c r="AS298" s="8" t="str">
        <f>IF(M297&lt;10,"ยังไม่ซ่อม",IF(Table1[[#This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299" spans="1:45" ht="20.25" thickBot="1" x14ac:dyDescent="0.45">
      <c r="A299" s="16">
        <v>298</v>
      </c>
      <c r="B299" s="17">
        <v>8</v>
      </c>
      <c r="C299" s="17">
        <v>40</v>
      </c>
      <c r="D299" s="17" t="s">
        <v>1219</v>
      </c>
      <c r="E299" s="17" t="s">
        <v>111</v>
      </c>
      <c r="F299" s="17" t="s">
        <v>1220</v>
      </c>
      <c r="G299" s="17" t="s">
        <v>1121</v>
      </c>
      <c r="H299" s="17" t="s">
        <v>1221</v>
      </c>
      <c r="I299" s="18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299" s="18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299" s="18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299" s="19">
        <f>Table1[[#This Row],[บท 1 '[10']]]+Table1[[#This Row],[บท 2 '[10']]]+Table1[[#This Row],[บท 3 '[5']]]</f>
        <v>24</v>
      </c>
      <c r="M299" s="19">
        <f>IF(Table1[[#This Row],[ซ่อมแล้วกลางภาค]]="ซ่อมแล้ว",10,Table1[[#This Row],[MID '[20']2]])</f>
        <v>8</v>
      </c>
      <c r="N299" s="19"/>
      <c r="O299" s="19"/>
      <c r="P299" s="25"/>
      <c r="Q299" s="19">
        <f>Table1[[#This Row],[บท 4 '[10']]]+Table1[[#This Row],[นำเสนอ '[5']]]+Table1[[#This Row],[บท 5 '[10']]]</f>
        <v>0</v>
      </c>
      <c r="R299" s="19">
        <f>Table1[[#This Row],[ก่อนกลางภาค '[25']]]+Table1[[#This Row],[กลางภาค '[20']]]+Table1[[#This Row],[หลังกลางภาค '[25']]]</f>
        <v>32</v>
      </c>
      <c r="S299" s="19"/>
      <c r="T299" s="19">
        <f>Table1[[#This Row],[ปลายภาค '[30']]]+Table1[[#This Row],[ก่อนปลายภาค '[70']]]</f>
        <v>32</v>
      </c>
      <c r="U299" s="20">
        <f t="shared" si="4"/>
        <v>0</v>
      </c>
      <c r="V299" s="21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299" s="21" t="str">
        <f>IF(_xlfn.XLOOKUP(Table1[[#This Row],[email]],[1]!แบบฝึก_11[Email],[1]!แบบฝึก_11[Completion time],0)&lt;&gt;0,"ส่งแล้ว","ยังไม่ส่ง")</f>
        <v>ส่งแล้ว</v>
      </c>
      <c r="X299" s="21" t="str">
        <f>IF(_xlfn.XLOOKUP(Table1[[#This Row],[email]],[1]!แบบฝึก_12[Email],[1]!แบบฝึก_12[Completion time],0)&lt;&gt;0,"ส่งแล้ว","ยังไม่ส่ง")</f>
        <v>ส่งแล้ว</v>
      </c>
      <c r="Y299" s="21">
        <f>_xlfn.XLOOKUP(Table1[[#This Row],[email]],[1]!ท้ายบท_1[Email],[1]!ท้ายบท_1[Total points],"ยังไม่ส่ง")</f>
        <v>21</v>
      </c>
      <c r="Z299" s="17">
        <f>_xlfn.XLOOKUP(Table1[[#This Row],[email]],[1]!Quiz_1[Email],[1]!Quiz_1[Total points],"ยังไม่ส่ง")</f>
        <v>9</v>
      </c>
      <c r="AA299" s="21" t="str">
        <f>IF(_xlfn.XLOOKUP(Table1[[#This Row],[email]],[1]!แบบฝึก_21[Email],[1]!แบบฝึก_21[Completion time],0)&lt;&gt;0,"ส่งแล้ว","ยังไม่ส่ง")</f>
        <v>ส่งแล้ว</v>
      </c>
      <c r="AB299" s="21" t="str">
        <f>IF(_xlfn.XLOOKUP(Table1[[#This Row],[email]],[1]!แบบฝึก_22[Email],[1]!แบบฝึก_22[Completion time],0)&lt;&gt;0,"ส่งแล้ว","ยังไม่ส่ง")</f>
        <v>ส่งแล้ว</v>
      </c>
      <c r="AC299" s="21">
        <f>_xlfn.XLOOKUP(Table1[[#This Row],[email]],[1]!ท้ายบท_2[Email],[1]!ท้ายบท_2[Total points],"ยังไม่ส่ง")</f>
        <v>6</v>
      </c>
      <c r="AD299" s="21">
        <f>_xlfn.XLOOKUP(Table1[[#This Row],[email]],[1]!Quiz_2[Email],[1]!Quiz_2[Total points],"ยังไม่ส่ง")</f>
        <v>8</v>
      </c>
      <c r="AE299" s="21" t="str">
        <f>IF(_xlfn.XLOOKUP(Table1[[#This Row],[email]],[1]!แบบฝึก_31[Email],[1]!แบบฝึก_31[Completion time],0)&lt;&gt;0,"ส่งแล้ว","ยังไม่ส่ง")</f>
        <v>ส่งแล้ว</v>
      </c>
      <c r="AF299" s="21">
        <f>_xlfn.XLOOKUP(Table1[[#This Row],[email]],[1]!ท้ายบท_3[Email],[1]!ท้ายบท_3[Total points],"ยังไม่ส่ง")</f>
        <v>9</v>
      </c>
      <c r="AG299" s="21">
        <f>_xlfn.XLOOKUP(Table1[[#This Row],[email]],[1]!Quiz_3[Email],[1]!Quiz_3[Total points],"ยังไม่ส่ง")</f>
        <v>4</v>
      </c>
      <c r="AH299" s="19">
        <v>13</v>
      </c>
      <c r="AI299" s="22">
        <v>3</v>
      </c>
      <c r="AJ299" s="19">
        <f>ROUND((Table1[[#This Row],[mid '[20']]]+Table1[[#This Row],[mid '[10']]])/2,0)</f>
        <v>8</v>
      </c>
      <c r="AK299" s="21"/>
      <c r="AL299" s="21"/>
      <c r="AM299" s="21"/>
      <c r="AN299" s="21"/>
      <c r="AO299" s="21"/>
      <c r="AP299" s="21"/>
      <c r="AQ299" s="21"/>
      <c r="AR299" s="15"/>
      <c r="AS299" s="17" t="str">
        <f>IF(M298&lt;10,"ยังไม่ซ่อม",IF(Table1[[#This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00" spans="1:45" ht="20.25" thickTop="1" x14ac:dyDescent="0.4">
      <c r="A300" s="7">
        <v>299</v>
      </c>
      <c r="B300" s="8">
        <v>9</v>
      </c>
      <c r="C300" s="8">
        <v>1</v>
      </c>
      <c r="D300" s="8" t="s">
        <v>1222</v>
      </c>
      <c r="E300" s="8" t="s">
        <v>46</v>
      </c>
      <c r="F300" s="8" t="s">
        <v>1223</v>
      </c>
      <c r="G300" s="8" t="s">
        <v>1224</v>
      </c>
      <c r="H300" s="8" t="s">
        <v>1225</v>
      </c>
      <c r="I300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00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00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00" s="10">
        <f>Table1[[#This Row],[บท 1 '[10']]]+Table1[[#This Row],[บท 2 '[10']]]+Table1[[#This Row],[บท 3 '[5']]]</f>
        <v>24</v>
      </c>
      <c r="M300" s="10">
        <f>IF(Table1[[#This Row],[ซ่อมแล้วกลางภาค]]="ซ่อมแล้ว",10,Table1[[#This Row],[MID '[20']2]])</f>
        <v>10</v>
      </c>
      <c r="N300" s="10"/>
      <c r="O300" s="10"/>
      <c r="P300" s="24"/>
      <c r="Q300" s="10">
        <f>Table1[[#This Row],[บท 4 '[10']]]+Table1[[#This Row],[นำเสนอ '[5']]]+Table1[[#This Row],[บท 5 '[10']]]</f>
        <v>0</v>
      </c>
      <c r="R300" s="10">
        <f>Table1[[#This Row],[ก่อนกลางภาค '[25']]]+Table1[[#This Row],[กลางภาค '[20']]]+Table1[[#This Row],[หลังกลางภาค '[25']]]</f>
        <v>34</v>
      </c>
      <c r="S300" s="10"/>
      <c r="T300" s="10">
        <f>Table1[[#This Row],[ปลายภาค '[30']]]+Table1[[#This Row],[ก่อนปลายภาค '[70']]]</f>
        <v>34</v>
      </c>
      <c r="U300" s="12">
        <f t="shared" si="4"/>
        <v>0</v>
      </c>
      <c r="V30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0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0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00" s="13">
        <f>_xlfn.XLOOKUP(Table1[[#This Row],[email]],[1]!ท้ายบท_1[Email],[1]!ท้ายบท_1[Total points],"ยังไม่ส่ง")</f>
        <v>18</v>
      </c>
      <c r="Z300" s="8">
        <f>_xlfn.XLOOKUP(Table1[[#This Row],[email]],[1]!Quiz_1[Email],[1]!Quiz_1[Total points],"ยังไม่ส่ง")</f>
        <v>9</v>
      </c>
      <c r="AA30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0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00" s="13">
        <f>_xlfn.XLOOKUP(Table1[[#This Row],[email]],[1]!ท้ายบท_2[Email],[1]!ท้ายบท_2[Total points],"ยังไม่ส่ง")</f>
        <v>12</v>
      </c>
      <c r="AD300" s="13">
        <f>_xlfn.XLOOKUP(Table1[[#This Row],[email]],[1]!Quiz_2[Email],[1]!Quiz_2[Total points],"ยังไม่ส่ง")</f>
        <v>9</v>
      </c>
      <c r="AE30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00" s="13">
        <f>_xlfn.XLOOKUP(Table1[[#This Row],[email]],[1]!ท้ายบท_3[Email],[1]!ท้ายบท_3[Total points],"ยังไม่ส่ง")</f>
        <v>11</v>
      </c>
      <c r="AG300" s="13">
        <f>_xlfn.XLOOKUP(Table1[[#This Row],[email]],[1]!Quiz_3[Email],[1]!Quiz_3[Total points],"ยังไม่ส่ง")</f>
        <v>5</v>
      </c>
      <c r="AH300" s="10">
        <v>15</v>
      </c>
      <c r="AI300" s="14">
        <v>5</v>
      </c>
      <c r="AJ300" s="10">
        <f>ROUND((Table1[[#This Row],[mid '[20']]]+Table1[[#This Row],[mid '[10']]])/2,0)</f>
        <v>10</v>
      </c>
      <c r="AK300" s="13"/>
      <c r="AL300" s="13"/>
      <c r="AM300" s="13"/>
      <c r="AN300" s="13"/>
      <c r="AO300" s="13"/>
      <c r="AP300" s="13"/>
      <c r="AQ300" s="13"/>
      <c r="AR300" s="15"/>
      <c r="AS300" s="8" t="str">
        <f>IF(M299&lt;10,"ยังไม่ซ่อม",IF(Table1[[#This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01" spans="1:45" ht="19.5" x14ac:dyDescent="0.4">
      <c r="A301" s="7">
        <v>300</v>
      </c>
      <c r="B301" s="8">
        <v>9</v>
      </c>
      <c r="C301" s="8">
        <v>2</v>
      </c>
      <c r="D301" s="8" t="s">
        <v>1226</v>
      </c>
      <c r="E301" s="8" t="s">
        <v>46</v>
      </c>
      <c r="F301" s="8" t="s">
        <v>784</v>
      </c>
      <c r="G301" s="8" t="s">
        <v>1227</v>
      </c>
      <c r="H301" s="8" t="s">
        <v>1228</v>
      </c>
      <c r="I30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01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01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01" s="10">
        <f>Table1[[#This Row],[บท 1 '[10']]]+Table1[[#This Row],[บท 2 '[10']]]+Table1[[#This Row],[บท 3 '[5']]]</f>
        <v>24</v>
      </c>
      <c r="M301" s="10">
        <f>IF(Table1[[#This Row],[ซ่อมแล้วกลางภาค]]="ซ่อมแล้ว",10,Table1[[#This Row],[MID '[20']2]])</f>
        <v>6</v>
      </c>
      <c r="N301" s="10"/>
      <c r="O301" s="10"/>
      <c r="P301" s="24"/>
      <c r="Q301" s="10">
        <f>Table1[[#This Row],[บท 4 '[10']]]+Table1[[#This Row],[นำเสนอ '[5']]]+Table1[[#This Row],[บท 5 '[10']]]</f>
        <v>0</v>
      </c>
      <c r="R301" s="10">
        <f>Table1[[#This Row],[ก่อนกลางภาค '[25']]]+Table1[[#This Row],[กลางภาค '[20']]]+Table1[[#This Row],[หลังกลางภาค '[25']]]</f>
        <v>30</v>
      </c>
      <c r="S301" s="10"/>
      <c r="T301" s="10">
        <f>Table1[[#This Row],[ปลายภาค '[30']]]+Table1[[#This Row],[ก่อนปลายภาค '[70']]]</f>
        <v>30</v>
      </c>
      <c r="U301" s="12">
        <f t="shared" si="4"/>
        <v>0</v>
      </c>
      <c r="V30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0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0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01" s="13">
        <f>_xlfn.XLOOKUP(Table1[[#This Row],[email]],[1]!ท้ายบท_1[Email],[1]!ท้ายบท_1[Total points],"ยังไม่ส่ง")</f>
        <v>19</v>
      </c>
      <c r="Z301" s="8">
        <f>_xlfn.XLOOKUP(Table1[[#This Row],[email]],[1]!Quiz_1[Email],[1]!Quiz_1[Total points],"ยังไม่ส่ง")</f>
        <v>8</v>
      </c>
      <c r="AA30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0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01" s="13">
        <f>_xlfn.XLOOKUP(Table1[[#This Row],[email]],[1]!ท้ายบท_2[Email],[1]!ท้ายบท_2[Total points],"ยังไม่ส่ง")</f>
        <v>10</v>
      </c>
      <c r="AD301" s="13">
        <f>_xlfn.XLOOKUP(Table1[[#This Row],[email]],[1]!Quiz_2[Email],[1]!Quiz_2[Total points],"ยังไม่ส่ง")</f>
        <v>9</v>
      </c>
      <c r="AE30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01" s="13">
        <f>_xlfn.XLOOKUP(Table1[[#This Row],[email]],[1]!ท้ายบท_3[Email],[1]!ท้ายบท_3[Total points],"ยังไม่ส่ง")</f>
        <v>11</v>
      </c>
      <c r="AG301" s="13">
        <f>_xlfn.XLOOKUP(Table1[[#This Row],[email]],[1]!Quiz_3[Email],[1]!Quiz_3[Total points],"ยังไม่ส่ง")</f>
        <v>5</v>
      </c>
      <c r="AH301" s="10">
        <v>10</v>
      </c>
      <c r="AI301" s="14">
        <v>2</v>
      </c>
      <c r="AJ301" s="10">
        <f>ROUND((Table1[[#This Row],[mid '[20']]]+Table1[[#This Row],[mid '[10']]])/2,0)</f>
        <v>6</v>
      </c>
      <c r="AK301" s="13"/>
      <c r="AL301" s="13"/>
      <c r="AM301" s="13"/>
      <c r="AN301" s="13"/>
      <c r="AO301" s="13"/>
      <c r="AP301" s="13"/>
      <c r="AQ301" s="13"/>
      <c r="AR301" s="15"/>
      <c r="AS301" s="8" t="str">
        <f>IF(M300&lt;10,"ยังไม่ซ่อม",IF(Table1[[#This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02" spans="1:45" ht="19.5" x14ac:dyDescent="0.4">
      <c r="A302" s="7">
        <v>301</v>
      </c>
      <c r="B302" s="8">
        <v>9</v>
      </c>
      <c r="C302" s="8">
        <v>3</v>
      </c>
      <c r="D302" s="8" t="s">
        <v>1229</v>
      </c>
      <c r="E302" s="8" t="s">
        <v>46</v>
      </c>
      <c r="F302" s="8" t="s">
        <v>1230</v>
      </c>
      <c r="G302" s="8" t="s">
        <v>1231</v>
      </c>
      <c r="H302" s="8" t="s">
        <v>1232</v>
      </c>
      <c r="I302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0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0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02" s="10">
        <f>Table1[[#This Row],[บท 1 '[10']]]+Table1[[#This Row],[บท 2 '[10']]]+Table1[[#This Row],[บท 3 '[5']]]</f>
        <v>24</v>
      </c>
      <c r="M302" s="10">
        <f>IF(Table1[[#This Row],[ซ่อมแล้วกลางภาค]]="ซ่อมแล้ว",10,Table1[[#This Row],[MID '[20']2]])</f>
        <v>14</v>
      </c>
      <c r="N302" s="10"/>
      <c r="O302" s="10"/>
      <c r="P302" s="24"/>
      <c r="Q302" s="10">
        <f>Table1[[#This Row],[บท 4 '[10']]]+Table1[[#This Row],[นำเสนอ '[5']]]+Table1[[#This Row],[บท 5 '[10']]]</f>
        <v>0</v>
      </c>
      <c r="R302" s="10">
        <f>Table1[[#This Row],[ก่อนกลางภาค '[25']]]+Table1[[#This Row],[กลางภาค '[20']]]+Table1[[#This Row],[หลังกลางภาค '[25']]]</f>
        <v>38</v>
      </c>
      <c r="S302" s="10"/>
      <c r="T302" s="10">
        <f>Table1[[#This Row],[ปลายภาค '[30']]]+Table1[[#This Row],[ก่อนปลายภาค '[70']]]</f>
        <v>38</v>
      </c>
      <c r="U302" s="12">
        <f t="shared" si="4"/>
        <v>0</v>
      </c>
      <c r="V30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0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0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02" s="13">
        <f>_xlfn.XLOOKUP(Table1[[#This Row],[email]],[1]!ท้ายบท_1[Email],[1]!ท้ายบท_1[Total points],"ยังไม่ส่ง")</f>
        <v>22</v>
      </c>
      <c r="Z302" s="8">
        <f>_xlfn.XLOOKUP(Table1[[#This Row],[email]],[1]!Quiz_1[Email],[1]!Quiz_1[Total points],"ยังไม่ส่ง")</f>
        <v>10</v>
      </c>
      <c r="AA30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0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02" s="13">
        <f>_xlfn.XLOOKUP(Table1[[#This Row],[email]],[1]!ท้ายบท_2[Email],[1]!ท้ายบท_2[Total points],"ยังไม่ส่ง")</f>
        <v>15</v>
      </c>
      <c r="AD302" s="13">
        <f>_xlfn.XLOOKUP(Table1[[#This Row],[email]],[1]!Quiz_2[Email],[1]!Quiz_2[Total points],"ยังไม่ส่ง")</f>
        <v>9</v>
      </c>
      <c r="AE30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02" s="13">
        <f>_xlfn.XLOOKUP(Table1[[#This Row],[email]],[1]!ท้ายบท_3[Email],[1]!ท้ายบท_3[Total points],"ยังไม่ส่ง")</f>
        <v>10</v>
      </c>
      <c r="AG302" s="13">
        <f>_xlfn.XLOOKUP(Table1[[#This Row],[email]],[1]!Quiz_3[Email],[1]!Quiz_3[Total points],"ยังไม่ส่ง")</f>
        <v>7</v>
      </c>
      <c r="AH302" s="10">
        <v>20</v>
      </c>
      <c r="AI302" s="14">
        <v>7</v>
      </c>
      <c r="AJ302" s="10">
        <f>ROUND((Table1[[#This Row],[mid '[20']]]+Table1[[#This Row],[mid '[10']]])/2,0)</f>
        <v>14</v>
      </c>
      <c r="AK302" s="13"/>
      <c r="AL302" s="13"/>
      <c r="AM302" s="13"/>
      <c r="AN302" s="13"/>
      <c r="AO302" s="13"/>
      <c r="AP302" s="13"/>
      <c r="AQ302" s="13"/>
      <c r="AR302" s="15"/>
      <c r="AS302" s="8" t="str">
        <f>IF(M301&lt;10,"ยังไม่ซ่อม",IF(Table1[[#This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03" spans="1:45" ht="19.5" x14ac:dyDescent="0.4">
      <c r="A303" s="7">
        <v>302</v>
      </c>
      <c r="B303" s="8">
        <v>9</v>
      </c>
      <c r="C303" s="8">
        <v>4</v>
      </c>
      <c r="D303" s="8" t="s">
        <v>1233</v>
      </c>
      <c r="E303" s="8" t="s">
        <v>46</v>
      </c>
      <c r="F303" s="8" t="s">
        <v>1234</v>
      </c>
      <c r="G303" s="8" t="s">
        <v>1235</v>
      </c>
      <c r="H303" s="8" t="s">
        <v>1236</v>
      </c>
      <c r="I303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03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03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03" s="10">
        <f>Table1[[#This Row],[บท 1 '[10']]]+Table1[[#This Row],[บท 2 '[10']]]+Table1[[#This Row],[บท 3 '[5']]]</f>
        <v>25</v>
      </c>
      <c r="M303" s="10">
        <f>IF(Table1[[#This Row],[ซ่อมแล้วกลางภาค]]="ซ่อมแล้ว",10,Table1[[#This Row],[MID '[20']2]])</f>
        <v>11</v>
      </c>
      <c r="N303" s="10"/>
      <c r="O303" s="10"/>
      <c r="P303" s="24"/>
      <c r="Q303" s="10">
        <f>Table1[[#This Row],[บท 4 '[10']]]+Table1[[#This Row],[นำเสนอ '[5']]]+Table1[[#This Row],[บท 5 '[10']]]</f>
        <v>0</v>
      </c>
      <c r="R303" s="10">
        <f>Table1[[#This Row],[ก่อนกลางภาค '[25']]]+Table1[[#This Row],[กลางภาค '[20']]]+Table1[[#This Row],[หลังกลางภาค '[25']]]</f>
        <v>36</v>
      </c>
      <c r="S303" s="10"/>
      <c r="T303" s="10">
        <f>Table1[[#This Row],[ปลายภาค '[30']]]+Table1[[#This Row],[ก่อนปลายภาค '[70']]]</f>
        <v>36</v>
      </c>
      <c r="U303" s="12">
        <f t="shared" si="4"/>
        <v>0</v>
      </c>
      <c r="V30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0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0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03" s="13">
        <f>_xlfn.XLOOKUP(Table1[[#This Row],[email]],[1]!ท้ายบท_1[Email],[1]!ท้ายบท_1[Total points],"ยังไม่ส่ง")</f>
        <v>20</v>
      </c>
      <c r="Z303" s="8">
        <f>_xlfn.XLOOKUP(Table1[[#This Row],[email]],[1]!Quiz_1[Email],[1]!Quiz_1[Total points],"ยังไม่ส่ง")</f>
        <v>10</v>
      </c>
      <c r="AA30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0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03" s="13">
        <f>_xlfn.XLOOKUP(Table1[[#This Row],[email]],[1]!ท้ายบท_2[Email],[1]!ท้ายบท_2[Total points],"ยังไม่ส่ง")</f>
        <v>11</v>
      </c>
      <c r="AD303" s="13">
        <f>_xlfn.XLOOKUP(Table1[[#This Row],[email]],[1]!Quiz_2[Email],[1]!Quiz_2[Total points],"ยังไม่ส่ง")</f>
        <v>9</v>
      </c>
      <c r="AE30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03" s="13">
        <f>_xlfn.XLOOKUP(Table1[[#This Row],[email]],[1]!ท้ายบท_3[Email],[1]!ท้ายบท_3[Total points],"ยังไม่ส่ง")</f>
        <v>8</v>
      </c>
      <c r="AG303" s="13">
        <f>_xlfn.XLOOKUP(Table1[[#This Row],[email]],[1]!Quiz_3[Email],[1]!Quiz_3[Total points],"ยังไม่ส่ง")</f>
        <v>8</v>
      </c>
      <c r="AH303" s="10">
        <v>16</v>
      </c>
      <c r="AI303" s="14">
        <v>6</v>
      </c>
      <c r="AJ303" s="10">
        <f>ROUND((Table1[[#This Row],[mid '[20']]]+Table1[[#This Row],[mid '[10']]])/2,0)</f>
        <v>11</v>
      </c>
      <c r="AK303" s="13"/>
      <c r="AL303" s="13"/>
      <c r="AM303" s="13"/>
      <c r="AN303" s="13"/>
      <c r="AO303" s="13"/>
      <c r="AP303" s="13"/>
      <c r="AQ303" s="13"/>
      <c r="AR303" s="15"/>
      <c r="AS303" s="8" t="str">
        <f>IF(M302&lt;10,"ยังไม่ซ่อม",IF(Table1[[#This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04" spans="1:45" ht="19.5" x14ac:dyDescent="0.4">
      <c r="A304" s="7">
        <v>303</v>
      </c>
      <c r="B304" s="8">
        <v>9</v>
      </c>
      <c r="C304" s="8">
        <v>5</v>
      </c>
      <c r="D304" s="8" t="s">
        <v>1237</v>
      </c>
      <c r="E304" s="8" t="s">
        <v>46</v>
      </c>
      <c r="F304" s="8" t="s">
        <v>1238</v>
      </c>
      <c r="G304" s="8" t="s">
        <v>1239</v>
      </c>
      <c r="H304" s="8" t="s">
        <v>1240</v>
      </c>
      <c r="I304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04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304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04" s="10">
        <f>Table1[[#This Row],[บท 1 '[10']]]+Table1[[#This Row],[บท 2 '[10']]]+Table1[[#This Row],[บท 3 '[5']]]</f>
        <v>20</v>
      </c>
      <c r="M304" s="10">
        <f>IF(Table1[[#This Row],[ซ่อมแล้วกลางภาค]]="ซ่อมแล้ว",10,Table1[[#This Row],[MID '[20']2]])</f>
        <v>13</v>
      </c>
      <c r="N304" s="10"/>
      <c r="O304" s="10"/>
      <c r="P304" s="24"/>
      <c r="Q304" s="10">
        <f>Table1[[#This Row],[บท 4 '[10']]]+Table1[[#This Row],[นำเสนอ '[5']]]+Table1[[#This Row],[บท 5 '[10']]]</f>
        <v>0</v>
      </c>
      <c r="R304" s="10">
        <f>Table1[[#This Row],[ก่อนกลางภาค '[25']]]+Table1[[#This Row],[กลางภาค '[20']]]+Table1[[#This Row],[หลังกลางภาค '[25']]]</f>
        <v>33</v>
      </c>
      <c r="S304" s="10"/>
      <c r="T304" s="10">
        <f>Table1[[#This Row],[ปลายภาค '[30']]]+Table1[[#This Row],[ก่อนปลายภาค '[70']]]</f>
        <v>33</v>
      </c>
      <c r="U304" s="12">
        <f t="shared" si="4"/>
        <v>0</v>
      </c>
      <c r="V30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0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0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04" s="13">
        <f>_xlfn.XLOOKUP(Table1[[#This Row],[email]],[1]!ท้ายบท_1[Email],[1]!ท้ายบท_1[Total points],"ยังไม่ส่ง")</f>
        <v>17</v>
      </c>
      <c r="Z304" s="8">
        <f>_xlfn.XLOOKUP(Table1[[#This Row],[email]],[1]!Quiz_1[Email],[1]!Quiz_1[Total points],"ยังไม่ส่ง")</f>
        <v>7</v>
      </c>
      <c r="AA30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0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04" s="13" t="str">
        <f>_xlfn.XLOOKUP(Table1[[#This Row],[email]],[1]!ท้ายบท_2[Email],[1]!ท้ายบท_2[Total points],"ยังไม่ส่ง")</f>
        <v>ยังไม่ส่ง</v>
      </c>
      <c r="AD304" s="13">
        <f>_xlfn.XLOOKUP(Table1[[#This Row],[email]],[1]!Quiz_2[Email],[1]!Quiz_2[Total points],"ยังไม่ส่ง")</f>
        <v>6</v>
      </c>
      <c r="AE30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04" s="13">
        <f>_xlfn.XLOOKUP(Table1[[#This Row],[email]],[1]!ท้ายบท_3[Email],[1]!ท้ายบท_3[Total points],"ยังไม่ส่ง")</f>
        <v>10</v>
      </c>
      <c r="AG304" s="13">
        <f>_xlfn.XLOOKUP(Table1[[#This Row],[email]],[1]!Quiz_3[Email],[1]!Quiz_3[Total points],"ยังไม่ส่ง")</f>
        <v>5</v>
      </c>
      <c r="AH304" s="10">
        <v>18</v>
      </c>
      <c r="AI304" s="14">
        <v>8</v>
      </c>
      <c r="AJ304" s="10">
        <f>ROUND((Table1[[#This Row],[mid '[20']]]+Table1[[#This Row],[mid '[10']]])/2,0)</f>
        <v>13</v>
      </c>
      <c r="AK304" s="13"/>
      <c r="AL304" s="13"/>
      <c r="AM304" s="13"/>
      <c r="AN304" s="13"/>
      <c r="AO304" s="13"/>
      <c r="AP304" s="13"/>
      <c r="AQ304" s="13"/>
      <c r="AR304" s="15"/>
      <c r="AS304" s="8" t="str">
        <f>IF(M303&lt;10,"ยังไม่ซ่อม",IF(Table1[[#This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05" spans="1:45" ht="19.5" x14ac:dyDescent="0.4">
      <c r="A305" s="7">
        <v>304</v>
      </c>
      <c r="B305" s="8">
        <v>9</v>
      </c>
      <c r="C305" s="8">
        <v>6</v>
      </c>
      <c r="D305" s="8" t="s">
        <v>1241</v>
      </c>
      <c r="E305" s="8" t="s">
        <v>46</v>
      </c>
      <c r="F305" s="8" t="s">
        <v>1242</v>
      </c>
      <c r="G305" s="8" t="s">
        <v>1243</v>
      </c>
      <c r="H305" s="8" t="s">
        <v>1244</v>
      </c>
      <c r="I30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05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305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305" s="10">
        <f>Table1[[#This Row],[บท 1 '[10']]]+Table1[[#This Row],[บท 2 '[10']]]+Table1[[#This Row],[บท 3 '[5']]]</f>
        <v>20</v>
      </c>
      <c r="M305" s="10">
        <f>IF(Table1[[#This Row],[ซ่อมแล้วกลางภาค]]="ซ่อมแล้ว",10,Table1[[#This Row],[MID '[20']2]])</f>
        <v>12</v>
      </c>
      <c r="N305" s="10"/>
      <c r="O305" s="10"/>
      <c r="P305" s="24"/>
      <c r="Q305" s="10">
        <f>Table1[[#This Row],[บท 4 '[10']]]+Table1[[#This Row],[นำเสนอ '[5']]]+Table1[[#This Row],[บท 5 '[10']]]</f>
        <v>0</v>
      </c>
      <c r="R305" s="10">
        <f>Table1[[#This Row],[ก่อนกลางภาค '[25']]]+Table1[[#This Row],[กลางภาค '[20']]]+Table1[[#This Row],[หลังกลางภาค '[25']]]</f>
        <v>32</v>
      </c>
      <c r="S305" s="10"/>
      <c r="T305" s="10">
        <f>Table1[[#This Row],[ปลายภาค '[30']]]+Table1[[#This Row],[ก่อนปลายภาค '[70']]]</f>
        <v>32</v>
      </c>
      <c r="U305" s="12">
        <f t="shared" si="4"/>
        <v>0</v>
      </c>
      <c r="V30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0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0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05" s="13">
        <f>_xlfn.XLOOKUP(Table1[[#This Row],[email]],[1]!ท้ายบท_1[Email],[1]!ท้ายบท_1[Total points],"ยังไม่ส่ง")</f>
        <v>21</v>
      </c>
      <c r="Z305" s="8">
        <f>_xlfn.XLOOKUP(Table1[[#This Row],[email]],[1]!Quiz_1[Email],[1]!Quiz_1[Total points],"ยังไม่ส่ง")</f>
        <v>9</v>
      </c>
      <c r="AA30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0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05" s="13" t="str">
        <f>_xlfn.XLOOKUP(Table1[[#This Row],[email]],[1]!ท้ายบท_2[Email],[1]!ท้ายบท_2[Total points],"ยังไม่ส่ง")</f>
        <v>ยังไม่ส่ง</v>
      </c>
      <c r="AD305" s="13">
        <f>_xlfn.XLOOKUP(Table1[[#This Row],[email]],[1]!Quiz_2[Email],[1]!Quiz_2[Total points],"ยังไม่ส่ง")</f>
        <v>6</v>
      </c>
      <c r="AE30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05" s="13">
        <f>_xlfn.XLOOKUP(Table1[[#This Row],[email]],[1]!ท้ายบท_3[Email],[1]!ท้ายบท_3[Total points],"ยังไม่ส่ง")</f>
        <v>9</v>
      </c>
      <c r="AG305" s="13" t="str">
        <f>_xlfn.XLOOKUP(Table1[[#This Row],[email]],[1]!Quiz_3[Email],[1]!Quiz_3[Total points],"ยังไม่ส่ง")</f>
        <v>ยังไม่ส่ง</v>
      </c>
      <c r="AH305" s="10">
        <v>18</v>
      </c>
      <c r="AI305" s="14">
        <v>6</v>
      </c>
      <c r="AJ305" s="10">
        <f>ROUND((Table1[[#This Row],[mid '[20']]]+Table1[[#This Row],[mid '[10']]])/2,0)</f>
        <v>12</v>
      </c>
      <c r="AK305" s="13"/>
      <c r="AL305" s="13"/>
      <c r="AM305" s="13"/>
      <c r="AN305" s="13"/>
      <c r="AO305" s="13"/>
      <c r="AP305" s="13"/>
      <c r="AQ305" s="13"/>
      <c r="AR305" s="15"/>
      <c r="AS305" s="8" t="str">
        <f>IF(M304&lt;10,"ยังไม่ซ่อม",IF(Table1[[#This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06" spans="1:45" ht="19.5" x14ac:dyDescent="0.4">
      <c r="A306" s="7">
        <v>305</v>
      </c>
      <c r="B306" s="8">
        <v>9</v>
      </c>
      <c r="C306" s="8">
        <v>7</v>
      </c>
      <c r="D306" s="8" t="s">
        <v>1245</v>
      </c>
      <c r="E306" s="8" t="s">
        <v>46</v>
      </c>
      <c r="F306" s="8" t="s">
        <v>1246</v>
      </c>
      <c r="G306" s="8" t="s">
        <v>1247</v>
      </c>
      <c r="H306" s="8" t="s">
        <v>1248</v>
      </c>
      <c r="I306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06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06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06" s="10">
        <f>Table1[[#This Row],[บท 1 '[10']]]+Table1[[#This Row],[บท 2 '[10']]]+Table1[[#This Row],[บท 3 '[5']]]</f>
        <v>23</v>
      </c>
      <c r="M306" s="10">
        <f>IF(Table1[[#This Row],[ซ่อมแล้วกลางภาค]]="ซ่อมแล้ว",10,Table1[[#This Row],[MID '[20']2]])</f>
        <v>17</v>
      </c>
      <c r="N306" s="10"/>
      <c r="O306" s="10"/>
      <c r="P306" s="24"/>
      <c r="Q306" s="10">
        <f>Table1[[#This Row],[บท 4 '[10']]]+Table1[[#This Row],[นำเสนอ '[5']]]+Table1[[#This Row],[บท 5 '[10']]]</f>
        <v>0</v>
      </c>
      <c r="R306" s="10">
        <f>Table1[[#This Row],[ก่อนกลางภาค '[25']]]+Table1[[#This Row],[กลางภาค '[20']]]+Table1[[#This Row],[หลังกลางภาค '[25']]]</f>
        <v>40</v>
      </c>
      <c r="S306" s="10"/>
      <c r="T306" s="10">
        <f>Table1[[#This Row],[ปลายภาค '[30']]]+Table1[[#This Row],[ก่อนปลายภาค '[70']]]</f>
        <v>40</v>
      </c>
      <c r="U306" s="12">
        <f t="shared" si="4"/>
        <v>0</v>
      </c>
      <c r="V30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0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0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06" s="13">
        <f>_xlfn.XLOOKUP(Table1[[#This Row],[email]],[1]!ท้ายบท_1[Email],[1]!ท้ายบท_1[Total points],"ยังไม่ส่ง")</f>
        <v>22</v>
      </c>
      <c r="Z306" s="8">
        <f>_xlfn.XLOOKUP(Table1[[#This Row],[email]],[1]!Quiz_1[Email],[1]!Quiz_1[Total points],"ยังไม่ส่ง")</f>
        <v>7</v>
      </c>
      <c r="AA30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0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06" s="13">
        <f>_xlfn.XLOOKUP(Table1[[#This Row],[email]],[1]!ท้ายบท_2[Email],[1]!ท้ายบท_2[Total points],"ยังไม่ส่ง")</f>
        <v>14</v>
      </c>
      <c r="AD306" s="13">
        <f>_xlfn.XLOOKUP(Table1[[#This Row],[email]],[1]!Quiz_2[Email],[1]!Quiz_2[Total points],"ยังไม่ส่ง")</f>
        <v>9</v>
      </c>
      <c r="AE30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06" s="13">
        <f>_xlfn.XLOOKUP(Table1[[#This Row],[email]],[1]!ท้ายบท_3[Email],[1]!ท้ายบท_3[Total points],"ยังไม่ส่ง")</f>
        <v>6</v>
      </c>
      <c r="AG306" s="13">
        <f>_xlfn.XLOOKUP(Table1[[#This Row],[email]],[1]!Quiz_3[Email],[1]!Quiz_3[Total points],"ยังไม่ส่ง")</f>
        <v>6</v>
      </c>
      <c r="AH306" s="10">
        <v>25</v>
      </c>
      <c r="AI306" s="14">
        <v>9</v>
      </c>
      <c r="AJ306" s="10">
        <f>ROUND((Table1[[#This Row],[mid '[20']]]+Table1[[#This Row],[mid '[10']]])/2,0)</f>
        <v>17</v>
      </c>
      <c r="AK306" s="13"/>
      <c r="AL306" s="13"/>
      <c r="AM306" s="13"/>
      <c r="AN306" s="13"/>
      <c r="AO306" s="13"/>
      <c r="AP306" s="13"/>
      <c r="AQ306" s="13"/>
      <c r="AR306" s="15"/>
      <c r="AS306" s="8" t="str">
        <f>IF(M305&lt;10,"ยังไม่ซ่อม",IF(Table1[[#This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07" spans="1:45" ht="19.5" x14ac:dyDescent="0.4">
      <c r="A307" s="7">
        <v>306</v>
      </c>
      <c r="B307" s="8">
        <v>9</v>
      </c>
      <c r="C307" s="8">
        <v>8</v>
      </c>
      <c r="D307" s="8" t="s">
        <v>1249</v>
      </c>
      <c r="E307" s="8" t="s">
        <v>46</v>
      </c>
      <c r="F307" s="8" t="s">
        <v>1250</v>
      </c>
      <c r="G307" s="8" t="s">
        <v>1251</v>
      </c>
      <c r="H307" s="8" t="s">
        <v>1252</v>
      </c>
      <c r="I30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0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07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07" s="10">
        <f>Table1[[#This Row],[บท 1 '[10']]]+Table1[[#This Row],[บท 2 '[10']]]+Table1[[#This Row],[บท 3 '[5']]]</f>
        <v>25</v>
      </c>
      <c r="M307" s="10">
        <f>IF(Table1[[#This Row],[ซ่อมแล้วกลางภาค]]="ซ่อมแล้ว",10,Table1[[#This Row],[MID '[20']2]])</f>
        <v>9</v>
      </c>
      <c r="N307" s="10"/>
      <c r="O307" s="10"/>
      <c r="P307" s="24"/>
      <c r="Q307" s="10">
        <f>Table1[[#This Row],[บท 4 '[10']]]+Table1[[#This Row],[นำเสนอ '[5']]]+Table1[[#This Row],[บท 5 '[10']]]</f>
        <v>0</v>
      </c>
      <c r="R307" s="10">
        <f>Table1[[#This Row],[ก่อนกลางภาค '[25']]]+Table1[[#This Row],[กลางภาค '[20']]]+Table1[[#This Row],[หลังกลางภาค '[25']]]</f>
        <v>34</v>
      </c>
      <c r="S307" s="10"/>
      <c r="T307" s="10">
        <f>Table1[[#This Row],[ปลายภาค '[30']]]+Table1[[#This Row],[ก่อนปลายภาค '[70']]]</f>
        <v>34</v>
      </c>
      <c r="U307" s="12">
        <f t="shared" si="4"/>
        <v>0</v>
      </c>
      <c r="V30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0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0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07" s="13">
        <f>_xlfn.XLOOKUP(Table1[[#This Row],[email]],[1]!ท้ายบท_1[Email],[1]!ท้ายบท_1[Total points],"ยังไม่ส่ง")</f>
        <v>20</v>
      </c>
      <c r="Z307" s="8">
        <f>_xlfn.XLOOKUP(Table1[[#This Row],[email]],[1]!Quiz_1[Email],[1]!Quiz_1[Total points],"ยังไม่ส่ง")</f>
        <v>8</v>
      </c>
      <c r="AA30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0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07" s="13">
        <f>_xlfn.XLOOKUP(Table1[[#This Row],[email]],[1]!ท้ายบท_2[Email],[1]!ท้ายบท_2[Total points],"ยังไม่ส่ง")</f>
        <v>10</v>
      </c>
      <c r="AD307" s="13">
        <f>_xlfn.XLOOKUP(Table1[[#This Row],[email]],[1]!Quiz_2[Email],[1]!Quiz_2[Total points],"ยังไม่ส่ง")</f>
        <v>8</v>
      </c>
      <c r="AE30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07" s="13">
        <f>_xlfn.XLOOKUP(Table1[[#This Row],[email]],[1]!ท้ายบท_3[Email],[1]!ท้ายบท_3[Total points],"ยังไม่ส่ง")</f>
        <v>11</v>
      </c>
      <c r="AG307" s="13">
        <f>_xlfn.XLOOKUP(Table1[[#This Row],[email]],[1]!Quiz_3[Email],[1]!Quiz_3[Total points],"ยังไม่ส่ง")</f>
        <v>8</v>
      </c>
      <c r="AH307" s="10">
        <v>11</v>
      </c>
      <c r="AI307" s="14">
        <v>6</v>
      </c>
      <c r="AJ307" s="10">
        <f>ROUND((Table1[[#This Row],[mid '[20']]]+Table1[[#This Row],[mid '[10']]])/2,0)</f>
        <v>9</v>
      </c>
      <c r="AK307" s="13"/>
      <c r="AL307" s="13"/>
      <c r="AM307" s="13"/>
      <c r="AN307" s="13"/>
      <c r="AO307" s="13"/>
      <c r="AP307" s="13"/>
      <c r="AQ307" s="13"/>
      <c r="AR307" s="15"/>
      <c r="AS307" s="8" t="str">
        <f>IF(M306&lt;10,"ยังไม่ซ่อม",IF(Table1[[#This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08" spans="1:45" ht="19.5" x14ac:dyDescent="0.4">
      <c r="A308" s="7">
        <v>307</v>
      </c>
      <c r="B308" s="8">
        <v>9</v>
      </c>
      <c r="C308" s="8">
        <v>9</v>
      </c>
      <c r="D308" s="8" t="s">
        <v>1253</v>
      </c>
      <c r="E308" s="8" t="s">
        <v>46</v>
      </c>
      <c r="F308" s="8" t="s">
        <v>1254</v>
      </c>
      <c r="G308" s="8" t="s">
        <v>1255</v>
      </c>
      <c r="H308" s="8" t="s">
        <v>1256</v>
      </c>
      <c r="I308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08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308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08" s="10">
        <f>Table1[[#This Row],[บท 1 '[10']]]+Table1[[#This Row],[บท 2 '[10']]]+Table1[[#This Row],[บท 3 '[5']]]</f>
        <v>23</v>
      </c>
      <c r="M308" s="10">
        <f>IF(Table1[[#This Row],[ซ่อมแล้วกลางภาค]]="ซ่อมแล้ว",10,Table1[[#This Row],[MID '[20']2]])</f>
        <v>10</v>
      </c>
      <c r="N308" s="10"/>
      <c r="O308" s="10"/>
      <c r="P308" s="24"/>
      <c r="Q308" s="10">
        <f>Table1[[#This Row],[บท 4 '[10']]]+Table1[[#This Row],[นำเสนอ '[5']]]+Table1[[#This Row],[บท 5 '[10']]]</f>
        <v>0</v>
      </c>
      <c r="R308" s="10">
        <f>Table1[[#This Row],[ก่อนกลางภาค '[25']]]+Table1[[#This Row],[กลางภาค '[20']]]+Table1[[#This Row],[หลังกลางภาค '[25']]]</f>
        <v>33</v>
      </c>
      <c r="S308" s="10"/>
      <c r="T308" s="10">
        <f>Table1[[#This Row],[ปลายภาค '[30']]]+Table1[[#This Row],[ก่อนปลายภาค '[70']]]</f>
        <v>33</v>
      </c>
      <c r="U308" s="12">
        <f t="shared" si="4"/>
        <v>0</v>
      </c>
      <c r="V30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0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0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08" s="13">
        <f>_xlfn.XLOOKUP(Table1[[#This Row],[email]],[1]!ท้ายบท_1[Email],[1]!ท้ายบท_1[Total points],"ยังไม่ส่ง")</f>
        <v>18</v>
      </c>
      <c r="Z308" s="8">
        <f>_xlfn.XLOOKUP(Table1[[#This Row],[email]],[1]!Quiz_1[Email],[1]!Quiz_1[Total points],"ยังไม่ส่ง")</f>
        <v>8</v>
      </c>
      <c r="AA30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0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08" s="13">
        <f>_xlfn.XLOOKUP(Table1[[#This Row],[email]],[1]!ท้ายบท_2[Email],[1]!ท้ายบท_2[Total points],"ยังไม่ส่ง")</f>
        <v>10</v>
      </c>
      <c r="AD308" s="13">
        <f>_xlfn.XLOOKUP(Table1[[#This Row],[email]],[1]!Quiz_2[Email],[1]!Quiz_2[Total points],"ยังไม่ส่ง")</f>
        <v>7</v>
      </c>
      <c r="AE30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08" s="13">
        <f>_xlfn.XLOOKUP(Table1[[#This Row],[email]],[1]!ท้ายบท_3[Email],[1]!ท้ายบท_3[Total points],"ยังไม่ส่ง")</f>
        <v>9</v>
      </c>
      <c r="AG308" s="13">
        <f>_xlfn.XLOOKUP(Table1[[#This Row],[email]],[1]!Quiz_3[Email],[1]!Quiz_3[Total points],"ยังไม่ส่ง")</f>
        <v>5</v>
      </c>
      <c r="AH308" s="10">
        <v>14</v>
      </c>
      <c r="AI308" s="14">
        <v>6</v>
      </c>
      <c r="AJ308" s="10">
        <f>ROUND((Table1[[#This Row],[mid '[20']]]+Table1[[#This Row],[mid '[10']]])/2,0)</f>
        <v>10</v>
      </c>
      <c r="AK308" s="13"/>
      <c r="AL308" s="13"/>
      <c r="AM308" s="13"/>
      <c r="AN308" s="13"/>
      <c r="AO308" s="13"/>
      <c r="AP308" s="13"/>
      <c r="AQ308" s="13"/>
      <c r="AR308" s="15"/>
      <c r="AS308" s="8" t="str">
        <f>IF(M307&lt;10,"ยังไม่ซ่อม",IF(Table1[[#This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09" spans="1:45" ht="19.5" x14ac:dyDescent="0.4">
      <c r="A309" s="7">
        <v>308</v>
      </c>
      <c r="B309" s="8">
        <v>9</v>
      </c>
      <c r="C309" s="8">
        <v>10</v>
      </c>
      <c r="D309" s="8" t="s">
        <v>1257</v>
      </c>
      <c r="E309" s="8" t="s">
        <v>46</v>
      </c>
      <c r="F309" s="8" t="s">
        <v>1258</v>
      </c>
      <c r="G309" s="8" t="s">
        <v>1259</v>
      </c>
      <c r="H309" s="8" t="s">
        <v>1260</v>
      </c>
      <c r="I309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09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09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09" s="10">
        <f>Table1[[#This Row],[บท 1 '[10']]]+Table1[[#This Row],[บท 2 '[10']]]+Table1[[#This Row],[บท 3 '[5']]]</f>
        <v>23</v>
      </c>
      <c r="M309" s="10">
        <f>IF(Table1[[#This Row],[ซ่อมแล้วกลางภาค]]="ซ่อมแล้ว",10,Table1[[#This Row],[MID '[20']2]])</f>
        <v>10</v>
      </c>
      <c r="N309" s="10"/>
      <c r="O309" s="10"/>
      <c r="P309" s="24"/>
      <c r="Q309" s="10">
        <f>Table1[[#This Row],[บท 4 '[10']]]+Table1[[#This Row],[นำเสนอ '[5']]]+Table1[[#This Row],[บท 5 '[10']]]</f>
        <v>0</v>
      </c>
      <c r="R309" s="10">
        <f>Table1[[#This Row],[ก่อนกลางภาค '[25']]]+Table1[[#This Row],[กลางภาค '[20']]]+Table1[[#This Row],[หลังกลางภาค '[25']]]</f>
        <v>33</v>
      </c>
      <c r="S309" s="10"/>
      <c r="T309" s="10">
        <f>Table1[[#This Row],[ปลายภาค '[30']]]+Table1[[#This Row],[ก่อนปลายภาค '[70']]]</f>
        <v>33</v>
      </c>
      <c r="U309" s="12">
        <f t="shared" si="4"/>
        <v>0</v>
      </c>
      <c r="V30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0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0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09" s="13">
        <f>_xlfn.XLOOKUP(Table1[[#This Row],[email]],[1]!ท้ายบท_1[Email],[1]!ท้ายบท_1[Total points],"ยังไม่ส่ง")</f>
        <v>11</v>
      </c>
      <c r="Z309" s="8">
        <f>_xlfn.XLOOKUP(Table1[[#This Row],[email]],[1]!Quiz_1[Email],[1]!Quiz_1[Total points],"ยังไม่ส่ง")</f>
        <v>4</v>
      </c>
      <c r="AA30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0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09" s="13">
        <f>_xlfn.XLOOKUP(Table1[[#This Row],[email]],[1]!ท้ายบท_2[Email],[1]!ท้ายบท_2[Total points],"ยังไม่ส่ง")</f>
        <v>14</v>
      </c>
      <c r="AD309" s="13">
        <f>_xlfn.XLOOKUP(Table1[[#This Row],[email]],[1]!Quiz_2[Email],[1]!Quiz_2[Total points],"ยังไม่ส่ง")</f>
        <v>9</v>
      </c>
      <c r="AE30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09" s="13">
        <f>_xlfn.XLOOKUP(Table1[[#This Row],[email]],[1]!ท้ายบท_3[Email],[1]!ท้ายบท_3[Total points],"ยังไม่ส่ง")</f>
        <v>7</v>
      </c>
      <c r="AG309" s="13">
        <f>_xlfn.XLOOKUP(Table1[[#This Row],[email]],[1]!Quiz_3[Email],[1]!Quiz_3[Total points],"ยังไม่ส่ง")</f>
        <v>5</v>
      </c>
      <c r="AH309" s="10">
        <v>15</v>
      </c>
      <c r="AI309" s="14">
        <v>5</v>
      </c>
      <c r="AJ309" s="10">
        <f>ROUND((Table1[[#This Row],[mid '[20']]]+Table1[[#This Row],[mid '[10']]])/2,0)</f>
        <v>10</v>
      </c>
      <c r="AK309" s="13"/>
      <c r="AL309" s="13"/>
      <c r="AM309" s="13"/>
      <c r="AN309" s="13"/>
      <c r="AO309" s="13"/>
      <c r="AP309" s="13"/>
      <c r="AQ309" s="13"/>
      <c r="AR309" s="15"/>
      <c r="AS309" s="8" t="str">
        <f>IF(M308&lt;10,"ยังไม่ซ่อม",IF(Table1[[#This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10" spans="1:45" ht="19.5" x14ac:dyDescent="0.4">
      <c r="A310" s="7">
        <v>309</v>
      </c>
      <c r="B310" s="8">
        <v>9</v>
      </c>
      <c r="C310" s="8">
        <v>11</v>
      </c>
      <c r="D310" s="8" t="s">
        <v>1261</v>
      </c>
      <c r="E310" s="8" t="s">
        <v>46</v>
      </c>
      <c r="F310" s="8" t="s">
        <v>1262</v>
      </c>
      <c r="G310" s="8" t="s">
        <v>1263</v>
      </c>
      <c r="H310" s="8" t="s">
        <v>1264</v>
      </c>
      <c r="I310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10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10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10" s="10">
        <f>Table1[[#This Row],[บท 1 '[10']]]+Table1[[#This Row],[บท 2 '[10']]]+Table1[[#This Row],[บท 3 '[5']]]</f>
        <v>24</v>
      </c>
      <c r="M310" s="10">
        <f>IF(Table1[[#This Row],[ซ่อมแล้วกลางภาค]]="ซ่อมแล้ว",10,Table1[[#This Row],[MID '[20']2]])</f>
        <v>10</v>
      </c>
      <c r="N310" s="10"/>
      <c r="O310" s="10"/>
      <c r="P310" s="24"/>
      <c r="Q310" s="10">
        <f>Table1[[#This Row],[บท 4 '[10']]]+Table1[[#This Row],[นำเสนอ '[5']]]+Table1[[#This Row],[บท 5 '[10']]]</f>
        <v>0</v>
      </c>
      <c r="R310" s="10">
        <f>Table1[[#This Row],[ก่อนกลางภาค '[25']]]+Table1[[#This Row],[กลางภาค '[20']]]+Table1[[#This Row],[หลังกลางภาค '[25']]]</f>
        <v>34</v>
      </c>
      <c r="S310" s="10"/>
      <c r="T310" s="10">
        <f>Table1[[#This Row],[ปลายภาค '[30']]]+Table1[[#This Row],[ก่อนปลายภาค '[70']]]</f>
        <v>34</v>
      </c>
      <c r="U310" s="12">
        <f t="shared" si="4"/>
        <v>0</v>
      </c>
      <c r="V31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1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1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10" s="13">
        <f>_xlfn.XLOOKUP(Table1[[#This Row],[email]],[1]!ท้ายบท_1[Email],[1]!ท้ายบท_1[Total points],"ยังไม่ส่ง")</f>
        <v>22</v>
      </c>
      <c r="Z310" s="8">
        <f>_xlfn.XLOOKUP(Table1[[#This Row],[email]],[1]!Quiz_1[Email],[1]!Quiz_1[Total points],"ยังไม่ส่ง")</f>
        <v>9</v>
      </c>
      <c r="AA31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1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10" s="13">
        <f>_xlfn.XLOOKUP(Table1[[#This Row],[email]],[1]!ท้ายบท_2[Email],[1]!ท้ายบท_2[Total points],"ยังไม่ส่ง")</f>
        <v>12</v>
      </c>
      <c r="AD310" s="13">
        <f>_xlfn.XLOOKUP(Table1[[#This Row],[email]],[1]!Quiz_2[Email],[1]!Quiz_2[Total points],"ยังไม่ส่ง")</f>
        <v>9</v>
      </c>
      <c r="AE31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10" s="13">
        <f>_xlfn.XLOOKUP(Table1[[#This Row],[email]],[1]!ท้ายบท_3[Email],[1]!ท้ายบท_3[Total points],"ยังไม่ส่ง")</f>
        <v>11</v>
      </c>
      <c r="AG310" s="13">
        <f>_xlfn.XLOOKUP(Table1[[#This Row],[email]],[1]!Quiz_3[Email],[1]!Quiz_3[Total points],"ยังไม่ส่ง")</f>
        <v>5</v>
      </c>
      <c r="AH310" s="10">
        <v>11</v>
      </c>
      <c r="AI310" s="14">
        <v>8</v>
      </c>
      <c r="AJ310" s="10">
        <f>ROUND((Table1[[#This Row],[mid '[20']]]+Table1[[#This Row],[mid '[10']]])/2,0)</f>
        <v>10</v>
      </c>
      <c r="AK310" s="13"/>
      <c r="AL310" s="13"/>
      <c r="AM310" s="13"/>
      <c r="AN310" s="13"/>
      <c r="AO310" s="13"/>
      <c r="AP310" s="13"/>
      <c r="AQ310" s="13"/>
      <c r="AR310" s="15"/>
      <c r="AS310" s="8" t="str">
        <f>IF(M309&lt;10,"ยังไม่ซ่อม",IF(Table1[[#This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11" spans="1:45" ht="19.5" x14ac:dyDescent="0.4">
      <c r="A311" s="7">
        <v>310</v>
      </c>
      <c r="B311" s="8">
        <v>9</v>
      </c>
      <c r="C311" s="8">
        <v>12</v>
      </c>
      <c r="D311" s="8" t="s">
        <v>1265</v>
      </c>
      <c r="E311" s="8" t="s">
        <v>46</v>
      </c>
      <c r="F311" s="8" t="s">
        <v>1132</v>
      </c>
      <c r="G311" s="8" t="s">
        <v>221</v>
      </c>
      <c r="H311" s="8" t="s">
        <v>1266</v>
      </c>
      <c r="I31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11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11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11" s="10">
        <f>Table1[[#This Row],[บท 1 '[10']]]+Table1[[#This Row],[บท 2 '[10']]]+Table1[[#This Row],[บท 3 '[5']]]</f>
        <v>24</v>
      </c>
      <c r="M311" s="10">
        <f>IF(Table1[[#This Row],[ซ่อมแล้วกลางภาค]]="ซ่อมแล้ว",10,Table1[[#This Row],[MID '[20']2]])</f>
        <v>11</v>
      </c>
      <c r="N311" s="10"/>
      <c r="O311" s="10"/>
      <c r="P311" s="24"/>
      <c r="Q311" s="10">
        <f>Table1[[#This Row],[บท 4 '[10']]]+Table1[[#This Row],[นำเสนอ '[5']]]+Table1[[#This Row],[บท 5 '[10']]]</f>
        <v>0</v>
      </c>
      <c r="R311" s="10">
        <f>Table1[[#This Row],[ก่อนกลางภาค '[25']]]+Table1[[#This Row],[กลางภาค '[20']]]+Table1[[#This Row],[หลังกลางภาค '[25']]]</f>
        <v>35</v>
      </c>
      <c r="S311" s="10"/>
      <c r="T311" s="10">
        <f>Table1[[#This Row],[ปลายภาค '[30']]]+Table1[[#This Row],[ก่อนปลายภาค '[70']]]</f>
        <v>35</v>
      </c>
      <c r="U311" s="12">
        <f t="shared" si="4"/>
        <v>0</v>
      </c>
      <c r="V31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1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1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11" s="13">
        <f>_xlfn.XLOOKUP(Table1[[#This Row],[email]],[1]!ท้ายบท_1[Email],[1]!ท้ายบท_1[Total points],"ยังไม่ส่ง")</f>
        <v>17</v>
      </c>
      <c r="Z311" s="8">
        <f>_xlfn.XLOOKUP(Table1[[#This Row],[email]],[1]!Quiz_1[Email],[1]!Quiz_1[Total points],"ยังไม่ส่ง")</f>
        <v>10</v>
      </c>
      <c r="AA31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1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11" s="13">
        <f>_xlfn.XLOOKUP(Table1[[#This Row],[email]],[1]!ท้ายบท_2[Email],[1]!ท้ายบท_2[Total points],"ยังไม่ส่ง")</f>
        <v>10</v>
      </c>
      <c r="AD311" s="13">
        <f>_xlfn.XLOOKUP(Table1[[#This Row],[email]],[1]!Quiz_2[Email],[1]!Quiz_2[Total points],"ยังไม่ส่ง")</f>
        <v>9</v>
      </c>
      <c r="AE31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11" s="13">
        <f>_xlfn.XLOOKUP(Table1[[#This Row],[email]],[1]!ท้ายบท_3[Email],[1]!ท้ายบท_3[Total points],"ยังไม่ส่ง")</f>
        <v>11</v>
      </c>
      <c r="AG311" s="13">
        <f>_xlfn.XLOOKUP(Table1[[#This Row],[email]],[1]!Quiz_3[Email],[1]!Quiz_3[Total points],"ยังไม่ส่ง")</f>
        <v>5</v>
      </c>
      <c r="AH311" s="10">
        <v>16</v>
      </c>
      <c r="AI311" s="14">
        <v>6</v>
      </c>
      <c r="AJ311" s="10">
        <f>ROUND((Table1[[#This Row],[mid '[20']]]+Table1[[#This Row],[mid '[10']]])/2,0)</f>
        <v>11</v>
      </c>
      <c r="AK311" s="13"/>
      <c r="AL311" s="13"/>
      <c r="AM311" s="13"/>
      <c r="AN311" s="13"/>
      <c r="AO311" s="13"/>
      <c r="AP311" s="13"/>
      <c r="AQ311" s="13"/>
      <c r="AR311" s="15"/>
      <c r="AS311" s="8" t="str">
        <f>IF(M310&lt;10,"ยังไม่ซ่อม",IF(Table1[[#This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12" spans="1:45" ht="19.5" x14ac:dyDescent="0.4">
      <c r="A312" s="7">
        <v>311</v>
      </c>
      <c r="B312" s="8">
        <v>9</v>
      </c>
      <c r="C312" s="8">
        <v>13</v>
      </c>
      <c r="D312" s="8" t="s">
        <v>1267</v>
      </c>
      <c r="E312" s="8" t="s">
        <v>46</v>
      </c>
      <c r="F312" s="8" t="s">
        <v>1268</v>
      </c>
      <c r="G312" s="8" t="s">
        <v>1269</v>
      </c>
      <c r="H312" s="8" t="s">
        <v>1270</v>
      </c>
      <c r="I312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1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1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12" s="10">
        <f>Table1[[#This Row],[บท 1 '[10']]]+Table1[[#This Row],[บท 2 '[10']]]+Table1[[#This Row],[บท 3 '[5']]]</f>
        <v>24</v>
      </c>
      <c r="M312" s="10">
        <f>IF(Table1[[#This Row],[ซ่อมแล้วกลางภาค]]="ซ่อมแล้ว",10,Table1[[#This Row],[MID '[20']2]])</f>
        <v>13</v>
      </c>
      <c r="N312" s="10"/>
      <c r="O312" s="10"/>
      <c r="P312" s="24"/>
      <c r="Q312" s="10">
        <f>Table1[[#This Row],[บท 4 '[10']]]+Table1[[#This Row],[นำเสนอ '[5']]]+Table1[[#This Row],[บท 5 '[10']]]</f>
        <v>0</v>
      </c>
      <c r="R312" s="10">
        <f>Table1[[#This Row],[ก่อนกลางภาค '[25']]]+Table1[[#This Row],[กลางภาค '[20']]]+Table1[[#This Row],[หลังกลางภาค '[25']]]</f>
        <v>37</v>
      </c>
      <c r="S312" s="10"/>
      <c r="T312" s="10">
        <f>Table1[[#This Row],[ปลายภาค '[30']]]+Table1[[#This Row],[ก่อนปลายภาค '[70']]]</f>
        <v>37</v>
      </c>
      <c r="U312" s="12">
        <f t="shared" si="4"/>
        <v>0</v>
      </c>
      <c r="V31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1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1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12" s="13">
        <f>_xlfn.XLOOKUP(Table1[[#This Row],[email]],[1]!ท้ายบท_1[Email],[1]!ท้ายบท_1[Total points],"ยังไม่ส่ง")</f>
        <v>19</v>
      </c>
      <c r="Z312" s="8">
        <f>_xlfn.XLOOKUP(Table1[[#This Row],[email]],[1]!Quiz_1[Email],[1]!Quiz_1[Total points],"ยังไม่ส่ง")</f>
        <v>10</v>
      </c>
      <c r="AA31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1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12" s="13">
        <f>_xlfn.XLOOKUP(Table1[[#This Row],[email]],[1]!ท้ายบท_2[Email],[1]!ท้ายบท_2[Total points],"ยังไม่ส่ง")</f>
        <v>13</v>
      </c>
      <c r="AD312" s="13">
        <f>_xlfn.XLOOKUP(Table1[[#This Row],[email]],[1]!Quiz_2[Email],[1]!Quiz_2[Total points],"ยังไม่ส่ง")</f>
        <v>9</v>
      </c>
      <c r="AE31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12" s="13">
        <f>_xlfn.XLOOKUP(Table1[[#This Row],[email]],[1]!ท้ายบท_3[Email],[1]!ท้ายบท_3[Total points],"ยังไม่ส่ง")</f>
        <v>11</v>
      </c>
      <c r="AG312" s="13">
        <f>_xlfn.XLOOKUP(Table1[[#This Row],[email]],[1]!Quiz_3[Email],[1]!Quiz_3[Total points],"ยังไม่ส่ง")</f>
        <v>7</v>
      </c>
      <c r="AH312" s="10">
        <v>19</v>
      </c>
      <c r="AI312" s="14">
        <v>7</v>
      </c>
      <c r="AJ312" s="10">
        <f>ROUND((Table1[[#This Row],[mid '[20']]]+Table1[[#This Row],[mid '[10']]])/2,0)</f>
        <v>13</v>
      </c>
      <c r="AK312" s="13"/>
      <c r="AL312" s="13"/>
      <c r="AM312" s="13"/>
      <c r="AN312" s="13"/>
      <c r="AO312" s="13"/>
      <c r="AP312" s="13"/>
      <c r="AQ312" s="13"/>
      <c r="AR312" s="15"/>
      <c r="AS312" s="8" t="str">
        <f>IF(M311&lt;10,"ยังไม่ซ่อม",IF(Table1[[#This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13" spans="1:45" ht="19.5" x14ac:dyDescent="0.4">
      <c r="A313" s="7">
        <v>312</v>
      </c>
      <c r="B313" s="8">
        <v>9</v>
      </c>
      <c r="C313" s="8">
        <v>14</v>
      </c>
      <c r="D313" s="8" t="s">
        <v>1271</v>
      </c>
      <c r="E313" s="8" t="s">
        <v>46</v>
      </c>
      <c r="F313" s="8" t="s">
        <v>1272</v>
      </c>
      <c r="G313" s="8" t="s">
        <v>1273</v>
      </c>
      <c r="H313" s="8" t="s">
        <v>1274</v>
      </c>
      <c r="I313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13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13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13" s="10">
        <f>Table1[[#This Row],[บท 1 '[10']]]+Table1[[#This Row],[บท 2 '[10']]]+Table1[[#This Row],[บท 3 '[5']]]</f>
        <v>24</v>
      </c>
      <c r="M313" s="10">
        <f>IF(Table1[[#This Row],[ซ่อมแล้วกลางภาค]]="ซ่อมแล้ว",10,Table1[[#This Row],[MID '[20']2]])</f>
        <v>15</v>
      </c>
      <c r="N313" s="10"/>
      <c r="O313" s="10"/>
      <c r="P313" s="24"/>
      <c r="Q313" s="10">
        <f>Table1[[#This Row],[บท 4 '[10']]]+Table1[[#This Row],[นำเสนอ '[5']]]+Table1[[#This Row],[บท 5 '[10']]]</f>
        <v>0</v>
      </c>
      <c r="R313" s="10">
        <f>Table1[[#This Row],[ก่อนกลางภาค '[25']]]+Table1[[#This Row],[กลางภาค '[20']]]+Table1[[#This Row],[หลังกลางภาค '[25']]]</f>
        <v>39</v>
      </c>
      <c r="S313" s="10"/>
      <c r="T313" s="10">
        <f>Table1[[#This Row],[ปลายภาค '[30']]]+Table1[[#This Row],[ก่อนปลายภาค '[70']]]</f>
        <v>39</v>
      </c>
      <c r="U313" s="12">
        <f t="shared" si="4"/>
        <v>0</v>
      </c>
      <c r="V31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1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1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13" s="13">
        <f>_xlfn.XLOOKUP(Table1[[#This Row],[email]],[1]!ท้ายบท_1[Email],[1]!ท้ายบท_1[Total points],"ยังไม่ส่ง")</f>
        <v>17</v>
      </c>
      <c r="Z313" s="8">
        <f>_xlfn.XLOOKUP(Table1[[#This Row],[email]],[1]!Quiz_1[Email],[1]!Quiz_1[Total points],"ยังไม่ส่ง")</f>
        <v>5</v>
      </c>
      <c r="AA31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1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13" s="13">
        <f>_xlfn.XLOOKUP(Table1[[#This Row],[email]],[1]!ท้ายบท_2[Email],[1]!ท้ายบท_2[Total points],"ยังไม่ส่ง")</f>
        <v>13</v>
      </c>
      <c r="AD313" s="13">
        <f>_xlfn.XLOOKUP(Table1[[#This Row],[email]],[1]!Quiz_2[Email],[1]!Quiz_2[Total points],"ยังไม่ส่ง")</f>
        <v>10</v>
      </c>
      <c r="AE31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13" s="13">
        <f>_xlfn.XLOOKUP(Table1[[#This Row],[email]],[1]!ท้ายบท_3[Email],[1]!ท้ายบท_3[Total points],"ยังไม่ส่ง")</f>
        <v>10</v>
      </c>
      <c r="AG313" s="13">
        <f>_xlfn.XLOOKUP(Table1[[#This Row],[email]],[1]!Quiz_3[Email],[1]!Quiz_3[Total points],"ยังไม่ส่ง")</f>
        <v>8</v>
      </c>
      <c r="AH313" s="10">
        <v>21</v>
      </c>
      <c r="AI313" s="14">
        <v>8</v>
      </c>
      <c r="AJ313" s="10">
        <f>ROUND((Table1[[#This Row],[mid '[20']]]+Table1[[#This Row],[mid '[10']]])/2,0)</f>
        <v>15</v>
      </c>
      <c r="AK313" s="13"/>
      <c r="AL313" s="13"/>
      <c r="AM313" s="13"/>
      <c r="AN313" s="13"/>
      <c r="AO313" s="13"/>
      <c r="AP313" s="13"/>
      <c r="AQ313" s="13"/>
      <c r="AR313" s="15"/>
      <c r="AS313" s="8" t="str">
        <f>IF(M312&lt;10,"ยังไม่ซ่อม",IF(Table1[[#This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14" spans="1:45" ht="19.5" x14ac:dyDescent="0.4">
      <c r="A314" s="7">
        <v>313</v>
      </c>
      <c r="B314" s="8">
        <v>9</v>
      </c>
      <c r="C314" s="8">
        <v>15</v>
      </c>
      <c r="D314" s="8" t="s">
        <v>1275</v>
      </c>
      <c r="E314" s="8" t="s">
        <v>46</v>
      </c>
      <c r="F314" s="8" t="s">
        <v>1276</v>
      </c>
      <c r="G314" s="8" t="s">
        <v>1277</v>
      </c>
      <c r="H314" s="8" t="s">
        <v>1278</v>
      </c>
      <c r="I314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14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14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14" s="10">
        <f>Table1[[#This Row],[บท 1 '[10']]]+Table1[[#This Row],[บท 2 '[10']]]+Table1[[#This Row],[บท 3 '[5']]]</f>
        <v>24</v>
      </c>
      <c r="M314" s="10">
        <f>IF(Table1[[#This Row],[ซ่อมแล้วกลางภาค]]="ซ่อมแล้ว",10,Table1[[#This Row],[MID '[20']2]])</f>
        <v>11</v>
      </c>
      <c r="N314" s="10"/>
      <c r="O314" s="10"/>
      <c r="P314" s="24"/>
      <c r="Q314" s="10">
        <f>Table1[[#This Row],[บท 4 '[10']]]+Table1[[#This Row],[นำเสนอ '[5']]]+Table1[[#This Row],[บท 5 '[10']]]</f>
        <v>0</v>
      </c>
      <c r="R314" s="10">
        <f>Table1[[#This Row],[ก่อนกลางภาค '[25']]]+Table1[[#This Row],[กลางภาค '[20']]]+Table1[[#This Row],[หลังกลางภาค '[25']]]</f>
        <v>35</v>
      </c>
      <c r="S314" s="10"/>
      <c r="T314" s="10">
        <f>Table1[[#This Row],[ปลายภาค '[30']]]+Table1[[#This Row],[ก่อนปลายภาค '[70']]]</f>
        <v>35</v>
      </c>
      <c r="U314" s="12">
        <f t="shared" si="4"/>
        <v>0</v>
      </c>
      <c r="V31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1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1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14" s="13">
        <f>_xlfn.XLOOKUP(Table1[[#This Row],[email]],[1]!ท้ายบท_1[Email],[1]!ท้ายบท_1[Total points],"ยังไม่ส่ง")</f>
        <v>20</v>
      </c>
      <c r="Z314" s="8">
        <f>_xlfn.XLOOKUP(Table1[[#This Row],[email]],[1]!Quiz_1[Email],[1]!Quiz_1[Total points],"ยังไม่ส่ง")</f>
        <v>6</v>
      </c>
      <c r="AA31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1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14" s="13">
        <f>_xlfn.XLOOKUP(Table1[[#This Row],[email]],[1]!ท้ายบท_2[Email],[1]!ท้ายบท_2[Total points],"ยังไม่ส่ง")</f>
        <v>13</v>
      </c>
      <c r="AD314" s="13">
        <f>_xlfn.XLOOKUP(Table1[[#This Row],[email]],[1]!Quiz_2[Email],[1]!Quiz_2[Total points],"ยังไม่ส่ง")</f>
        <v>9</v>
      </c>
      <c r="AE31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14" s="13">
        <f>_xlfn.XLOOKUP(Table1[[#This Row],[email]],[1]!ท้ายบท_3[Email],[1]!ท้ายบท_3[Total points],"ยังไม่ส่ง")</f>
        <v>10</v>
      </c>
      <c r="AG314" s="13">
        <f>_xlfn.XLOOKUP(Table1[[#This Row],[email]],[1]!Quiz_3[Email],[1]!Quiz_3[Total points],"ยังไม่ส่ง")</f>
        <v>9</v>
      </c>
      <c r="AH314" s="10">
        <v>15</v>
      </c>
      <c r="AI314" s="14">
        <v>6</v>
      </c>
      <c r="AJ314" s="10">
        <f>ROUND((Table1[[#This Row],[mid '[20']]]+Table1[[#This Row],[mid '[10']]])/2,0)</f>
        <v>11</v>
      </c>
      <c r="AK314" s="13"/>
      <c r="AL314" s="13"/>
      <c r="AM314" s="13"/>
      <c r="AN314" s="13"/>
      <c r="AO314" s="13"/>
      <c r="AP314" s="13"/>
      <c r="AQ314" s="13"/>
      <c r="AR314" s="15"/>
      <c r="AS314" s="8" t="str">
        <f>IF(M313&lt;10,"ยังไม่ซ่อม",IF(Table1[[#This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15" spans="1:45" ht="19.5" x14ac:dyDescent="0.4">
      <c r="A315" s="7">
        <v>314</v>
      </c>
      <c r="B315" s="8">
        <v>9</v>
      </c>
      <c r="C315" s="8">
        <v>16</v>
      </c>
      <c r="D315" s="8" t="s">
        <v>1279</v>
      </c>
      <c r="E315" s="8" t="s">
        <v>46</v>
      </c>
      <c r="F315" s="8" t="s">
        <v>1280</v>
      </c>
      <c r="G315" s="8" t="s">
        <v>1281</v>
      </c>
      <c r="H315" s="8" t="s">
        <v>1282</v>
      </c>
      <c r="I31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15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15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15" s="10">
        <f>Table1[[#This Row],[บท 1 '[10']]]+Table1[[#This Row],[บท 2 '[10']]]+Table1[[#This Row],[บท 3 '[5']]]</f>
        <v>24</v>
      </c>
      <c r="M315" s="10">
        <f>IF(Table1[[#This Row],[ซ่อมแล้วกลางภาค]]="ซ่อมแล้ว",10,Table1[[#This Row],[MID '[20']2]])</f>
        <v>12</v>
      </c>
      <c r="N315" s="10"/>
      <c r="O315" s="10"/>
      <c r="P315" s="24"/>
      <c r="Q315" s="10">
        <f>Table1[[#This Row],[บท 4 '[10']]]+Table1[[#This Row],[นำเสนอ '[5']]]+Table1[[#This Row],[บท 5 '[10']]]</f>
        <v>0</v>
      </c>
      <c r="R315" s="10">
        <f>Table1[[#This Row],[ก่อนกลางภาค '[25']]]+Table1[[#This Row],[กลางภาค '[20']]]+Table1[[#This Row],[หลังกลางภาค '[25']]]</f>
        <v>36</v>
      </c>
      <c r="S315" s="10"/>
      <c r="T315" s="10">
        <f>Table1[[#This Row],[ปลายภาค '[30']]]+Table1[[#This Row],[ก่อนปลายภาค '[70']]]</f>
        <v>36</v>
      </c>
      <c r="U315" s="12">
        <f t="shared" si="4"/>
        <v>0</v>
      </c>
      <c r="V31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1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1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15" s="13">
        <f>_xlfn.XLOOKUP(Table1[[#This Row],[email]],[1]!ท้ายบท_1[Email],[1]!ท้ายบท_1[Total points],"ยังไม่ส่ง")</f>
        <v>20</v>
      </c>
      <c r="Z315" s="8">
        <f>_xlfn.XLOOKUP(Table1[[#This Row],[email]],[1]!Quiz_1[Email],[1]!Quiz_1[Total points],"ยังไม่ส่ง")</f>
        <v>10</v>
      </c>
      <c r="AA31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1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15" s="13">
        <f>_xlfn.XLOOKUP(Table1[[#This Row],[email]],[1]!ท้ายบท_2[Email],[1]!ท้ายบท_2[Total points],"ยังไม่ส่ง")</f>
        <v>13</v>
      </c>
      <c r="AD315" s="13">
        <f>_xlfn.XLOOKUP(Table1[[#This Row],[email]],[1]!Quiz_2[Email],[1]!Quiz_2[Total points],"ยังไม่ส่ง")</f>
        <v>9</v>
      </c>
      <c r="AE31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15" s="13">
        <f>_xlfn.XLOOKUP(Table1[[#This Row],[email]],[1]!ท้ายบท_3[Email],[1]!ท้ายบท_3[Total points],"ยังไม่ส่ง")</f>
        <v>10</v>
      </c>
      <c r="AG315" s="13">
        <f>_xlfn.XLOOKUP(Table1[[#This Row],[email]],[1]!Quiz_3[Email],[1]!Quiz_3[Total points],"ยังไม่ส่ง")</f>
        <v>7</v>
      </c>
      <c r="AH315" s="10">
        <v>19</v>
      </c>
      <c r="AI315" s="14">
        <v>4</v>
      </c>
      <c r="AJ315" s="10">
        <f>ROUND((Table1[[#This Row],[mid '[20']]]+Table1[[#This Row],[mid '[10']]])/2,0)</f>
        <v>12</v>
      </c>
      <c r="AK315" s="13"/>
      <c r="AL315" s="13"/>
      <c r="AM315" s="13"/>
      <c r="AN315" s="13"/>
      <c r="AO315" s="13"/>
      <c r="AP315" s="13"/>
      <c r="AQ315" s="13"/>
      <c r="AR315" s="15"/>
      <c r="AS315" s="8" t="str">
        <f>IF(M314&lt;10,"ยังไม่ซ่อม",IF(Table1[[#This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16" spans="1:45" ht="19.5" x14ac:dyDescent="0.4">
      <c r="A316" s="7">
        <v>315</v>
      </c>
      <c r="B316" s="8">
        <v>9</v>
      </c>
      <c r="C316" s="8">
        <v>17</v>
      </c>
      <c r="D316" s="8" t="s">
        <v>1283</v>
      </c>
      <c r="E316" s="8" t="s">
        <v>46</v>
      </c>
      <c r="F316" s="8" t="s">
        <v>1284</v>
      </c>
      <c r="G316" s="8" t="s">
        <v>1285</v>
      </c>
      <c r="H316" s="8" t="s">
        <v>1286</v>
      </c>
      <c r="I31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16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316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16" s="10">
        <f>Table1[[#This Row],[บท 1 '[10']]]+Table1[[#This Row],[บท 2 '[10']]]+Table1[[#This Row],[บท 3 '[5']]]</f>
        <v>23</v>
      </c>
      <c r="M316" s="10">
        <f>IF(Table1[[#This Row],[ซ่อมแล้วกลางภาค]]="ซ่อมแล้ว",10,Table1[[#This Row],[MID '[20']2]])</f>
        <v>11</v>
      </c>
      <c r="N316" s="10"/>
      <c r="O316" s="10"/>
      <c r="P316" s="24"/>
      <c r="Q316" s="10">
        <f>Table1[[#This Row],[บท 4 '[10']]]+Table1[[#This Row],[นำเสนอ '[5']]]+Table1[[#This Row],[บท 5 '[10']]]</f>
        <v>0</v>
      </c>
      <c r="R316" s="10">
        <f>Table1[[#This Row],[ก่อนกลางภาค '[25']]]+Table1[[#This Row],[กลางภาค '[20']]]+Table1[[#This Row],[หลังกลางภาค '[25']]]</f>
        <v>34</v>
      </c>
      <c r="S316" s="10"/>
      <c r="T316" s="10">
        <f>Table1[[#This Row],[ปลายภาค '[30']]]+Table1[[#This Row],[ก่อนปลายภาค '[70']]]</f>
        <v>34</v>
      </c>
      <c r="U316" s="12">
        <f t="shared" si="4"/>
        <v>0</v>
      </c>
      <c r="V31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1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1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16" s="13">
        <f>_xlfn.XLOOKUP(Table1[[#This Row],[email]],[1]!ท้ายบท_1[Email],[1]!ท้ายบท_1[Total points],"ยังไม่ส่ง")</f>
        <v>16</v>
      </c>
      <c r="Z316" s="8">
        <f>_xlfn.XLOOKUP(Table1[[#This Row],[email]],[1]!Quiz_1[Email],[1]!Quiz_1[Total points],"ยังไม่ส่ง")</f>
        <v>9</v>
      </c>
      <c r="AA31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1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16" s="13">
        <f>_xlfn.XLOOKUP(Table1[[#This Row],[email]],[1]!ท้ายบท_2[Email],[1]!ท้ายบท_2[Total points],"ยังไม่ส่ง")</f>
        <v>12</v>
      </c>
      <c r="AD316" s="13">
        <f>_xlfn.XLOOKUP(Table1[[#This Row],[email]],[1]!Quiz_2[Email],[1]!Quiz_2[Total points],"ยังไม่ส่ง")</f>
        <v>6</v>
      </c>
      <c r="AE31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16" s="13">
        <f>_xlfn.XLOOKUP(Table1[[#This Row],[email]],[1]!ท้ายบท_3[Email],[1]!ท้ายบท_3[Total points],"ยังไม่ส่ง")</f>
        <v>11</v>
      </c>
      <c r="AG316" s="13">
        <f>_xlfn.XLOOKUP(Table1[[#This Row],[email]],[1]!Quiz_3[Email],[1]!Quiz_3[Total points],"ยังไม่ส่ง")</f>
        <v>5</v>
      </c>
      <c r="AH316" s="10">
        <v>16</v>
      </c>
      <c r="AI316" s="14">
        <v>5</v>
      </c>
      <c r="AJ316" s="10">
        <f>ROUND((Table1[[#This Row],[mid '[20']]]+Table1[[#This Row],[mid '[10']]])/2,0)</f>
        <v>11</v>
      </c>
      <c r="AK316" s="13"/>
      <c r="AL316" s="13"/>
      <c r="AM316" s="13"/>
      <c r="AN316" s="13"/>
      <c r="AO316" s="13"/>
      <c r="AP316" s="13"/>
      <c r="AQ316" s="13"/>
      <c r="AR316" s="15"/>
      <c r="AS316" s="8" t="str">
        <f>IF(M315&lt;10,"ยังไม่ซ่อม",IF(Table1[[#This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17" spans="1:45" ht="19.5" x14ac:dyDescent="0.4">
      <c r="A317" s="7">
        <v>316</v>
      </c>
      <c r="B317" s="8">
        <v>9</v>
      </c>
      <c r="C317" s="8">
        <v>18</v>
      </c>
      <c r="D317" s="8" t="s">
        <v>1287</v>
      </c>
      <c r="E317" s="8" t="s">
        <v>46</v>
      </c>
      <c r="F317" s="8" t="s">
        <v>1288</v>
      </c>
      <c r="G317" s="8" t="s">
        <v>1289</v>
      </c>
      <c r="H317" s="8" t="s">
        <v>1290</v>
      </c>
      <c r="I31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1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17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17" s="10">
        <f>Table1[[#This Row],[บท 1 '[10']]]+Table1[[#This Row],[บท 2 '[10']]]+Table1[[#This Row],[บท 3 '[5']]]</f>
        <v>25</v>
      </c>
      <c r="M317" s="10">
        <f>IF(Table1[[#This Row],[ซ่อมแล้วกลางภาค]]="ซ่อมแล้ว",10,Table1[[#This Row],[MID '[20']2]])</f>
        <v>14</v>
      </c>
      <c r="N317" s="10"/>
      <c r="O317" s="10"/>
      <c r="P317" s="24"/>
      <c r="Q317" s="10">
        <f>Table1[[#This Row],[บท 4 '[10']]]+Table1[[#This Row],[นำเสนอ '[5']]]+Table1[[#This Row],[บท 5 '[10']]]</f>
        <v>0</v>
      </c>
      <c r="R317" s="10">
        <f>Table1[[#This Row],[ก่อนกลางภาค '[25']]]+Table1[[#This Row],[กลางภาค '[20']]]+Table1[[#This Row],[หลังกลางภาค '[25']]]</f>
        <v>39</v>
      </c>
      <c r="S317" s="10"/>
      <c r="T317" s="10">
        <f>Table1[[#This Row],[ปลายภาค '[30']]]+Table1[[#This Row],[ก่อนปลายภาค '[70']]]</f>
        <v>39</v>
      </c>
      <c r="U317" s="12">
        <f t="shared" si="4"/>
        <v>0</v>
      </c>
      <c r="V31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1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1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17" s="13">
        <f>_xlfn.XLOOKUP(Table1[[#This Row],[email]],[1]!ท้ายบท_1[Email],[1]!ท้ายบท_1[Total points],"ยังไม่ส่ง")</f>
        <v>22</v>
      </c>
      <c r="Z317" s="8">
        <f>_xlfn.XLOOKUP(Table1[[#This Row],[email]],[1]!Quiz_1[Email],[1]!Quiz_1[Total points],"ยังไม่ส่ง")</f>
        <v>9</v>
      </c>
      <c r="AA31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1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17" s="13">
        <f>_xlfn.XLOOKUP(Table1[[#This Row],[email]],[1]!ท้ายบท_2[Email],[1]!ท้ายบท_2[Total points],"ยังไม่ส่ง")</f>
        <v>13</v>
      </c>
      <c r="AD317" s="13">
        <f>_xlfn.XLOOKUP(Table1[[#This Row],[email]],[1]!Quiz_2[Email],[1]!Quiz_2[Total points],"ยังไม่ส่ง")</f>
        <v>9</v>
      </c>
      <c r="AE31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17" s="13">
        <f>_xlfn.XLOOKUP(Table1[[#This Row],[email]],[1]!ท้ายบท_3[Email],[1]!ท้ายบท_3[Total points],"ยังไม่ส่ง")</f>
        <v>10</v>
      </c>
      <c r="AG317" s="13">
        <f>_xlfn.XLOOKUP(Table1[[#This Row],[email]],[1]!Quiz_3[Email],[1]!Quiz_3[Total points],"ยังไม่ส่ง")</f>
        <v>9</v>
      </c>
      <c r="AH317" s="10">
        <v>19</v>
      </c>
      <c r="AI317" s="14">
        <v>9</v>
      </c>
      <c r="AJ317" s="10">
        <f>ROUND((Table1[[#This Row],[mid '[20']]]+Table1[[#This Row],[mid '[10']]])/2,0)</f>
        <v>14</v>
      </c>
      <c r="AK317" s="13"/>
      <c r="AL317" s="13"/>
      <c r="AM317" s="13"/>
      <c r="AN317" s="13"/>
      <c r="AO317" s="13"/>
      <c r="AP317" s="13"/>
      <c r="AQ317" s="13"/>
      <c r="AR317" s="15"/>
      <c r="AS317" s="8" t="str">
        <f>IF(M316&lt;10,"ยังไม่ซ่อม",IF(Table1[[#This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18" spans="1:45" ht="19.5" x14ac:dyDescent="0.4">
      <c r="A318" s="7">
        <v>317</v>
      </c>
      <c r="B318" s="8">
        <v>9</v>
      </c>
      <c r="C318" s="8">
        <v>19</v>
      </c>
      <c r="D318" s="8" t="s">
        <v>1291</v>
      </c>
      <c r="E318" s="8" t="s">
        <v>111</v>
      </c>
      <c r="F318" s="8" t="s">
        <v>1292</v>
      </c>
      <c r="G318" s="8" t="s">
        <v>1293</v>
      </c>
      <c r="H318" s="8" t="s">
        <v>1294</v>
      </c>
      <c r="I318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18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18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18" s="10">
        <f>Table1[[#This Row],[บท 1 '[10']]]+Table1[[#This Row],[บท 2 '[10']]]+Table1[[#This Row],[บท 3 '[5']]]</f>
        <v>23</v>
      </c>
      <c r="M318" s="10">
        <f>IF(Table1[[#This Row],[ซ่อมแล้วกลางภาค]]="ซ่อมแล้ว",10,Table1[[#This Row],[MID '[20']2]])</f>
        <v>13</v>
      </c>
      <c r="N318" s="10"/>
      <c r="O318" s="10"/>
      <c r="P318" s="24"/>
      <c r="Q318" s="10">
        <f>Table1[[#This Row],[บท 4 '[10']]]+Table1[[#This Row],[นำเสนอ '[5']]]+Table1[[#This Row],[บท 5 '[10']]]</f>
        <v>0</v>
      </c>
      <c r="R318" s="10">
        <f>Table1[[#This Row],[ก่อนกลางภาค '[25']]]+Table1[[#This Row],[กลางภาค '[20']]]+Table1[[#This Row],[หลังกลางภาค '[25']]]</f>
        <v>36</v>
      </c>
      <c r="S318" s="10"/>
      <c r="T318" s="10">
        <f>Table1[[#This Row],[ปลายภาค '[30']]]+Table1[[#This Row],[ก่อนปลายภาค '[70']]]</f>
        <v>36</v>
      </c>
      <c r="U318" s="12">
        <f t="shared" si="4"/>
        <v>0</v>
      </c>
      <c r="V31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1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1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18" s="13">
        <f>_xlfn.XLOOKUP(Table1[[#This Row],[email]],[1]!ท้ายบท_1[Email],[1]!ท้ายบท_1[Total points],"ยังไม่ส่ง")</f>
        <v>16</v>
      </c>
      <c r="Z318" s="8">
        <f>_xlfn.XLOOKUP(Table1[[#This Row],[email]],[1]!Quiz_1[Email],[1]!Quiz_1[Total points],"ยังไม่ส่ง")</f>
        <v>6</v>
      </c>
      <c r="AA31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1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18" s="13">
        <f>_xlfn.XLOOKUP(Table1[[#This Row],[email]],[1]!ท้ายบท_2[Email],[1]!ท้ายบท_2[Total points],"ยังไม่ส่ง")</f>
        <v>9</v>
      </c>
      <c r="AD318" s="13">
        <f>_xlfn.XLOOKUP(Table1[[#This Row],[email]],[1]!Quiz_2[Email],[1]!Quiz_2[Total points],"ยังไม่ส่ง")</f>
        <v>9</v>
      </c>
      <c r="AE31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18" s="13">
        <f>_xlfn.XLOOKUP(Table1[[#This Row],[email]],[1]!ท้ายบท_3[Email],[1]!ท้ายบท_3[Total points],"ยังไม่ส่ง")</f>
        <v>9</v>
      </c>
      <c r="AG318" s="13">
        <f>_xlfn.XLOOKUP(Table1[[#This Row],[email]],[1]!Quiz_3[Email],[1]!Quiz_3[Total points],"ยังไม่ส่ง")</f>
        <v>6</v>
      </c>
      <c r="AH318" s="10">
        <v>17</v>
      </c>
      <c r="AI318" s="14">
        <v>9</v>
      </c>
      <c r="AJ318" s="10">
        <f>ROUND((Table1[[#This Row],[mid '[20']]]+Table1[[#This Row],[mid '[10']]])/2,0)</f>
        <v>13</v>
      </c>
      <c r="AK318" s="13"/>
      <c r="AL318" s="13"/>
      <c r="AM318" s="13"/>
      <c r="AN318" s="13"/>
      <c r="AO318" s="13"/>
      <c r="AP318" s="13"/>
      <c r="AQ318" s="13"/>
      <c r="AR318" s="15"/>
      <c r="AS318" s="8" t="str">
        <f>IF(M317&lt;10,"ยังไม่ซ่อม",IF(Table1[[#This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19" spans="1:45" ht="19.5" x14ac:dyDescent="0.4">
      <c r="A319" s="7">
        <v>318</v>
      </c>
      <c r="B319" s="8">
        <v>9</v>
      </c>
      <c r="C319" s="8">
        <v>20</v>
      </c>
      <c r="D319" s="8" t="s">
        <v>1295</v>
      </c>
      <c r="E319" s="8" t="s">
        <v>111</v>
      </c>
      <c r="F319" s="8" t="s">
        <v>1296</v>
      </c>
      <c r="G319" s="8" t="s">
        <v>1297</v>
      </c>
      <c r="H319" s="8" t="s">
        <v>1298</v>
      </c>
      <c r="I319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19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19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19" s="10">
        <f>Table1[[#This Row],[บท 1 '[10']]]+Table1[[#This Row],[บท 2 '[10']]]+Table1[[#This Row],[บท 3 '[5']]]</f>
        <v>24</v>
      </c>
      <c r="M319" s="10">
        <f>IF(Table1[[#This Row],[ซ่อมแล้วกลางภาค]]="ซ่อมแล้ว",10,Table1[[#This Row],[MID '[20']2]])</f>
        <v>14</v>
      </c>
      <c r="N319" s="10"/>
      <c r="O319" s="10"/>
      <c r="P319" s="24"/>
      <c r="Q319" s="10">
        <f>Table1[[#This Row],[บท 4 '[10']]]+Table1[[#This Row],[นำเสนอ '[5']]]+Table1[[#This Row],[บท 5 '[10']]]</f>
        <v>0</v>
      </c>
      <c r="R319" s="10">
        <f>Table1[[#This Row],[ก่อนกลางภาค '[25']]]+Table1[[#This Row],[กลางภาค '[20']]]+Table1[[#This Row],[หลังกลางภาค '[25']]]</f>
        <v>38</v>
      </c>
      <c r="S319" s="10"/>
      <c r="T319" s="10">
        <f>Table1[[#This Row],[ปลายภาค '[30']]]+Table1[[#This Row],[ก่อนปลายภาค '[70']]]</f>
        <v>38</v>
      </c>
      <c r="U319" s="12">
        <f t="shared" si="4"/>
        <v>0</v>
      </c>
      <c r="V31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1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1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19" s="13">
        <f>_xlfn.XLOOKUP(Table1[[#This Row],[email]],[1]!ท้ายบท_1[Email],[1]!ท้ายบท_1[Total points],"ยังไม่ส่ง")</f>
        <v>18</v>
      </c>
      <c r="Z319" s="8">
        <f>_xlfn.XLOOKUP(Table1[[#This Row],[email]],[1]!Quiz_1[Email],[1]!Quiz_1[Total points],"ยังไม่ส่ง")</f>
        <v>8</v>
      </c>
      <c r="AA31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1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19" s="13">
        <f>_xlfn.XLOOKUP(Table1[[#This Row],[email]],[1]!ท้ายบท_2[Email],[1]!ท้ายบท_2[Total points],"ยังไม่ส่ง")</f>
        <v>9</v>
      </c>
      <c r="AD319" s="13">
        <f>_xlfn.XLOOKUP(Table1[[#This Row],[email]],[1]!Quiz_2[Email],[1]!Quiz_2[Total points],"ยังไม่ส่ง")</f>
        <v>9</v>
      </c>
      <c r="AE31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19" s="13">
        <f>_xlfn.XLOOKUP(Table1[[#This Row],[email]],[1]!ท้ายบท_3[Email],[1]!ท้ายบท_3[Total points],"ยังไม่ส่ง")</f>
        <v>11</v>
      </c>
      <c r="AG319" s="13">
        <f>_xlfn.XLOOKUP(Table1[[#This Row],[email]],[1]!Quiz_3[Email],[1]!Quiz_3[Total points],"ยังไม่ส่ง")</f>
        <v>6</v>
      </c>
      <c r="AH319" s="10">
        <v>19</v>
      </c>
      <c r="AI319" s="14">
        <v>8</v>
      </c>
      <c r="AJ319" s="10">
        <f>ROUND((Table1[[#This Row],[mid '[20']]]+Table1[[#This Row],[mid '[10']]])/2,0)</f>
        <v>14</v>
      </c>
      <c r="AK319" s="13"/>
      <c r="AL319" s="13"/>
      <c r="AM319" s="13"/>
      <c r="AN319" s="13"/>
      <c r="AO319" s="13"/>
      <c r="AP319" s="13"/>
      <c r="AQ319" s="13"/>
      <c r="AR319" s="15"/>
      <c r="AS319" s="8" t="str">
        <f>IF(M318&lt;10,"ยังไม่ซ่อม",IF(Table1[[#This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20" spans="1:45" ht="19.5" x14ac:dyDescent="0.4">
      <c r="A320" s="7">
        <v>319</v>
      </c>
      <c r="B320" s="8">
        <v>9</v>
      </c>
      <c r="C320" s="8">
        <v>21</v>
      </c>
      <c r="D320" s="8" t="s">
        <v>1299</v>
      </c>
      <c r="E320" s="8" t="s">
        <v>111</v>
      </c>
      <c r="F320" s="8" t="s">
        <v>1300</v>
      </c>
      <c r="G320" s="8" t="s">
        <v>1301</v>
      </c>
      <c r="H320" s="8" t="s">
        <v>1302</v>
      </c>
      <c r="I320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20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20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20" s="10">
        <f>Table1[[#This Row],[บท 1 '[10']]]+Table1[[#This Row],[บท 2 '[10']]]+Table1[[#This Row],[บท 3 '[5']]]</f>
        <v>23</v>
      </c>
      <c r="M320" s="10">
        <f>IF(Table1[[#This Row],[ซ่อมแล้วกลางภาค]]="ซ่อมแล้ว",10,Table1[[#This Row],[MID '[20']2]])</f>
        <v>9</v>
      </c>
      <c r="N320" s="10"/>
      <c r="O320" s="10"/>
      <c r="P320" s="24"/>
      <c r="Q320" s="10">
        <f>Table1[[#This Row],[บท 4 '[10']]]+Table1[[#This Row],[นำเสนอ '[5']]]+Table1[[#This Row],[บท 5 '[10']]]</f>
        <v>0</v>
      </c>
      <c r="R320" s="10">
        <f>Table1[[#This Row],[ก่อนกลางภาค '[25']]]+Table1[[#This Row],[กลางภาค '[20']]]+Table1[[#This Row],[หลังกลางภาค '[25']]]</f>
        <v>32</v>
      </c>
      <c r="S320" s="10"/>
      <c r="T320" s="10">
        <f>Table1[[#This Row],[ปลายภาค '[30']]]+Table1[[#This Row],[ก่อนปลายภาค '[70']]]</f>
        <v>32</v>
      </c>
      <c r="U320" s="12">
        <f t="shared" si="4"/>
        <v>0</v>
      </c>
      <c r="V32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2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2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20" s="13">
        <f>_xlfn.XLOOKUP(Table1[[#This Row],[email]],[1]!ท้ายบท_1[Email],[1]!ท้ายบท_1[Total points],"ยังไม่ส่ง")</f>
        <v>20</v>
      </c>
      <c r="Z320" s="8">
        <f>_xlfn.XLOOKUP(Table1[[#This Row],[email]],[1]!Quiz_1[Email],[1]!Quiz_1[Total points],"ยังไม่ส่ง")</f>
        <v>7</v>
      </c>
      <c r="AA32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2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20" s="13">
        <f>_xlfn.XLOOKUP(Table1[[#This Row],[email]],[1]!ท้ายบท_2[Email],[1]!ท้ายบท_2[Total points],"ยังไม่ส่ง")</f>
        <v>14</v>
      </c>
      <c r="AD320" s="13">
        <f>_xlfn.XLOOKUP(Table1[[#This Row],[email]],[1]!Quiz_2[Email],[1]!Quiz_2[Total points],"ยังไม่ส่ง")</f>
        <v>9</v>
      </c>
      <c r="AE32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20" s="13">
        <f>_xlfn.XLOOKUP(Table1[[#This Row],[email]],[1]!ท้ายบท_3[Email],[1]!ท้ายบท_3[Total points],"ยังไม่ส่ง")</f>
        <v>11</v>
      </c>
      <c r="AG320" s="13">
        <f>_xlfn.XLOOKUP(Table1[[#This Row],[email]],[1]!Quiz_3[Email],[1]!Quiz_3[Total points],"ยังไม่ส่ง")</f>
        <v>6</v>
      </c>
      <c r="AH320" s="10">
        <v>12</v>
      </c>
      <c r="AI320" s="14">
        <v>5</v>
      </c>
      <c r="AJ320" s="10">
        <f>ROUND((Table1[[#This Row],[mid '[20']]]+Table1[[#This Row],[mid '[10']]])/2,0)</f>
        <v>9</v>
      </c>
      <c r="AK320" s="13"/>
      <c r="AL320" s="13"/>
      <c r="AM320" s="13"/>
      <c r="AN320" s="13"/>
      <c r="AO320" s="13"/>
      <c r="AP320" s="13"/>
      <c r="AQ320" s="13"/>
      <c r="AR320" s="15"/>
      <c r="AS320" s="8" t="str">
        <f>IF(M319&lt;10,"ยังไม่ซ่อม",IF(Table1[[#This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21" spans="1:45" ht="19.5" x14ac:dyDescent="0.4">
      <c r="A321" s="7">
        <v>320</v>
      </c>
      <c r="B321" s="8">
        <v>9</v>
      </c>
      <c r="C321" s="8">
        <v>22</v>
      </c>
      <c r="D321" s="8" t="s">
        <v>1303</v>
      </c>
      <c r="E321" s="8" t="s">
        <v>111</v>
      </c>
      <c r="F321" s="8" t="s">
        <v>1304</v>
      </c>
      <c r="G321" s="8" t="s">
        <v>1305</v>
      </c>
      <c r="H321" s="8" t="s">
        <v>1306</v>
      </c>
      <c r="I32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21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21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21" s="10">
        <f>Table1[[#This Row],[บท 1 '[10']]]+Table1[[#This Row],[บท 2 '[10']]]+Table1[[#This Row],[บท 3 '[5']]]</f>
        <v>24</v>
      </c>
      <c r="M321" s="10">
        <f>IF(Table1[[#This Row],[ซ่อมแล้วกลางภาค]]="ซ่อมแล้ว",10,Table1[[#This Row],[MID '[20']2]])</f>
        <v>15</v>
      </c>
      <c r="N321" s="10"/>
      <c r="O321" s="10"/>
      <c r="P321" s="24"/>
      <c r="Q321" s="10">
        <f>Table1[[#This Row],[บท 4 '[10']]]+Table1[[#This Row],[นำเสนอ '[5']]]+Table1[[#This Row],[บท 5 '[10']]]</f>
        <v>0</v>
      </c>
      <c r="R321" s="10">
        <f>Table1[[#This Row],[ก่อนกลางภาค '[25']]]+Table1[[#This Row],[กลางภาค '[20']]]+Table1[[#This Row],[หลังกลางภาค '[25']]]</f>
        <v>39</v>
      </c>
      <c r="S321" s="10"/>
      <c r="T321" s="10">
        <f>Table1[[#This Row],[ปลายภาค '[30']]]+Table1[[#This Row],[ก่อนปลายภาค '[70']]]</f>
        <v>39</v>
      </c>
      <c r="U321" s="12">
        <f t="shared" si="4"/>
        <v>0</v>
      </c>
      <c r="V32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2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2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21" s="13">
        <f>_xlfn.XLOOKUP(Table1[[#This Row],[email]],[1]!ท้ายบท_1[Email],[1]!ท้ายบท_1[Total points],"ยังไม่ส่ง")</f>
        <v>16</v>
      </c>
      <c r="Z321" s="8">
        <f>_xlfn.XLOOKUP(Table1[[#This Row],[email]],[1]!Quiz_1[Email],[1]!Quiz_1[Total points],"ยังไม่ส่ง")</f>
        <v>8</v>
      </c>
      <c r="AA32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2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21" s="13">
        <f>_xlfn.XLOOKUP(Table1[[#This Row],[email]],[1]!ท้ายบท_2[Email],[1]!ท้ายบท_2[Total points],"ยังไม่ส่ง")</f>
        <v>9</v>
      </c>
      <c r="AD321" s="13">
        <f>_xlfn.XLOOKUP(Table1[[#This Row],[email]],[1]!Quiz_2[Email],[1]!Quiz_2[Total points],"ยังไม่ส่ง")</f>
        <v>9</v>
      </c>
      <c r="AE32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21" s="13">
        <f>_xlfn.XLOOKUP(Table1[[#This Row],[email]],[1]!ท้ายบท_3[Email],[1]!ท้ายบท_3[Total points],"ยังไม่ส่ง")</f>
        <v>9</v>
      </c>
      <c r="AG321" s="13">
        <f>_xlfn.XLOOKUP(Table1[[#This Row],[email]],[1]!Quiz_3[Email],[1]!Quiz_3[Total points],"ยังไม่ส่ง")</f>
        <v>5</v>
      </c>
      <c r="AH321" s="10">
        <v>24</v>
      </c>
      <c r="AI321" s="14">
        <v>6</v>
      </c>
      <c r="AJ321" s="10">
        <f>ROUND((Table1[[#This Row],[mid '[20']]]+Table1[[#This Row],[mid '[10']]])/2,0)</f>
        <v>15</v>
      </c>
      <c r="AK321" s="13"/>
      <c r="AL321" s="13"/>
      <c r="AM321" s="13"/>
      <c r="AN321" s="13"/>
      <c r="AO321" s="13"/>
      <c r="AP321" s="13"/>
      <c r="AQ321" s="13"/>
      <c r="AR321" s="15"/>
      <c r="AS321" s="8" t="str">
        <f>IF(M320&lt;10,"ยังไม่ซ่อม",IF(Table1[[#This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22" spans="1:45" ht="19.5" x14ac:dyDescent="0.4">
      <c r="A322" s="7">
        <v>321</v>
      </c>
      <c r="B322" s="8">
        <v>9</v>
      </c>
      <c r="C322" s="8">
        <v>23</v>
      </c>
      <c r="D322" s="8" t="s">
        <v>1307</v>
      </c>
      <c r="E322" s="8" t="s">
        <v>111</v>
      </c>
      <c r="F322" s="8" t="s">
        <v>1308</v>
      </c>
      <c r="G322" s="8" t="s">
        <v>1309</v>
      </c>
      <c r="H322" s="8" t="s">
        <v>1310</v>
      </c>
      <c r="I322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2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2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22" s="10">
        <f>Table1[[#This Row],[บท 1 '[10']]]+Table1[[#This Row],[บท 2 '[10']]]+Table1[[#This Row],[บท 3 '[5']]]</f>
        <v>24</v>
      </c>
      <c r="M322" s="10">
        <f>IF(Table1[[#This Row],[ซ่อมแล้วกลางภาค]]="ซ่อมแล้ว",10,Table1[[#This Row],[MID '[20']2]])</f>
        <v>9</v>
      </c>
      <c r="N322" s="10"/>
      <c r="O322" s="10"/>
      <c r="P322" s="24"/>
      <c r="Q322" s="10">
        <f>Table1[[#This Row],[บท 4 '[10']]]+Table1[[#This Row],[นำเสนอ '[5']]]+Table1[[#This Row],[บท 5 '[10']]]</f>
        <v>0</v>
      </c>
      <c r="R322" s="10">
        <f>Table1[[#This Row],[ก่อนกลางภาค '[25']]]+Table1[[#This Row],[กลางภาค '[20']]]+Table1[[#This Row],[หลังกลางภาค '[25']]]</f>
        <v>33</v>
      </c>
      <c r="S322" s="10"/>
      <c r="T322" s="10">
        <f>Table1[[#This Row],[ปลายภาค '[30']]]+Table1[[#This Row],[ก่อนปลายภาค '[70']]]</f>
        <v>33</v>
      </c>
      <c r="U322" s="12">
        <f t="shared" ref="U322:U385" si="5">IF(T322&gt;=79.5,4,IF(T322&gt;=74.5,3.5,IF(T322&gt;=69.5,3, IF(T322&gt;=64.5,2.5, IF(T322&gt;=59.5,2, IF(T322&gt;=54.5,1.5, IF(T322&gt;=49.5,1, IF(T322&lt;=49,0))))))))</f>
        <v>0</v>
      </c>
      <c r="V32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2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2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22" s="13">
        <f>_xlfn.XLOOKUP(Table1[[#This Row],[email]],[1]!ท้ายบท_1[Email],[1]!ท้ายบท_1[Total points],"ยังไม่ส่ง")</f>
        <v>20</v>
      </c>
      <c r="Z322" s="8">
        <f>_xlfn.XLOOKUP(Table1[[#This Row],[email]],[1]!Quiz_1[Email],[1]!Quiz_1[Total points],"ยังไม่ส่ง")</f>
        <v>9</v>
      </c>
      <c r="AA32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2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22" s="13">
        <f>_xlfn.XLOOKUP(Table1[[#This Row],[email]],[1]!ท้ายบท_2[Email],[1]!ท้ายบท_2[Total points],"ยังไม่ส่ง")</f>
        <v>11</v>
      </c>
      <c r="AD322" s="13">
        <f>_xlfn.XLOOKUP(Table1[[#This Row],[email]],[1]!Quiz_2[Email],[1]!Quiz_2[Total points],"ยังไม่ส่ง")</f>
        <v>8</v>
      </c>
      <c r="AE32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22" s="13">
        <f>_xlfn.XLOOKUP(Table1[[#This Row],[email]],[1]!ท้ายบท_3[Email],[1]!ท้ายบท_3[Total points],"ยังไม่ส่ง")</f>
        <v>10</v>
      </c>
      <c r="AG322" s="13">
        <f>_xlfn.XLOOKUP(Table1[[#This Row],[email]],[1]!Quiz_3[Email],[1]!Quiz_3[Total points],"ยังไม่ส่ง")</f>
        <v>7</v>
      </c>
      <c r="AH322" s="10">
        <v>14</v>
      </c>
      <c r="AI322" s="14">
        <v>4</v>
      </c>
      <c r="AJ322" s="10">
        <f>ROUND((Table1[[#This Row],[mid '[20']]]+Table1[[#This Row],[mid '[10']]])/2,0)</f>
        <v>9</v>
      </c>
      <c r="AK322" s="13"/>
      <c r="AL322" s="13"/>
      <c r="AM322" s="13"/>
      <c r="AN322" s="13"/>
      <c r="AO322" s="13"/>
      <c r="AP322" s="13"/>
      <c r="AQ322" s="13"/>
      <c r="AR322" s="15"/>
      <c r="AS322" s="8" t="str">
        <f>IF(M321&lt;10,"ยังไม่ซ่อม",IF(Table1[[#This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23" spans="1:45" ht="19.5" x14ac:dyDescent="0.4">
      <c r="A323" s="7">
        <v>322</v>
      </c>
      <c r="B323" s="8">
        <v>9</v>
      </c>
      <c r="C323" s="8">
        <v>24</v>
      </c>
      <c r="D323" s="8" t="s">
        <v>1311</v>
      </c>
      <c r="E323" s="8" t="s">
        <v>111</v>
      </c>
      <c r="F323" s="8" t="s">
        <v>1312</v>
      </c>
      <c r="G323" s="8" t="s">
        <v>1313</v>
      </c>
      <c r="H323" s="8" t="s">
        <v>1314</v>
      </c>
      <c r="I323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23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323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323" s="10">
        <f>Table1[[#This Row],[บท 1 '[10']]]+Table1[[#This Row],[บท 2 '[10']]]+Table1[[#This Row],[บท 3 '[5']]]</f>
        <v>20</v>
      </c>
      <c r="M323" s="10">
        <f>IF(Table1[[#This Row],[ซ่อมแล้วกลางภาค]]="ซ่อมแล้ว",10,Table1[[#This Row],[MID '[20']2]])</f>
        <v>11</v>
      </c>
      <c r="N323" s="10"/>
      <c r="O323" s="10"/>
      <c r="P323" s="24"/>
      <c r="Q323" s="10">
        <f>Table1[[#This Row],[บท 4 '[10']]]+Table1[[#This Row],[นำเสนอ '[5']]]+Table1[[#This Row],[บท 5 '[10']]]</f>
        <v>0</v>
      </c>
      <c r="R323" s="10">
        <f>Table1[[#This Row],[ก่อนกลางภาค '[25']]]+Table1[[#This Row],[กลางภาค '[20']]]+Table1[[#This Row],[หลังกลางภาค '[25']]]</f>
        <v>31</v>
      </c>
      <c r="S323" s="10"/>
      <c r="T323" s="10">
        <f>Table1[[#This Row],[ปลายภาค '[30']]]+Table1[[#This Row],[ก่อนปลายภาค '[70']]]</f>
        <v>31</v>
      </c>
      <c r="U323" s="12">
        <f t="shared" si="5"/>
        <v>0</v>
      </c>
      <c r="V32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2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2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23" s="13">
        <f>_xlfn.XLOOKUP(Table1[[#This Row],[email]],[1]!ท้ายบท_1[Email],[1]!ท้ายบท_1[Total points],"ยังไม่ส่ง")</f>
        <v>20</v>
      </c>
      <c r="Z323" s="8">
        <f>_xlfn.XLOOKUP(Table1[[#This Row],[email]],[1]!Quiz_1[Email],[1]!Quiz_1[Total points],"ยังไม่ส่ง")</f>
        <v>6</v>
      </c>
      <c r="AA32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2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23" s="13">
        <f>_xlfn.XLOOKUP(Table1[[#This Row],[email]],[1]!ท้ายบท_2[Email],[1]!ท้ายบท_2[Total points],"ยังไม่ส่ง")</f>
        <v>12</v>
      </c>
      <c r="AD323" s="13">
        <f>_xlfn.XLOOKUP(Table1[[#This Row],[email]],[1]!Quiz_2[Email],[1]!Quiz_2[Total points],"ยังไม่ส่ง")</f>
        <v>6</v>
      </c>
      <c r="AE32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23" s="13" t="str">
        <f>_xlfn.XLOOKUP(Table1[[#This Row],[email]],[1]!ท้ายบท_3[Email],[1]!ท้ายบท_3[Total points],"ยังไม่ส่ง")</f>
        <v>ยังไม่ส่ง</v>
      </c>
      <c r="AG323" s="13" t="str">
        <f>_xlfn.XLOOKUP(Table1[[#This Row],[email]],[1]!Quiz_3[Email],[1]!Quiz_3[Total points],"ยังไม่ส่ง")</f>
        <v>ยังไม่ส่ง</v>
      </c>
      <c r="AH323" s="10">
        <v>16</v>
      </c>
      <c r="AI323" s="14">
        <v>5</v>
      </c>
      <c r="AJ323" s="10">
        <f>ROUND((Table1[[#This Row],[mid '[20']]]+Table1[[#This Row],[mid '[10']]])/2,0)</f>
        <v>11</v>
      </c>
      <c r="AK323" s="13"/>
      <c r="AL323" s="13"/>
      <c r="AM323" s="13"/>
      <c r="AN323" s="13"/>
      <c r="AO323" s="13"/>
      <c r="AP323" s="13"/>
      <c r="AQ323" s="13"/>
      <c r="AR323" s="15"/>
      <c r="AS323" s="8" t="str">
        <f>IF(M322&lt;10,"ยังไม่ซ่อม",IF(Table1[[#This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24" spans="1:45" ht="19.5" x14ac:dyDescent="0.4">
      <c r="A324" s="7">
        <v>323</v>
      </c>
      <c r="B324" s="8">
        <v>9</v>
      </c>
      <c r="C324" s="8">
        <v>25</v>
      </c>
      <c r="D324" s="8" t="s">
        <v>1315</v>
      </c>
      <c r="E324" s="8" t="s">
        <v>111</v>
      </c>
      <c r="F324" s="8" t="s">
        <v>1316</v>
      </c>
      <c r="G324" s="8" t="s">
        <v>840</v>
      </c>
      <c r="H324" s="8" t="s">
        <v>1317</v>
      </c>
      <c r="I324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24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24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24" s="10">
        <f>Table1[[#This Row],[บท 1 '[10']]]+Table1[[#This Row],[บท 2 '[10']]]+Table1[[#This Row],[บท 3 '[5']]]</f>
        <v>24</v>
      </c>
      <c r="M324" s="10">
        <f>IF(Table1[[#This Row],[ซ่อมแล้วกลางภาค]]="ซ่อมแล้ว",10,Table1[[#This Row],[MID '[20']2]])</f>
        <v>11</v>
      </c>
      <c r="N324" s="10"/>
      <c r="O324" s="10"/>
      <c r="P324" s="24"/>
      <c r="Q324" s="10">
        <f>Table1[[#This Row],[บท 4 '[10']]]+Table1[[#This Row],[นำเสนอ '[5']]]+Table1[[#This Row],[บท 5 '[10']]]</f>
        <v>0</v>
      </c>
      <c r="R324" s="10">
        <f>Table1[[#This Row],[ก่อนกลางภาค '[25']]]+Table1[[#This Row],[กลางภาค '[20']]]+Table1[[#This Row],[หลังกลางภาค '[25']]]</f>
        <v>35</v>
      </c>
      <c r="S324" s="10"/>
      <c r="T324" s="10">
        <f>Table1[[#This Row],[ปลายภาค '[30']]]+Table1[[#This Row],[ก่อนปลายภาค '[70']]]</f>
        <v>35</v>
      </c>
      <c r="U324" s="12">
        <f t="shared" si="5"/>
        <v>0</v>
      </c>
      <c r="V32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2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2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24" s="13">
        <f>_xlfn.XLOOKUP(Table1[[#This Row],[email]],[1]!ท้ายบท_1[Email],[1]!ท้ายบท_1[Total points],"ยังไม่ส่ง")</f>
        <v>20</v>
      </c>
      <c r="Z324" s="8">
        <f>_xlfn.XLOOKUP(Table1[[#This Row],[email]],[1]!Quiz_1[Email],[1]!Quiz_1[Total points],"ยังไม่ส่ง")</f>
        <v>8</v>
      </c>
      <c r="AA32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2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24" s="13">
        <f>_xlfn.XLOOKUP(Table1[[#This Row],[email]],[1]!ท้ายบท_2[Email],[1]!ท้ายบท_2[Total points],"ยังไม่ส่ง")</f>
        <v>10</v>
      </c>
      <c r="AD324" s="13">
        <f>_xlfn.XLOOKUP(Table1[[#This Row],[email]],[1]!Quiz_2[Email],[1]!Quiz_2[Total points],"ยังไม่ส่ง")</f>
        <v>9</v>
      </c>
      <c r="AE32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24" s="13">
        <f>_xlfn.XLOOKUP(Table1[[#This Row],[email]],[1]!ท้ายบท_3[Email],[1]!ท้ายบท_3[Total points],"ยังไม่ส่ง")</f>
        <v>11</v>
      </c>
      <c r="AG324" s="13">
        <f>_xlfn.XLOOKUP(Table1[[#This Row],[email]],[1]!Quiz_3[Email],[1]!Quiz_3[Total points],"ยังไม่ส่ง")</f>
        <v>5</v>
      </c>
      <c r="AH324" s="10">
        <v>16</v>
      </c>
      <c r="AI324" s="14">
        <v>6</v>
      </c>
      <c r="AJ324" s="10">
        <f>ROUND((Table1[[#This Row],[mid '[20']]]+Table1[[#This Row],[mid '[10']]])/2,0)</f>
        <v>11</v>
      </c>
      <c r="AK324" s="13"/>
      <c r="AL324" s="13"/>
      <c r="AM324" s="13"/>
      <c r="AN324" s="13"/>
      <c r="AO324" s="13"/>
      <c r="AP324" s="13"/>
      <c r="AQ324" s="13"/>
      <c r="AR324" s="15"/>
      <c r="AS324" s="8" t="str">
        <f>IF(M323&lt;10,"ยังไม่ซ่อม",IF(Table1[[#This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25" spans="1:45" ht="19.5" x14ac:dyDescent="0.4">
      <c r="A325" s="7">
        <v>324</v>
      </c>
      <c r="B325" s="8">
        <v>9</v>
      </c>
      <c r="C325" s="8">
        <v>26</v>
      </c>
      <c r="D325" s="8" t="s">
        <v>1318</v>
      </c>
      <c r="E325" s="8" t="s">
        <v>111</v>
      </c>
      <c r="F325" s="8" t="s">
        <v>1319</v>
      </c>
      <c r="G325" s="8" t="s">
        <v>1320</v>
      </c>
      <c r="H325" s="8" t="s">
        <v>1321</v>
      </c>
      <c r="I32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25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25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25" s="10">
        <f>Table1[[#This Row],[บท 1 '[10']]]+Table1[[#This Row],[บท 2 '[10']]]+Table1[[#This Row],[บท 3 '[5']]]</f>
        <v>25</v>
      </c>
      <c r="M325" s="10">
        <f>IF(Table1[[#This Row],[ซ่อมแล้วกลางภาค]]="ซ่อมแล้ว",10,Table1[[#This Row],[MID '[20']2]])</f>
        <v>16</v>
      </c>
      <c r="N325" s="10"/>
      <c r="O325" s="10"/>
      <c r="P325" s="24"/>
      <c r="Q325" s="10">
        <f>Table1[[#This Row],[บท 4 '[10']]]+Table1[[#This Row],[นำเสนอ '[5']]]+Table1[[#This Row],[บท 5 '[10']]]</f>
        <v>0</v>
      </c>
      <c r="R325" s="10">
        <f>Table1[[#This Row],[ก่อนกลางภาค '[25']]]+Table1[[#This Row],[กลางภาค '[20']]]+Table1[[#This Row],[หลังกลางภาค '[25']]]</f>
        <v>41</v>
      </c>
      <c r="S325" s="10"/>
      <c r="T325" s="10">
        <f>Table1[[#This Row],[ปลายภาค '[30']]]+Table1[[#This Row],[ก่อนปลายภาค '[70']]]</f>
        <v>41</v>
      </c>
      <c r="U325" s="12">
        <f t="shared" si="5"/>
        <v>0</v>
      </c>
      <c r="V32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2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2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25" s="13">
        <f>_xlfn.XLOOKUP(Table1[[#This Row],[email]],[1]!ท้ายบท_1[Email],[1]!ท้ายบท_1[Total points],"ยังไม่ส่ง")</f>
        <v>21</v>
      </c>
      <c r="Z325" s="8">
        <f>_xlfn.XLOOKUP(Table1[[#This Row],[email]],[1]!Quiz_1[Email],[1]!Quiz_1[Total points],"ยังไม่ส่ง")</f>
        <v>9</v>
      </c>
      <c r="AA32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2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25" s="13">
        <f>_xlfn.XLOOKUP(Table1[[#This Row],[email]],[1]!ท้ายบท_2[Email],[1]!ท้ายบท_2[Total points],"ยังไม่ส่ง")</f>
        <v>15</v>
      </c>
      <c r="AD325" s="13">
        <f>_xlfn.XLOOKUP(Table1[[#This Row],[email]],[1]!Quiz_2[Email],[1]!Quiz_2[Total points],"ยังไม่ส่ง")</f>
        <v>9</v>
      </c>
      <c r="AE32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25" s="13">
        <f>_xlfn.XLOOKUP(Table1[[#This Row],[email]],[1]!ท้ายบท_3[Email],[1]!ท้ายบท_3[Total points],"ยังไม่ส่ง")</f>
        <v>11</v>
      </c>
      <c r="AG325" s="13">
        <f>_xlfn.XLOOKUP(Table1[[#This Row],[email]],[1]!Quiz_3[Email],[1]!Quiz_3[Total points],"ยังไม่ส่ง")</f>
        <v>8</v>
      </c>
      <c r="AH325" s="10">
        <v>21</v>
      </c>
      <c r="AI325" s="14">
        <v>10</v>
      </c>
      <c r="AJ325" s="10">
        <f>ROUND((Table1[[#This Row],[mid '[20']]]+Table1[[#This Row],[mid '[10']]])/2,0)</f>
        <v>16</v>
      </c>
      <c r="AK325" s="13"/>
      <c r="AL325" s="13"/>
      <c r="AM325" s="13"/>
      <c r="AN325" s="13"/>
      <c r="AO325" s="13"/>
      <c r="AP325" s="13"/>
      <c r="AQ325" s="13"/>
      <c r="AR325" s="15"/>
      <c r="AS325" s="8" t="str">
        <f>IF(M324&lt;10,"ยังไม่ซ่อม",IF(Table1[[#This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26" spans="1:45" ht="19.5" x14ac:dyDescent="0.4">
      <c r="A326" s="7">
        <v>325</v>
      </c>
      <c r="B326" s="8">
        <v>9</v>
      </c>
      <c r="C326" s="8">
        <v>27</v>
      </c>
      <c r="D326" s="8" t="s">
        <v>1322</v>
      </c>
      <c r="E326" s="8" t="s">
        <v>111</v>
      </c>
      <c r="F326" s="8" t="s">
        <v>1323</v>
      </c>
      <c r="G326" s="8" t="s">
        <v>1324</v>
      </c>
      <c r="H326" s="8" t="s">
        <v>1325</v>
      </c>
      <c r="I326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26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26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26" s="10">
        <f>Table1[[#This Row],[บท 1 '[10']]]+Table1[[#This Row],[บท 2 '[10']]]+Table1[[#This Row],[บท 3 '[5']]]</f>
        <v>23</v>
      </c>
      <c r="M326" s="10">
        <f>IF(Table1[[#This Row],[ซ่อมแล้วกลางภาค]]="ซ่อมแล้ว",10,Table1[[#This Row],[MID '[20']2]])</f>
        <v>11</v>
      </c>
      <c r="N326" s="10"/>
      <c r="O326" s="10"/>
      <c r="P326" s="24"/>
      <c r="Q326" s="10">
        <f>Table1[[#This Row],[บท 4 '[10']]]+Table1[[#This Row],[นำเสนอ '[5']]]+Table1[[#This Row],[บท 5 '[10']]]</f>
        <v>0</v>
      </c>
      <c r="R326" s="10">
        <f>Table1[[#This Row],[ก่อนกลางภาค '[25']]]+Table1[[#This Row],[กลางภาค '[20']]]+Table1[[#This Row],[หลังกลางภาค '[25']]]</f>
        <v>34</v>
      </c>
      <c r="S326" s="10"/>
      <c r="T326" s="10">
        <f>Table1[[#This Row],[ปลายภาค '[30']]]+Table1[[#This Row],[ก่อนปลายภาค '[70']]]</f>
        <v>34</v>
      </c>
      <c r="U326" s="12">
        <f t="shared" si="5"/>
        <v>0</v>
      </c>
      <c r="V32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2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2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26" s="13">
        <f>_xlfn.XLOOKUP(Table1[[#This Row],[email]],[1]!ท้ายบท_1[Email],[1]!ท้ายบท_1[Total points],"ยังไม่ส่ง")</f>
        <v>20</v>
      </c>
      <c r="Z326" s="8">
        <f>_xlfn.XLOOKUP(Table1[[#This Row],[email]],[1]!Quiz_1[Email],[1]!Quiz_1[Total points],"ยังไม่ส่ง")</f>
        <v>6</v>
      </c>
      <c r="AA32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2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26" s="13">
        <f>_xlfn.XLOOKUP(Table1[[#This Row],[email]],[1]!ท้ายบท_2[Email],[1]!ท้ายบท_2[Total points],"ยังไม่ส่ง")</f>
        <v>10</v>
      </c>
      <c r="AD326" s="13">
        <f>_xlfn.XLOOKUP(Table1[[#This Row],[email]],[1]!Quiz_2[Email],[1]!Quiz_2[Total points],"ยังไม่ส่ง")</f>
        <v>9</v>
      </c>
      <c r="AE32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26" s="13">
        <f>_xlfn.XLOOKUP(Table1[[#This Row],[email]],[1]!ท้ายบท_3[Email],[1]!ท้ายบท_3[Total points],"ยังไม่ส่ง")</f>
        <v>11</v>
      </c>
      <c r="AG326" s="13">
        <f>_xlfn.XLOOKUP(Table1[[#This Row],[email]],[1]!Quiz_3[Email],[1]!Quiz_3[Total points],"ยังไม่ส่ง")</f>
        <v>6</v>
      </c>
      <c r="AH326" s="10">
        <v>15</v>
      </c>
      <c r="AI326" s="14">
        <v>6</v>
      </c>
      <c r="AJ326" s="10">
        <f>ROUND((Table1[[#This Row],[mid '[20']]]+Table1[[#This Row],[mid '[10']]])/2,0)</f>
        <v>11</v>
      </c>
      <c r="AK326" s="13"/>
      <c r="AL326" s="13"/>
      <c r="AM326" s="13"/>
      <c r="AN326" s="13"/>
      <c r="AO326" s="13"/>
      <c r="AP326" s="13"/>
      <c r="AQ326" s="13"/>
      <c r="AR326" s="15"/>
      <c r="AS326" s="8" t="str">
        <f>IF(M325&lt;10,"ยังไม่ซ่อม",IF(Table1[[#This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27" spans="1:45" ht="19.5" x14ac:dyDescent="0.4">
      <c r="A327" s="7">
        <v>326</v>
      </c>
      <c r="B327" s="8">
        <v>9</v>
      </c>
      <c r="C327" s="8">
        <v>28</v>
      </c>
      <c r="D327" s="8" t="s">
        <v>1326</v>
      </c>
      <c r="E327" s="8" t="s">
        <v>111</v>
      </c>
      <c r="F327" s="8" t="s">
        <v>1327</v>
      </c>
      <c r="G327" s="8" t="s">
        <v>1328</v>
      </c>
      <c r="H327" s="8" t="s">
        <v>1329</v>
      </c>
      <c r="I32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2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27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27" s="10">
        <f>Table1[[#This Row],[บท 1 '[10']]]+Table1[[#This Row],[บท 2 '[10']]]+Table1[[#This Row],[บท 3 '[5']]]</f>
        <v>25</v>
      </c>
      <c r="M327" s="10">
        <f>IF(Table1[[#This Row],[ซ่อมแล้วกลางภาค]]="ซ่อมแล้ว",10,Table1[[#This Row],[MID '[20']2]])</f>
        <v>13</v>
      </c>
      <c r="N327" s="10"/>
      <c r="O327" s="10"/>
      <c r="P327" s="24"/>
      <c r="Q327" s="10">
        <f>Table1[[#This Row],[บท 4 '[10']]]+Table1[[#This Row],[นำเสนอ '[5']]]+Table1[[#This Row],[บท 5 '[10']]]</f>
        <v>0</v>
      </c>
      <c r="R327" s="10">
        <f>Table1[[#This Row],[ก่อนกลางภาค '[25']]]+Table1[[#This Row],[กลางภาค '[20']]]+Table1[[#This Row],[หลังกลางภาค '[25']]]</f>
        <v>38</v>
      </c>
      <c r="S327" s="10"/>
      <c r="T327" s="10">
        <f>Table1[[#This Row],[ปลายภาค '[30']]]+Table1[[#This Row],[ก่อนปลายภาค '[70']]]</f>
        <v>38</v>
      </c>
      <c r="U327" s="12">
        <f t="shared" si="5"/>
        <v>0</v>
      </c>
      <c r="V32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2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2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27" s="13">
        <f>_xlfn.XLOOKUP(Table1[[#This Row],[email]],[1]!ท้ายบท_1[Email],[1]!ท้ายบท_1[Total points],"ยังไม่ส่ง")</f>
        <v>21</v>
      </c>
      <c r="Z327" s="8">
        <f>_xlfn.XLOOKUP(Table1[[#This Row],[email]],[1]!Quiz_1[Email],[1]!Quiz_1[Total points],"ยังไม่ส่ง")</f>
        <v>8</v>
      </c>
      <c r="AA32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2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27" s="13">
        <f>_xlfn.XLOOKUP(Table1[[#This Row],[email]],[1]!ท้ายบท_2[Email],[1]!ท้ายบท_2[Total points],"ยังไม่ส่ง")</f>
        <v>15</v>
      </c>
      <c r="AD327" s="13">
        <f>_xlfn.XLOOKUP(Table1[[#This Row],[email]],[1]!Quiz_2[Email],[1]!Quiz_2[Total points],"ยังไม่ส่ง")</f>
        <v>9</v>
      </c>
      <c r="AE32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27" s="13">
        <f>_xlfn.XLOOKUP(Table1[[#This Row],[email]],[1]!ท้ายบท_3[Email],[1]!ท้ายบท_3[Total points],"ยังไม่ส่ง")</f>
        <v>11</v>
      </c>
      <c r="AG327" s="13">
        <f>_xlfn.XLOOKUP(Table1[[#This Row],[email]],[1]!Quiz_3[Email],[1]!Quiz_3[Total points],"ยังไม่ส่ง")</f>
        <v>8</v>
      </c>
      <c r="AH327" s="10">
        <v>17</v>
      </c>
      <c r="AI327" s="14">
        <v>8</v>
      </c>
      <c r="AJ327" s="10">
        <f>ROUND((Table1[[#This Row],[mid '[20']]]+Table1[[#This Row],[mid '[10']]])/2,0)</f>
        <v>13</v>
      </c>
      <c r="AK327" s="13"/>
      <c r="AL327" s="13"/>
      <c r="AM327" s="13"/>
      <c r="AN327" s="13"/>
      <c r="AO327" s="13"/>
      <c r="AP327" s="13"/>
      <c r="AQ327" s="13"/>
      <c r="AR327" s="15"/>
      <c r="AS327" s="8" t="str">
        <f>IF(M326&lt;10,"ยังไม่ซ่อม",IF(Table1[[#This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28" spans="1:45" ht="19.5" x14ac:dyDescent="0.4">
      <c r="A328" s="7">
        <v>327</v>
      </c>
      <c r="B328" s="8">
        <v>9</v>
      </c>
      <c r="C328" s="8">
        <v>29</v>
      </c>
      <c r="D328" s="8" t="s">
        <v>1330</v>
      </c>
      <c r="E328" s="8" t="s">
        <v>111</v>
      </c>
      <c r="F328" s="8" t="s">
        <v>1331</v>
      </c>
      <c r="G328" s="8" t="s">
        <v>1332</v>
      </c>
      <c r="H328" s="8" t="s">
        <v>1333</v>
      </c>
      <c r="I328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28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28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28" s="10">
        <f>Table1[[#This Row],[บท 1 '[10']]]+Table1[[#This Row],[บท 2 '[10']]]+Table1[[#This Row],[บท 3 '[5']]]</f>
        <v>24</v>
      </c>
      <c r="M328" s="10">
        <f>IF(Table1[[#This Row],[ซ่อมแล้วกลางภาค]]="ซ่อมแล้ว",10,Table1[[#This Row],[MID '[20']2]])</f>
        <v>16</v>
      </c>
      <c r="N328" s="10"/>
      <c r="O328" s="10"/>
      <c r="P328" s="24"/>
      <c r="Q328" s="10">
        <f>Table1[[#This Row],[บท 4 '[10']]]+Table1[[#This Row],[นำเสนอ '[5']]]+Table1[[#This Row],[บท 5 '[10']]]</f>
        <v>0</v>
      </c>
      <c r="R328" s="10">
        <f>Table1[[#This Row],[ก่อนกลางภาค '[25']]]+Table1[[#This Row],[กลางภาค '[20']]]+Table1[[#This Row],[หลังกลางภาค '[25']]]</f>
        <v>40</v>
      </c>
      <c r="S328" s="10"/>
      <c r="T328" s="10">
        <f>Table1[[#This Row],[ปลายภาค '[30']]]+Table1[[#This Row],[ก่อนปลายภาค '[70']]]</f>
        <v>40</v>
      </c>
      <c r="U328" s="12">
        <f t="shared" si="5"/>
        <v>0</v>
      </c>
      <c r="V32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2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2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28" s="13">
        <f>_xlfn.XLOOKUP(Table1[[#This Row],[email]],[1]!ท้ายบท_1[Email],[1]!ท้ายบท_1[Total points],"ยังไม่ส่ง")</f>
        <v>21</v>
      </c>
      <c r="Z328" s="8">
        <f>_xlfn.XLOOKUP(Table1[[#This Row],[email]],[1]!Quiz_1[Email],[1]!Quiz_1[Total points],"ยังไม่ส่ง")</f>
        <v>8</v>
      </c>
      <c r="AA32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2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28" s="13">
        <f>_xlfn.XLOOKUP(Table1[[#This Row],[email]],[1]!ท้ายบท_2[Email],[1]!ท้ายบท_2[Total points],"ยังไม่ส่ง")</f>
        <v>12</v>
      </c>
      <c r="AD328" s="13">
        <f>_xlfn.XLOOKUP(Table1[[#This Row],[email]],[1]!Quiz_2[Email],[1]!Quiz_2[Total points],"ยังไม่ส่ง")</f>
        <v>9</v>
      </c>
      <c r="AE32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28" s="13">
        <f>_xlfn.XLOOKUP(Table1[[#This Row],[email]],[1]!ท้ายบท_3[Email],[1]!ท้ายบท_3[Total points],"ยังไม่ส่ง")</f>
        <v>9</v>
      </c>
      <c r="AG328" s="13">
        <f>_xlfn.XLOOKUP(Table1[[#This Row],[email]],[1]!Quiz_3[Email],[1]!Quiz_3[Total points],"ยังไม่ส่ง")</f>
        <v>5</v>
      </c>
      <c r="AH328" s="10">
        <v>22</v>
      </c>
      <c r="AI328" s="14">
        <v>9</v>
      </c>
      <c r="AJ328" s="10">
        <f>ROUND((Table1[[#This Row],[mid '[20']]]+Table1[[#This Row],[mid '[10']]])/2,0)</f>
        <v>16</v>
      </c>
      <c r="AK328" s="13"/>
      <c r="AL328" s="13"/>
      <c r="AM328" s="13"/>
      <c r="AN328" s="13"/>
      <c r="AO328" s="13"/>
      <c r="AP328" s="13"/>
      <c r="AQ328" s="13"/>
      <c r="AR328" s="15"/>
      <c r="AS328" s="8" t="str">
        <f>IF(M327&lt;10,"ยังไม่ซ่อม",IF(Table1[[#This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29" spans="1:45" ht="19.5" x14ac:dyDescent="0.4">
      <c r="A329" s="7">
        <v>328</v>
      </c>
      <c r="B329" s="8">
        <v>9</v>
      </c>
      <c r="C329" s="8">
        <v>30</v>
      </c>
      <c r="D329" s="8" t="s">
        <v>1334</v>
      </c>
      <c r="E329" s="8" t="s">
        <v>111</v>
      </c>
      <c r="F329" s="8" t="s">
        <v>309</v>
      </c>
      <c r="G329" s="8" t="s">
        <v>1335</v>
      </c>
      <c r="H329" s="8" t="s">
        <v>1336</v>
      </c>
      <c r="I329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29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29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29" s="10">
        <f>Table1[[#This Row],[บท 1 '[10']]]+Table1[[#This Row],[บท 2 '[10']]]+Table1[[#This Row],[บท 3 '[5']]]</f>
        <v>24</v>
      </c>
      <c r="M329" s="10">
        <f>IF(Table1[[#This Row],[ซ่อมแล้วกลางภาค]]="ซ่อมแล้ว",10,Table1[[#This Row],[MID '[20']2]])</f>
        <v>13</v>
      </c>
      <c r="N329" s="10"/>
      <c r="O329" s="10"/>
      <c r="P329" s="24"/>
      <c r="Q329" s="10">
        <f>Table1[[#This Row],[บท 4 '[10']]]+Table1[[#This Row],[นำเสนอ '[5']]]+Table1[[#This Row],[บท 5 '[10']]]</f>
        <v>0</v>
      </c>
      <c r="R329" s="10">
        <f>Table1[[#This Row],[ก่อนกลางภาค '[25']]]+Table1[[#This Row],[กลางภาค '[20']]]+Table1[[#This Row],[หลังกลางภาค '[25']]]</f>
        <v>37</v>
      </c>
      <c r="S329" s="10"/>
      <c r="T329" s="10">
        <f>Table1[[#This Row],[ปลายภาค '[30']]]+Table1[[#This Row],[ก่อนปลายภาค '[70']]]</f>
        <v>37</v>
      </c>
      <c r="U329" s="12">
        <f t="shared" si="5"/>
        <v>0</v>
      </c>
      <c r="V32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2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2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29" s="13">
        <f>_xlfn.XLOOKUP(Table1[[#This Row],[email]],[1]!ท้ายบท_1[Email],[1]!ท้ายบท_1[Total points],"ยังไม่ส่ง")</f>
        <v>20</v>
      </c>
      <c r="Z329" s="8">
        <f>_xlfn.XLOOKUP(Table1[[#This Row],[email]],[1]!Quiz_1[Email],[1]!Quiz_1[Total points],"ยังไม่ส่ง")</f>
        <v>8</v>
      </c>
      <c r="AA32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2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29" s="13">
        <f>_xlfn.XLOOKUP(Table1[[#This Row],[email]],[1]!ท้ายบท_2[Email],[1]!ท้ายบท_2[Total points],"ยังไม่ส่ง")</f>
        <v>12</v>
      </c>
      <c r="AD329" s="13">
        <f>_xlfn.XLOOKUP(Table1[[#This Row],[email]],[1]!Quiz_2[Email],[1]!Quiz_2[Total points],"ยังไม่ส่ง")</f>
        <v>9</v>
      </c>
      <c r="AE32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29" s="13">
        <f>_xlfn.XLOOKUP(Table1[[#This Row],[email]],[1]!ท้ายบท_3[Email],[1]!ท้ายบท_3[Total points],"ยังไม่ส่ง")</f>
        <v>10</v>
      </c>
      <c r="AG329" s="13">
        <f>_xlfn.XLOOKUP(Table1[[#This Row],[email]],[1]!Quiz_3[Email],[1]!Quiz_3[Total points],"ยังไม่ส่ง")</f>
        <v>7</v>
      </c>
      <c r="AH329" s="10">
        <v>17</v>
      </c>
      <c r="AI329" s="14">
        <v>8</v>
      </c>
      <c r="AJ329" s="10">
        <f>ROUND((Table1[[#This Row],[mid '[20']]]+Table1[[#This Row],[mid '[10']]])/2,0)</f>
        <v>13</v>
      </c>
      <c r="AK329" s="13"/>
      <c r="AL329" s="13"/>
      <c r="AM329" s="13"/>
      <c r="AN329" s="13"/>
      <c r="AO329" s="13"/>
      <c r="AP329" s="13"/>
      <c r="AQ329" s="13"/>
      <c r="AR329" s="15"/>
      <c r="AS329" s="8" t="str">
        <f>IF(M328&lt;10,"ยังไม่ซ่อม",IF(Table1[[#This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30" spans="1:45" ht="19.5" x14ac:dyDescent="0.4">
      <c r="A330" s="7">
        <v>329</v>
      </c>
      <c r="B330" s="8">
        <v>9</v>
      </c>
      <c r="C330" s="8">
        <v>31</v>
      </c>
      <c r="D330" s="8" t="s">
        <v>1337</v>
      </c>
      <c r="E330" s="8" t="s">
        <v>111</v>
      </c>
      <c r="F330" s="8" t="s">
        <v>261</v>
      </c>
      <c r="G330" s="8" t="s">
        <v>1338</v>
      </c>
      <c r="H330" s="8" t="s">
        <v>1339</v>
      </c>
      <c r="I330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30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30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30" s="10">
        <f>Table1[[#This Row],[บท 1 '[10']]]+Table1[[#This Row],[บท 2 '[10']]]+Table1[[#This Row],[บท 3 '[5']]]</f>
        <v>25</v>
      </c>
      <c r="M330" s="10">
        <f>IF(Table1[[#This Row],[ซ่อมแล้วกลางภาค]]="ซ่อมแล้ว",10,Table1[[#This Row],[MID '[20']2]])</f>
        <v>10</v>
      </c>
      <c r="N330" s="10"/>
      <c r="O330" s="10"/>
      <c r="P330" s="24"/>
      <c r="Q330" s="10">
        <f>Table1[[#This Row],[บท 4 '[10']]]+Table1[[#This Row],[นำเสนอ '[5']]]+Table1[[#This Row],[บท 5 '[10']]]</f>
        <v>0</v>
      </c>
      <c r="R330" s="10">
        <f>Table1[[#This Row],[ก่อนกลางภาค '[25']]]+Table1[[#This Row],[กลางภาค '[20']]]+Table1[[#This Row],[หลังกลางภาค '[25']]]</f>
        <v>35</v>
      </c>
      <c r="S330" s="10"/>
      <c r="T330" s="10">
        <f>Table1[[#This Row],[ปลายภาค '[30']]]+Table1[[#This Row],[ก่อนปลายภาค '[70']]]</f>
        <v>35</v>
      </c>
      <c r="U330" s="12">
        <f t="shared" si="5"/>
        <v>0</v>
      </c>
      <c r="V33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3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3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30" s="13">
        <f>_xlfn.XLOOKUP(Table1[[#This Row],[email]],[1]!ท้ายบท_1[Email],[1]!ท้ายบท_1[Total points],"ยังไม่ส่ง")</f>
        <v>18</v>
      </c>
      <c r="Z330" s="8">
        <f>_xlfn.XLOOKUP(Table1[[#This Row],[email]],[1]!Quiz_1[Email],[1]!Quiz_1[Total points],"ยังไม่ส่ง")</f>
        <v>9</v>
      </c>
      <c r="AA33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3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30" s="13">
        <f>_xlfn.XLOOKUP(Table1[[#This Row],[email]],[1]!ท้ายบท_2[Email],[1]!ท้ายบท_2[Total points],"ยังไม่ส่ง")</f>
        <v>10</v>
      </c>
      <c r="AD330" s="13">
        <f>_xlfn.XLOOKUP(Table1[[#This Row],[email]],[1]!Quiz_2[Email],[1]!Quiz_2[Total points],"ยังไม่ส่ง")</f>
        <v>9</v>
      </c>
      <c r="AE33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30" s="13">
        <f>_xlfn.XLOOKUP(Table1[[#This Row],[email]],[1]!ท้ายบท_3[Email],[1]!ท้ายบท_3[Total points],"ยังไม่ส่ง")</f>
        <v>11</v>
      </c>
      <c r="AG330" s="13">
        <f>_xlfn.XLOOKUP(Table1[[#This Row],[email]],[1]!Quiz_3[Email],[1]!Quiz_3[Total points],"ยังไม่ส่ง")</f>
        <v>8</v>
      </c>
      <c r="AH330" s="10">
        <v>16</v>
      </c>
      <c r="AI330" s="14">
        <v>4</v>
      </c>
      <c r="AJ330" s="10">
        <f>ROUND((Table1[[#This Row],[mid '[20']]]+Table1[[#This Row],[mid '[10']]])/2,0)</f>
        <v>10</v>
      </c>
      <c r="AK330" s="13"/>
      <c r="AL330" s="13"/>
      <c r="AM330" s="13"/>
      <c r="AN330" s="13"/>
      <c r="AO330" s="13"/>
      <c r="AP330" s="13"/>
      <c r="AQ330" s="13"/>
      <c r="AR330" s="15"/>
      <c r="AS330" s="8" t="str">
        <f>IF(M329&lt;10,"ยังไม่ซ่อม",IF(Table1[[#This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31" spans="1:45" ht="19.5" x14ac:dyDescent="0.4">
      <c r="A331" s="7">
        <v>330</v>
      </c>
      <c r="B331" s="8">
        <v>9</v>
      </c>
      <c r="C331" s="8">
        <v>32</v>
      </c>
      <c r="D331" s="8" t="s">
        <v>1340</v>
      </c>
      <c r="E331" s="8" t="s">
        <v>111</v>
      </c>
      <c r="F331" s="8" t="s">
        <v>1341</v>
      </c>
      <c r="G331" s="8" t="s">
        <v>1342</v>
      </c>
      <c r="H331" s="8" t="s">
        <v>1343</v>
      </c>
      <c r="I33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31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31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31" s="10">
        <f>Table1[[#This Row],[บท 1 '[10']]]+Table1[[#This Row],[บท 2 '[10']]]+Table1[[#This Row],[บท 3 '[5']]]</f>
        <v>24</v>
      </c>
      <c r="M331" s="10">
        <f>IF(Table1[[#This Row],[ซ่อมแล้วกลางภาค]]="ซ่อมแล้ว",10,Table1[[#This Row],[MID '[20']2]])</f>
        <v>13</v>
      </c>
      <c r="N331" s="10"/>
      <c r="O331" s="10"/>
      <c r="P331" s="24"/>
      <c r="Q331" s="10">
        <f>Table1[[#This Row],[บท 4 '[10']]]+Table1[[#This Row],[นำเสนอ '[5']]]+Table1[[#This Row],[บท 5 '[10']]]</f>
        <v>0</v>
      </c>
      <c r="R331" s="10">
        <f>Table1[[#This Row],[ก่อนกลางภาค '[25']]]+Table1[[#This Row],[กลางภาค '[20']]]+Table1[[#This Row],[หลังกลางภาค '[25']]]</f>
        <v>37</v>
      </c>
      <c r="S331" s="10"/>
      <c r="T331" s="10">
        <f>Table1[[#This Row],[ปลายภาค '[30']]]+Table1[[#This Row],[ก่อนปลายภาค '[70']]]</f>
        <v>37</v>
      </c>
      <c r="U331" s="12">
        <f t="shared" si="5"/>
        <v>0</v>
      </c>
      <c r="V33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3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3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31" s="13">
        <f>_xlfn.XLOOKUP(Table1[[#This Row],[email]],[1]!ท้ายบท_1[Email],[1]!ท้ายบท_1[Total points],"ยังไม่ส่ง")</f>
        <v>17</v>
      </c>
      <c r="Z331" s="8">
        <f>_xlfn.XLOOKUP(Table1[[#This Row],[email]],[1]!Quiz_1[Email],[1]!Quiz_1[Total points],"ยังไม่ส่ง")</f>
        <v>8</v>
      </c>
      <c r="AA33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3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31" s="13">
        <f>_xlfn.XLOOKUP(Table1[[#This Row],[email]],[1]!ท้ายบท_2[Email],[1]!ท้ายบท_2[Total points],"ยังไม่ส่ง")</f>
        <v>13</v>
      </c>
      <c r="AD331" s="13">
        <f>_xlfn.XLOOKUP(Table1[[#This Row],[email]],[1]!Quiz_2[Email],[1]!Quiz_2[Total points],"ยังไม่ส่ง")</f>
        <v>9</v>
      </c>
      <c r="AE33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31" s="13">
        <f>_xlfn.XLOOKUP(Table1[[#This Row],[email]],[1]!ท้ายบท_3[Email],[1]!ท้ายบท_3[Total points],"ยังไม่ส่ง")</f>
        <v>11</v>
      </c>
      <c r="AG331" s="13">
        <f>_xlfn.XLOOKUP(Table1[[#This Row],[email]],[1]!Quiz_3[Email],[1]!Quiz_3[Total points],"ยังไม่ส่ง")</f>
        <v>7</v>
      </c>
      <c r="AH331" s="10">
        <v>20</v>
      </c>
      <c r="AI331" s="14">
        <v>6</v>
      </c>
      <c r="AJ331" s="10">
        <f>ROUND((Table1[[#This Row],[mid '[20']]]+Table1[[#This Row],[mid '[10']]])/2,0)</f>
        <v>13</v>
      </c>
      <c r="AK331" s="13"/>
      <c r="AL331" s="13"/>
      <c r="AM331" s="13"/>
      <c r="AN331" s="13"/>
      <c r="AO331" s="13"/>
      <c r="AP331" s="13"/>
      <c r="AQ331" s="13"/>
      <c r="AR331" s="15"/>
      <c r="AS331" s="8" t="str">
        <f>IF(M330&lt;10,"ยังไม่ซ่อม",IF(Table1[[#This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32" spans="1:45" ht="19.5" x14ac:dyDescent="0.4">
      <c r="A332" s="7">
        <v>331</v>
      </c>
      <c r="B332" s="8">
        <v>9</v>
      </c>
      <c r="C332" s="8">
        <v>33</v>
      </c>
      <c r="D332" s="8" t="s">
        <v>1344</v>
      </c>
      <c r="E332" s="8" t="s">
        <v>111</v>
      </c>
      <c r="F332" s="8" t="s">
        <v>1345</v>
      </c>
      <c r="G332" s="8" t="s">
        <v>1346</v>
      </c>
      <c r="H332" s="8" t="s">
        <v>1347</v>
      </c>
      <c r="I332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3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3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32" s="10">
        <f>Table1[[#This Row],[บท 1 '[10']]]+Table1[[#This Row],[บท 2 '[10']]]+Table1[[#This Row],[บท 3 '[5']]]</f>
        <v>24</v>
      </c>
      <c r="M332" s="10">
        <f>IF(Table1[[#This Row],[ซ่อมแล้วกลางภาค]]="ซ่อมแล้ว",10,Table1[[#This Row],[MID '[20']2]])</f>
        <v>14</v>
      </c>
      <c r="N332" s="10"/>
      <c r="O332" s="10"/>
      <c r="P332" s="24"/>
      <c r="Q332" s="10">
        <f>Table1[[#This Row],[บท 4 '[10']]]+Table1[[#This Row],[นำเสนอ '[5']]]+Table1[[#This Row],[บท 5 '[10']]]</f>
        <v>0</v>
      </c>
      <c r="R332" s="10">
        <f>Table1[[#This Row],[ก่อนกลางภาค '[25']]]+Table1[[#This Row],[กลางภาค '[20']]]+Table1[[#This Row],[หลังกลางภาค '[25']]]</f>
        <v>38</v>
      </c>
      <c r="S332" s="10"/>
      <c r="T332" s="10">
        <f>Table1[[#This Row],[ปลายภาค '[30']]]+Table1[[#This Row],[ก่อนปลายภาค '[70']]]</f>
        <v>38</v>
      </c>
      <c r="U332" s="12">
        <f t="shared" si="5"/>
        <v>0</v>
      </c>
      <c r="V33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3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3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32" s="13">
        <f>_xlfn.XLOOKUP(Table1[[#This Row],[email]],[1]!ท้ายบท_1[Email],[1]!ท้ายบท_1[Total points],"ยังไม่ส่ง")</f>
        <v>20</v>
      </c>
      <c r="Z332" s="8">
        <f>_xlfn.XLOOKUP(Table1[[#This Row],[email]],[1]!Quiz_1[Email],[1]!Quiz_1[Total points],"ยังไม่ส่ง")</f>
        <v>8</v>
      </c>
      <c r="AA33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3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32" s="13">
        <f>_xlfn.XLOOKUP(Table1[[#This Row],[email]],[1]!ท้ายบท_2[Email],[1]!ท้ายบท_2[Total points],"ยังไม่ส่ง")</f>
        <v>14</v>
      </c>
      <c r="AD332" s="13">
        <f>_xlfn.XLOOKUP(Table1[[#This Row],[email]],[1]!Quiz_2[Email],[1]!Quiz_2[Total points],"ยังไม่ส่ง")</f>
        <v>10</v>
      </c>
      <c r="AE33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32" s="13">
        <f>_xlfn.XLOOKUP(Table1[[#This Row],[email]],[1]!ท้ายบท_3[Email],[1]!ท้ายบท_3[Total points],"ยังไม่ส่ง")</f>
        <v>10</v>
      </c>
      <c r="AG332" s="13">
        <f>_xlfn.XLOOKUP(Table1[[#This Row],[email]],[1]!Quiz_3[Email],[1]!Quiz_3[Total points],"ยังไม่ส่ง")</f>
        <v>6</v>
      </c>
      <c r="AH332" s="10">
        <v>21</v>
      </c>
      <c r="AI332" s="14">
        <v>7</v>
      </c>
      <c r="AJ332" s="10">
        <f>ROUND((Table1[[#This Row],[mid '[20']]]+Table1[[#This Row],[mid '[10']]])/2,0)</f>
        <v>14</v>
      </c>
      <c r="AK332" s="13"/>
      <c r="AL332" s="13"/>
      <c r="AM332" s="13"/>
      <c r="AN332" s="13"/>
      <c r="AO332" s="13"/>
      <c r="AP332" s="13"/>
      <c r="AQ332" s="13"/>
      <c r="AR332" s="15"/>
      <c r="AS332" s="8" t="str">
        <f>IF(M331&lt;10,"ยังไม่ซ่อม",IF(Table1[[#This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33" spans="1:45" ht="19.5" x14ac:dyDescent="0.4">
      <c r="A333" s="7">
        <v>332</v>
      </c>
      <c r="B333" s="8">
        <v>9</v>
      </c>
      <c r="C333" s="8">
        <v>34</v>
      </c>
      <c r="D333" s="8" t="s">
        <v>1348</v>
      </c>
      <c r="E333" s="8" t="s">
        <v>111</v>
      </c>
      <c r="F333" s="8" t="s">
        <v>1349</v>
      </c>
      <c r="G333" s="8" t="s">
        <v>1350</v>
      </c>
      <c r="H333" s="8" t="s">
        <v>1351</v>
      </c>
      <c r="I333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33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33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33" s="10">
        <f>Table1[[#This Row],[บท 1 '[10']]]+Table1[[#This Row],[บท 2 '[10']]]+Table1[[#This Row],[บท 3 '[5']]]</f>
        <v>24</v>
      </c>
      <c r="M333" s="10">
        <f>IF(Table1[[#This Row],[ซ่อมแล้วกลางภาค]]="ซ่อมแล้ว",10,Table1[[#This Row],[MID '[20']2]])</f>
        <v>14</v>
      </c>
      <c r="N333" s="10"/>
      <c r="O333" s="10"/>
      <c r="P333" s="24"/>
      <c r="Q333" s="10">
        <f>Table1[[#This Row],[บท 4 '[10']]]+Table1[[#This Row],[นำเสนอ '[5']]]+Table1[[#This Row],[บท 5 '[10']]]</f>
        <v>0</v>
      </c>
      <c r="R333" s="10">
        <f>Table1[[#This Row],[ก่อนกลางภาค '[25']]]+Table1[[#This Row],[กลางภาค '[20']]]+Table1[[#This Row],[หลังกลางภาค '[25']]]</f>
        <v>38</v>
      </c>
      <c r="S333" s="10"/>
      <c r="T333" s="10">
        <f>Table1[[#This Row],[ปลายภาค '[30']]]+Table1[[#This Row],[ก่อนปลายภาค '[70']]]</f>
        <v>38</v>
      </c>
      <c r="U333" s="12">
        <f t="shared" si="5"/>
        <v>0</v>
      </c>
      <c r="V33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3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3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33" s="13">
        <f>_xlfn.XLOOKUP(Table1[[#This Row],[email]],[1]!ท้ายบท_1[Email],[1]!ท้ายบท_1[Total points],"ยังไม่ส่ง")</f>
        <v>22</v>
      </c>
      <c r="Z333" s="8">
        <f>_xlfn.XLOOKUP(Table1[[#This Row],[email]],[1]!Quiz_1[Email],[1]!Quiz_1[Total points],"ยังไม่ส่ง")</f>
        <v>8</v>
      </c>
      <c r="AA33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3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33" s="13">
        <f>_xlfn.XLOOKUP(Table1[[#This Row],[email]],[1]!ท้ายบท_2[Email],[1]!ท้ายบท_2[Total points],"ยังไม่ส่ง")</f>
        <v>14</v>
      </c>
      <c r="AD333" s="13">
        <f>_xlfn.XLOOKUP(Table1[[#This Row],[email]],[1]!Quiz_2[Email],[1]!Quiz_2[Total points],"ยังไม่ส่ง")</f>
        <v>9</v>
      </c>
      <c r="AE33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33" s="13">
        <f>_xlfn.XLOOKUP(Table1[[#This Row],[email]],[1]!ท้ายบท_3[Email],[1]!ท้ายบท_3[Total points],"ยังไม่ส่ง")</f>
        <v>10</v>
      </c>
      <c r="AG333" s="13">
        <f>_xlfn.XLOOKUP(Table1[[#This Row],[email]],[1]!Quiz_3[Email],[1]!Quiz_3[Total points],"ยังไม่ส่ง")</f>
        <v>6</v>
      </c>
      <c r="AH333" s="10">
        <v>19</v>
      </c>
      <c r="AI333" s="14">
        <v>8</v>
      </c>
      <c r="AJ333" s="10">
        <f>ROUND((Table1[[#This Row],[mid '[20']]]+Table1[[#This Row],[mid '[10']]])/2,0)</f>
        <v>14</v>
      </c>
      <c r="AK333" s="13"/>
      <c r="AL333" s="13"/>
      <c r="AM333" s="13"/>
      <c r="AN333" s="13"/>
      <c r="AO333" s="13"/>
      <c r="AP333" s="13"/>
      <c r="AQ333" s="13"/>
      <c r="AR333" s="15"/>
      <c r="AS333" s="8" t="str">
        <f>IF(M332&lt;10,"ยังไม่ซ่อม",IF(Table1[[#This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34" spans="1:45" ht="19.5" x14ac:dyDescent="0.4">
      <c r="A334" s="7">
        <v>333</v>
      </c>
      <c r="B334" s="8">
        <v>9</v>
      </c>
      <c r="C334" s="8">
        <v>35</v>
      </c>
      <c r="D334" s="8" t="s">
        <v>1352</v>
      </c>
      <c r="E334" s="8" t="s">
        <v>111</v>
      </c>
      <c r="F334" s="8" t="s">
        <v>1353</v>
      </c>
      <c r="G334" s="8" t="s">
        <v>1354</v>
      </c>
      <c r="H334" s="8" t="s">
        <v>1355</v>
      </c>
      <c r="I334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34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34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34" s="10">
        <f>Table1[[#This Row],[บท 1 '[10']]]+Table1[[#This Row],[บท 2 '[10']]]+Table1[[#This Row],[บท 3 '[5']]]</f>
        <v>24</v>
      </c>
      <c r="M334" s="10">
        <f>IF(Table1[[#This Row],[ซ่อมแล้วกลางภาค]]="ซ่อมแล้ว",10,Table1[[#This Row],[MID '[20']2]])</f>
        <v>10</v>
      </c>
      <c r="N334" s="10"/>
      <c r="O334" s="10"/>
      <c r="P334" s="24"/>
      <c r="Q334" s="10">
        <f>Table1[[#This Row],[บท 4 '[10']]]+Table1[[#This Row],[นำเสนอ '[5']]]+Table1[[#This Row],[บท 5 '[10']]]</f>
        <v>0</v>
      </c>
      <c r="R334" s="10">
        <f>Table1[[#This Row],[ก่อนกลางภาค '[25']]]+Table1[[#This Row],[กลางภาค '[20']]]+Table1[[#This Row],[หลังกลางภาค '[25']]]</f>
        <v>34</v>
      </c>
      <c r="S334" s="10"/>
      <c r="T334" s="10">
        <f>Table1[[#This Row],[ปลายภาค '[30']]]+Table1[[#This Row],[ก่อนปลายภาค '[70']]]</f>
        <v>34</v>
      </c>
      <c r="U334" s="12">
        <f t="shared" si="5"/>
        <v>0</v>
      </c>
      <c r="V33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3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3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34" s="13">
        <f>_xlfn.XLOOKUP(Table1[[#This Row],[email]],[1]!ท้ายบท_1[Email],[1]!ท้ายบท_1[Total points],"ยังไม่ส่ง")</f>
        <v>18</v>
      </c>
      <c r="Z334" s="8">
        <f>_xlfn.XLOOKUP(Table1[[#This Row],[email]],[1]!Quiz_1[Email],[1]!Quiz_1[Total points],"ยังไม่ส่ง")</f>
        <v>8</v>
      </c>
      <c r="AA33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3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34" s="13">
        <f>_xlfn.XLOOKUP(Table1[[#This Row],[email]],[1]!ท้ายบท_2[Email],[1]!ท้ายบท_2[Total points],"ยังไม่ส่ง")</f>
        <v>13</v>
      </c>
      <c r="AD334" s="13">
        <f>_xlfn.XLOOKUP(Table1[[#This Row],[email]],[1]!Quiz_2[Email],[1]!Quiz_2[Total points],"ยังไม่ส่ง")</f>
        <v>9</v>
      </c>
      <c r="AE33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34" s="13">
        <f>_xlfn.XLOOKUP(Table1[[#This Row],[email]],[1]!ท้ายบท_3[Email],[1]!ท้ายบท_3[Total points],"ยังไม่ส่ง")</f>
        <v>11</v>
      </c>
      <c r="AG334" s="13">
        <f>_xlfn.XLOOKUP(Table1[[#This Row],[email]],[1]!Quiz_3[Email],[1]!Quiz_3[Total points],"ยังไม่ส่ง")</f>
        <v>7</v>
      </c>
      <c r="AH334" s="10">
        <v>12</v>
      </c>
      <c r="AI334" s="14">
        <v>7</v>
      </c>
      <c r="AJ334" s="10">
        <f>ROUND((Table1[[#This Row],[mid '[20']]]+Table1[[#This Row],[mid '[10']]])/2,0)</f>
        <v>10</v>
      </c>
      <c r="AK334" s="13"/>
      <c r="AL334" s="13"/>
      <c r="AM334" s="13"/>
      <c r="AN334" s="13"/>
      <c r="AO334" s="13"/>
      <c r="AP334" s="13"/>
      <c r="AQ334" s="13"/>
      <c r="AR334" s="15"/>
      <c r="AS334" s="8" t="str">
        <f>IF(M333&lt;10,"ยังไม่ซ่อม",IF(Table1[[#This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35" spans="1:45" ht="19.5" x14ac:dyDescent="0.4">
      <c r="A335" s="7">
        <v>334</v>
      </c>
      <c r="B335" s="8">
        <v>9</v>
      </c>
      <c r="C335" s="8">
        <v>36</v>
      </c>
      <c r="D335" s="8" t="s">
        <v>1356</v>
      </c>
      <c r="E335" s="8" t="s">
        <v>111</v>
      </c>
      <c r="F335" s="8" t="s">
        <v>1357</v>
      </c>
      <c r="G335" s="8" t="s">
        <v>1358</v>
      </c>
      <c r="H335" s="8" t="s">
        <v>1359</v>
      </c>
      <c r="I33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35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35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35" s="10">
        <f>Table1[[#This Row],[บท 1 '[10']]]+Table1[[#This Row],[บท 2 '[10']]]+Table1[[#This Row],[บท 3 '[5']]]</f>
        <v>24</v>
      </c>
      <c r="M335" s="10">
        <f>IF(Table1[[#This Row],[ซ่อมแล้วกลางภาค]]="ซ่อมแล้ว",10,Table1[[#This Row],[MID '[20']2]])</f>
        <v>12</v>
      </c>
      <c r="N335" s="10"/>
      <c r="O335" s="10"/>
      <c r="P335" s="24"/>
      <c r="Q335" s="10">
        <f>Table1[[#This Row],[บท 4 '[10']]]+Table1[[#This Row],[นำเสนอ '[5']]]+Table1[[#This Row],[บท 5 '[10']]]</f>
        <v>0</v>
      </c>
      <c r="R335" s="10">
        <f>Table1[[#This Row],[ก่อนกลางภาค '[25']]]+Table1[[#This Row],[กลางภาค '[20']]]+Table1[[#This Row],[หลังกลางภาค '[25']]]</f>
        <v>36</v>
      </c>
      <c r="S335" s="10"/>
      <c r="T335" s="10">
        <f>Table1[[#This Row],[ปลายภาค '[30']]]+Table1[[#This Row],[ก่อนปลายภาค '[70']]]</f>
        <v>36</v>
      </c>
      <c r="U335" s="12">
        <f t="shared" si="5"/>
        <v>0</v>
      </c>
      <c r="V33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3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3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35" s="13">
        <f>_xlfn.XLOOKUP(Table1[[#This Row],[email]],[1]!ท้ายบท_1[Email],[1]!ท้ายบท_1[Total points],"ยังไม่ส่ง")</f>
        <v>16</v>
      </c>
      <c r="Z335" s="8">
        <f>_xlfn.XLOOKUP(Table1[[#This Row],[email]],[1]!Quiz_1[Email],[1]!Quiz_1[Total points],"ยังไม่ส่ง")</f>
        <v>9</v>
      </c>
      <c r="AA33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3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35" s="13">
        <f>_xlfn.XLOOKUP(Table1[[#This Row],[email]],[1]!ท้ายบท_2[Email],[1]!ท้ายบท_2[Total points],"ยังไม่ส่ง")</f>
        <v>9</v>
      </c>
      <c r="AD335" s="13">
        <f>_xlfn.XLOOKUP(Table1[[#This Row],[email]],[1]!Quiz_2[Email],[1]!Quiz_2[Total points],"ยังไม่ส่ง")</f>
        <v>9</v>
      </c>
      <c r="AE33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35" s="13">
        <f>_xlfn.XLOOKUP(Table1[[#This Row],[email]],[1]!ท้ายบท_3[Email],[1]!ท้ายบท_3[Total points],"ยังไม่ส่ง")</f>
        <v>9</v>
      </c>
      <c r="AG335" s="13">
        <f>_xlfn.XLOOKUP(Table1[[#This Row],[email]],[1]!Quiz_3[Email],[1]!Quiz_3[Total points],"ยังไม่ส่ง")</f>
        <v>5</v>
      </c>
      <c r="AH335" s="10">
        <v>16</v>
      </c>
      <c r="AI335" s="14">
        <v>8</v>
      </c>
      <c r="AJ335" s="10">
        <f>ROUND((Table1[[#This Row],[mid '[20']]]+Table1[[#This Row],[mid '[10']]])/2,0)</f>
        <v>12</v>
      </c>
      <c r="AK335" s="13"/>
      <c r="AL335" s="13"/>
      <c r="AM335" s="13"/>
      <c r="AN335" s="13"/>
      <c r="AO335" s="13"/>
      <c r="AP335" s="13"/>
      <c r="AQ335" s="13"/>
      <c r="AR335" s="15"/>
      <c r="AS335" s="8" t="str">
        <f>IF(M334&lt;10,"ยังไม่ซ่อม",IF(Table1[[#This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36" spans="1:45" ht="19.5" x14ac:dyDescent="0.4">
      <c r="A336" s="7">
        <v>335</v>
      </c>
      <c r="B336" s="8">
        <v>9</v>
      </c>
      <c r="C336" s="8">
        <v>37</v>
      </c>
      <c r="D336" s="8" t="s">
        <v>1360</v>
      </c>
      <c r="E336" s="8" t="s">
        <v>256</v>
      </c>
      <c r="F336" s="8" t="s">
        <v>1361</v>
      </c>
      <c r="G336" s="8" t="s">
        <v>1362</v>
      </c>
      <c r="H336" s="8" t="s">
        <v>1363</v>
      </c>
      <c r="I336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36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36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36" s="10">
        <f>Table1[[#This Row],[บท 1 '[10']]]+Table1[[#This Row],[บท 2 '[10']]]+Table1[[#This Row],[บท 3 '[5']]]</f>
        <v>23</v>
      </c>
      <c r="M336" s="10">
        <f>IF(Table1[[#This Row],[ซ่อมแล้วกลางภาค]]="ซ่อมแล้ว",10,Table1[[#This Row],[MID '[20']2]])</f>
        <v>10</v>
      </c>
      <c r="N336" s="10"/>
      <c r="O336" s="10"/>
      <c r="P336" s="24"/>
      <c r="Q336" s="10">
        <f>Table1[[#This Row],[บท 4 '[10']]]+Table1[[#This Row],[นำเสนอ '[5']]]+Table1[[#This Row],[บท 5 '[10']]]</f>
        <v>0</v>
      </c>
      <c r="R336" s="10">
        <f>Table1[[#This Row],[ก่อนกลางภาค '[25']]]+Table1[[#This Row],[กลางภาค '[20']]]+Table1[[#This Row],[หลังกลางภาค '[25']]]</f>
        <v>33</v>
      </c>
      <c r="S336" s="10"/>
      <c r="T336" s="10">
        <f>Table1[[#This Row],[ปลายภาค '[30']]]+Table1[[#This Row],[ก่อนปลายภาค '[70']]]</f>
        <v>33</v>
      </c>
      <c r="U336" s="12">
        <f t="shared" si="5"/>
        <v>0</v>
      </c>
      <c r="V33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3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3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36" s="13">
        <f>_xlfn.XLOOKUP(Table1[[#This Row],[email]],[1]!ท้ายบท_1[Email],[1]!ท้ายบท_1[Total points],"ยังไม่ส่ง")</f>
        <v>16</v>
      </c>
      <c r="Z336" s="8">
        <f>_xlfn.XLOOKUP(Table1[[#This Row],[email]],[1]!Quiz_1[Email],[1]!Quiz_1[Total points],"ยังไม่ส่ง")</f>
        <v>7</v>
      </c>
      <c r="AA33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3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36" s="13">
        <f>_xlfn.XLOOKUP(Table1[[#This Row],[email]],[1]!ท้ายบท_2[Email],[1]!ท้ายบท_2[Total points],"ยังไม่ส่ง")</f>
        <v>4</v>
      </c>
      <c r="AD336" s="13">
        <f>_xlfn.XLOOKUP(Table1[[#This Row],[email]],[1]!Quiz_2[Email],[1]!Quiz_2[Total points],"ยังไม่ส่ง")</f>
        <v>9</v>
      </c>
      <c r="AE33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36" s="13">
        <f>_xlfn.XLOOKUP(Table1[[#This Row],[email]],[1]!ท้ายบท_3[Email],[1]!ท้ายบท_3[Total points],"ยังไม่ส่ง")</f>
        <v>11</v>
      </c>
      <c r="AG336" s="13">
        <f>_xlfn.XLOOKUP(Table1[[#This Row],[email]],[1]!Quiz_3[Email],[1]!Quiz_3[Total points],"ยังไม่ส่ง")</f>
        <v>6</v>
      </c>
      <c r="AH336" s="10">
        <v>13</v>
      </c>
      <c r="AI336" s="14">
        <v>7</v>
      </c>
      <c r="AJ336" s="10">
        <f>ROUND((Table1[[#This Row],[mid '[20']]]+Table1[[#This Row],[mid '[10']]])/2,0)</f>
        <v>10</v>
      </c>
      <c r="AK336" s="13"/>
      <c r="AL336" s="13"/>
      <c r="AM336" s="13"/>
      <c r="AN336" s="13"/>
      <c r="AO336" s="13"/>
      <c r="AP336" s="13"/>
      <c r="AQ336" s="13"/>
      <c r="AR336" s="15"/>
      <c r="AS336" s="8" t="str">
        <f>IF(M335&lt;10,"ยังไม่ซ่อม",IF(Table1[[#This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37" spans="1:45" ht="19.5" x14ac:dyDescent="0.4">
      <c r="A337" s="7">
        <v>336</v>
      </c>
      <c r="B337" s="8">
        <v>9</v>
      </c>
      <c r="C337" s="8">
        <v>38</v>
      </c>
      <c r="D337" s="8" t="s">
        <v>1364</v>
      </c>
      <c r="E337" s="8" t="s">
        <v>111</v>
      </c>
      <c r="F337" s="8" t="s">
        <v>1365</v>
      </c>
      <c r="G337" s="8" t="s">
        <v>1366</v>
      </c>
      <c r="H337" s="8" t="s">
        <v>1367</v>
      </c>
      <c r="I337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37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337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37" s="10">
        <f>Table1[[#This Row],[บท 1 '[10']]]+Table1[[#This Row],[บท 2 '[10']]]+Table1[[#This Row],[บท 3 '[5']]]</f>
        <v>22</v>
      </c>
      <c r="M337" s="10">
        <f>IF(Table1[[#This Row],[ซ่อมแล้วกลางภาค]]="ซ่อมแล้ว",10,Table1[[#This Row],[MID '[20']2]])</f>
        <v>10</v>
      </c>
      <c r="N337" s="10"/>
      <c r="O337" s="10"/>
      <c r="P337" s="24"/>
      <c r="Q337" s="10">
        <f>Table1[[#This Row],[บท 4 '[10']]]+Table1[[#This Row],[นำเสนอ '[5']]]+Table1[[#This Row],[บท 5 '[10']]]</f>
        <v>0</v>
      </c>
      <c r="R337" s="10">
        <f>Table1[[#This Row],[ก่อนกลางภาค '[25']]]+Table1[[#This Row],[กลางภาค '[20']]]+Table1[[#This Row],[หลังกลางภาค '[25']]]</f>
        <v>32</v>
      </c>
      <c r="S337" s="10"/>
      <c r="T337" s="10">
        <f>Table1[[#This Row],[ปลายภาค '[30']]]+Table1[[#This Row],[ก่อนปลายภาค '[70']]]</f>
        <v>32</v>
      </c>
      <c r="U337" s="12">
        <f t="shared" si="5"/>
        <v>0</v>
      </c>
      <c r="V33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3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3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37" s="13">
        <f>_xlfn.XLOOKUP(Table1[[#This Row],[email]],[1]!ท้ายบท_1[Email],[1]!ท้ายบท_1[Total points],"ยังไม่ส่ง")</f>
        <v>19</v>
      </c>
      <c r="Z337" s="8">
        <f>_xlfn.XLOOKUP(Table1[[#This Row],[email]],[1]!Quiz_1[Email],[1]!Quiz_1[Total points],"ยังไม่ส่ง")</f>
        <v>6</v>
      </c>
      <c r="AA33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3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37" s="13">
        <f>_xlfn.XLOOKUP(Table1[[#This Row],[email]],[1]!ท้ายบท_2[Email],[1]!ท้ายบท_2[Total points],"ยังไม่ส่ง")</f>
        <v>11</v>
      </c>
      <c r="AD337" s="13">
        <f>_xlfn.XLOOKUP(Table1[[#This Row],[email]],[1]!Quiz_2[Email],[1]!Quiz_2[Total points],"ยังไม่ส่ง")</f>
        <v>5</v>
      </c>
      <c r="AE33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37" s="13">
        <f>_xlfn.XLOOKUP(Table1[[#This Row],[email]],[1]!ท้ายบท_3[Email],[1]!ท้ายบท_3[Total points],"ยังไม่ส่ง")</f>
        <v>10</v>
      </c>
      <c r="AG337" s="13">
        <f>_xlfn.XLOOKUP(Table1[[#This Row],[email]],[1]!Quiz_3[Email],[1]!Quiz_3[Total points],"ยังไม่ส่ง")</f>
        <v>5</v>
      </c>
      <c r="AH337" s="10">
        <v>15</v>
      </c>
      <c r="AI337" s="14">
        <v>5</v>
      </c>
      <c r="AJ337" s="10">
        <f>ROUND((Table1[[#This Row],[mid '[20']]]+Table1[[#This Row],[mid '[10']]])/2,0)</f>
        <v>10</v>
      </c>
      <c r="AK337" s="13"/>
      <c r="AL337" s="13"/>
      <c r="AM337" s="13"/>
      <c r="AN337" s="13"/>
      <c r="AO337" s="13"/>
      <c r="AP337" s="13"/>
      <c r="AQ337" s="13"/>
      <c r="AR337" s="15"/>
      <c r="AS337" s="8" t="str">
        <f>IF(M336&lt;10,"ยังไม่ซ่อม",IF(Table1[[#This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38" spans="1:45" ht="19.5" x14ac:dyDescent="0.4">
      <c r="A338" s="7">
        <v>337</v>
      </c>
      <c r="B338" s="8">
        <v>9</v>
      </c>
      <c r="C338" s="8">
        <v>39</v>
      </c>
      <c r="D338" s="8" t="s">
        <v>1368</v>
      </c>
      <c r="E338" s="8" t="s">
        <v>111</v>
      </c>
      <c r="F338" s="8" t="s">
        <v>1369</v>
      </c>
      <c r="G338" s="8" t="s">
        <v>1370</v>
      </c>
      <c r="H338" s="8" t="s">
        <v>1371</v>
      </c>
      <c r="I338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38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38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38" s="10">
        <f>Table1[[#This Row],[บท 1 '[10']]]+Table1[[#This Row],[บท 2 '[10']]]+Table1[[#This Row],[บท 3 '[5']]]</f>
        <v>24</v>
      </c>
      <c r="M338" s="10">
        <f>IF(Table1[[#This Row],[ซ่อมแล้วกลางภาค]]="ซ่อมแล้ว",10,Table1[[#This Row],[MID '[20']2]])</f>
        <v>11</v>
      </c>
      <c r="N338" s="10"/>
      <c r="O338" s="10"/>
      <c r="P338" s="24"/>
      <c r="Q338" s="10">
        <f>Table1[[#This Row],[บท 4 '[10']]]+Table1[[#This Row],[นำเสนอ '[5']]]+Table1[[#This Row],[บท 5 '[10']]]</f>
        <v>0</v>
      </c>
      <c r="R338" s="10">
        <f>Table1[[#This Row],[ก่อนกลางภาค '[25']]]+Table1[[#This Row],[กลางภาค '[20']]]+Table1[[#This Row],[หลังกลางภาค '[25']]]</f>
        <v>35</v>
      </c>
      <c r="S338" s="10"/>
      <c r="T338" s="10">
        <f>Table1[[#This Row],[ปลายภาค '[30']]]+Table1[[#This Row],[ก่อนปลายภาค '[70']]]</f>
        <v>35</v>
      </c>
      <c r="U338" s="12">
        <f t="shared" si="5"/>
        <v>0</v>
      </c>
      <c r="V33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3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3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38" s="13">
        <f>_xlfn.XLOOKUP(Table1[[#This Row],[email]],[1]!ท้ายบท_1[Email],[1]!ท้ายบท_1[Total points],"ยังไม่ส่ง")</f>
        <v>15</v>
      </c>
      <c r="Z338" s="8">
        <f>_xlfn.XLOOKUP(Table1[[#This Row],[email]],[1]!Quiz_1[Email],[1]!Quiz_1[Total points],"ยังไม่ส่ง")</f>
        <v>8</v>
      </c>
      <c r="AA33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3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38" s="13">
        <f>_xlfn.XLOOKUP(Table1[[#This Row],[email]],[1]!ท้ายบท_2[Email],[1]!ท้ายบท_2[Total points],"ยังไม่ส่ง")</f>
        <v>8</v>
      </c>
      <c r="AD338" s="13">
        <f>_xlfn.XLOOKUP(Table1[[#This Row],[email]],[1]!Quiz_2[Email],[1]!Quiz_2[Total points],"ยังไม่ส่ง")</f>
        <v>9</v>
      </c>
      <c r="AE33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38" s="13">
        <f>_xlfn.XLOOKUP(Table1[[#This Row],[email]],[1]!ท้ายบท_3[Email],[1]!ท้ายบท_3[Total points],"ยังไม่ส่ง")</f>
        <v>9</v>
      </c>
      <c r="AG338" s="13">
        <f>_xlfn.XLOOKUP(Table1[[#This Row],[email]],[1]!Quiz_3[Email],[1]!Quiz_3[Total points],"ยังไม่ส่ง")</f>
        <v>5</v>
      </c>
      <c r="AH338" s="10">
        <v>16</v>
      </c>
      <c r="AI338" s="14">
        <v>6</v>
      </c>
      <c r="AJ338" s="10">
        <f>ROUND((Table1[[#This Row],[mid '[20']]]+Table1[[#This Row],[mid '[10']]])/2,0)</f>
        <v>11</v>
      </c>
      <c r="AK338" s="13"/>
      <c r="AL338" s="13"/>
      <c r="AM338" s="13"/>
      <c r="AN338" s="13"/>
      <c r="AO338" s="13"/>
      <c r="AP338" s="13"/>
      <c r="AQ338" s="13"/>
      <c r="AR338" s="15"/>
      <c r="AS338" s="8" t="str">
        <f>IF(M337&lt;10,"ยังไม่ซ่อม",IF(Table1[[#This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39" spans="1:45" ht="20.25" thickBot="1" x14ac:dyDescent="0.45">
      <c r="A339" s="16">
        <v>338</v>
      </c>
      <c r="B339" s="17">
        <v>9</v>
      </c>
      <c r="C339" s="17">
        <v>40</v>
      </c>
      <c r="D339" s="17" t="s">
        <v>1372</v>
      </c>
      <c r="E339" s="17" t="s">
        <v>111</v>
      </c>
      <c r="F339" s="17" t="s">
        <v>589</v>
      </c>
      <c r="G339" s="17" t="s">
        <v>1034</v>
      </c>
      <c r="H339" s="17" t="s">
        <v>1373</v>
      </c>
      <c r="I339" s="18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39" s="18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339" s="18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39" s="19">
        <f>Table1[[#This Row],[บท 1 '[10']]]+Table1[[#This Row],[บท 2 '[10']]]+Table1[[#This Row],[บท 3 '[5']]]</f>
        <v>22</v>
      </c>
      <c r="M339" s="19">
        <f>IF(Table1[[#This Row],[ซ่อมแล้วกลางภาค]]="ซ่อมแล้ว",10,Table1[[#This Row],[MID '[20']2]])</f>
        <v>14</v>
      </c>
      <c r="N339" s="19"/>
      <c r="O339" s="19"/>
      <c r="P339" s="25"/>
      <c r="Q339" s="19">
        <f>Table1[[#This Row],[บท 4 '[10']]]+Table1[[#This Row],[นำเสนอ '[5']]]+Table1[[#This Row],[บท 5 '[10']]]</f>
        <v>0</v>
      </c>
      <c r="R339" s="19">
        <f>Table1[[#This Row],[ก่อนกลางภาค '[25']]]+Table1[[#This Row],[กลางภาค '[20']]]+Table1[[#This Row],[หลังกลางภาค '[25']]]</f>
        <v>36</v>
      </c>
      <c r="S339" s="19"/>
      <c r="T339" s="19">
        <f>Table1[[#This Row],[ปลายภาค '[30']]]+Table1[[#This Row],[ก่อนปลายภาค '[70']]]</f>
        <v>36</v>
      </c>
      <c r="U339" s="20">
        <f t="shared" si="5"/>
        <v>0</v>
      </c>
      <c r="V339" s="21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39" s="21" t="str">
        <f>IF(_xlfn.XLOOKUP(Table1[[#This Row],[email]],[1]!แบบฝึก_11[Email],[1]!แบบฝึก_11[Completion time],0)&lt;&gt;0,"ส่งแล้ว","ยังไม่ส่ง")</f>
        <v>ส่งแล้ว</v>
      </c>
      <c r="X339" s="21" t="str">
        <f>IF(_xlfn.XLOOKUP(Table1[[#This Row],[email]],[1]!แบบฝึก_12[Email],[1]!แบบฝึก_12[Completion time],0)&lt;&gt;0,"ส่งแล้ว","ยังไม่ส่ง")</f>
        <v>ส่งแล้ว</v>
      </c>
      <c r="Y339" s="21">
        <f>_xlfn.XLOOKUP(Table1[[#This Row],[email]],[1]!ท้ายบท_1[Email],[1]!ท้ายบท_1[Total points],"ยังไม่ส่ง")</f>
        <v>21</v>
      </c>
      <c r="Z339" s="17">
        <f>_xlfn.XLOOKUP(Table1[[#This Row],[email]],[1]!Quiz_1[Email],[1]!Quiz_1[Total points],"ยังไม่ส่ง")</f>
        <v>6</v>
      </c>
      <c r="AA339" s="21" t="str">
        <f>IF(_xlfn.XLOOKUP(Table1[[#This Row],[email]],[1]!แบบฝึก_21[Email],[1]!แบบฝึก_21[Completion time],0)&lt;&gt;0,"ส่งแล้ว","ยังไม่ส่ง")</f>
        <v>ส่งแล้ว</v>
      </c>
      <c r="AB339" s="21" t="str">
        <f>IF(_xlfn.XLOOKUP(Table1[[#This Row],[email]],[1]!แบบฝึก_22[Email],[1]!แบบฝึก_22[Completion time],0)&lt;&gt;0,"ส่งแล้ว","ยังไม่ส่ง")</f>
        <v>ส่งแล้ว</v>
      </c>
      <c r="AC339" s="21">
        <f>_xlfn.XLOOKUP(Table1[[#This Row],[email]],[1]!ท้ายบท_2[Email],[1]!ท้ายบท_2[Total points],"ยังไม่ส่ง")</f>
        <v>13</v>
      </c>
      <c r="AD339" s="21">
        <f>_xlfn.XLOOKUP(Table1[[#This Row],[email]],[1]!Quiz_2[Email],[1]!Quiz_2[Total points],"ยังไม่ส่ง")</f>
        <v>7</v>
      </c>
      <c r="AE339" s="21" t="str">
        <f>IF(_xlfn.XLOOKUP(Table1[[#This Row],[email]],[1]!แบบฝึก_31[Email],[1]!แบบฝึก_31[Completion time],0)&lt;&gt;0,"ส่งแล้ว","ยังไม่ส่ง")</f>
        <v>ส่งแล้ว</v>
      </c>
      <c r="AF339" s="21">
        <f>_xlfn.XLOOKUP(Table1[[#This Row],[email]],[1]!ท้ายบท_3[Email],[1]!ท้ายบท_3[Total points],"ยังไม่ส่ง")</f>
        <v>8</v>
      </c>
      <c r="AG339" s="21">
        <f>_xlfn.XLOOKUP(Table1[[#This Row],[email]],[1]!Quiz_3[Email],[1]!Quiz_3[Total points],"ยังไม่ส่ง")</f>
        <v>4</v>
      </c>
      <c r="AH339" s="19">
        <v>18</v>
      </c>
      <c r="AI339" s="22">
        <v>9</v>
      </c>
      <c r="AJ339" s="19">
        <f>ROUND((Table1[[#This Row],[mid '[20']]]+Table1[[#This Row],[mid '[10']]])/2,0)</f>
        <v>14</v>
      </c>
      <c r="AK339" s="21"/>
      <c r="AL339" s="21"/>
      <c r="AM339" s="21"/>
      <c r="AN339" s="21"/>
      <c r="AO339" s="21"/>
      <c r="AP339" s="21"/>
      <c r="AQ339" s="21"/>
      <c r="AR339" s="23"/>
      <c r="AS339" s="17" t="str">
        <f>IF(M338&lt;10,"ยังไม่ซ่อม",IF(Table1[[#This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40" spans="1:45" ht="20.25" thickTop="1" x14ac:dyDescent="0.4">
      <c r="A340" s="7">
        <v>339</v>
      </c>
      <c r="B340" s="8">
        <v>10</v>
      </c>
      <c r="C340" s="8">
        <v>1</v>
      </c>
      <c r="D340" s="8" t="s">
        <v>1374</v>
      </c>
      <c r="E340" s="8" t="s">
        <v>46</v>
      </c>
      <c r="F340" s="8" t="s">
        <v>1375</v>
      </c>
      <c r="G340" s="8" t="s">
        <v>1376</v>
      </c>
      <c r="H340" s="8" t="s">
        <v>1377</v>
      </c>
      <c r="I340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40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40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40" s="10">
        <f>Table1[[#This Row],[บท 1 '[10']]]+Table1[[#This Row],[บท 2 '[10']]]+Table1[[#This Row],[บท 3 '[5']]]</f>
        <v>23</v>
      </c>
      <c r="M340" s="10">
        <f>IF(Table1[[#This Row],[ซ่อมแล้วกลางภาค]]="ซ่อมแล้ว",10,Table1[[#This Row],[MID '[20']2]])</f>
        <v>14</v>
      </c>
      <c r="N340" s="10"/>
      <c r="O340" s="10"/>
      <c r="P340" s="24"/>
      <c r="Q340" s="10">
        <f>Table1[[#This Row],[บท 4 '[10']]]+Table1[[#This Row],[นำเสนอ '[5']]]+Table1[[#This Row],[บท 5 '[10']]]</f>
        <v>0</v>
      </c>
      <c r="R340" s="10">
        <f>Table1[[#This Row],[ก่อนกลางภาค '[25']]]+Table1[[#This Row],[กลางภาค '[20']]]+Table1[[#This Row],[หลังกลางภาค '[25']]]</f>
        <v>37</v>
      </c>
      <c r="S340" s="10"/>
      <c r="T340" s="10">
        <f>Table1[[#This Row],[ปลายภาค '[30']]]+Table1[[#This Row],[ก่อนปลายภาค '[70']]]</f>
        <v>37</v>
      </c>
      <c r="U340" s="12">
        <f t="shared" si="5"/>
        <v>0</v>
      </c>
      <c r="V34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4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4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40" s="13">
        <f>_xlfn.XLOOKUP(Table1[[#This Row],[email]],[1]!ท้ายบท_1[Email],[1]!ท้ายบท_1[Total points],"ยังไม่ส่ง")</f>
        <v>16</v>
      </c>
      <c r="Z340" s="8">
        <f>_xlfn.XLOOKUP(Table1[[#This Row],[email]],[1]!Quiz_1[Email],[1]!Quiz_1[Total points],"ยังไม่ส่ง")</f>
        <v>6</v>
      </c>
      <c r="AA34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4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40" s="13">
        <f>_xlfn.XLOOKUP(Table1[[#This Row],[email]],[1]!ท้ายบท_2[Email],[1]!ท้ายบท_2[Total points],"ยังไม่ส่ง")</f>
        <v>14</v>
      </c>
      <c r="AD340" s="13">
        <f>_xlfn.XLOOKUP(Table1[[#This Row],[email]],[1]!Quiz_2[Email],[1]!Quiz_2[Total points],"ยังไม่ส่ง")</f>
        <v>9</v>
      </c>
      <c r="AE34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40" s="13">
        <f>_xlfn.XLOOKUP(Table1[[#This Row],[email]],[1]!ท้ายบท_3[Email],[1]!ท้ายบท_3[Total points],"ยังไม่ส่ง")</f>
        <v>10</v>
      </c>
      <c r="AG340" s="13">
        <f>_xlfn.XLOOKUP(Table1[[#This Row],[email]],[1]!Quiz_3[Email],[1]!Quiz_3[Total points],"ยังไม่ส่ง")</f>
        <v>6</v>
      </c>
      <c r="AH340" s="10">
        <v>18</v>
      </c>
      <c r="AI340" s="14">
        <v>9</v>
      </c>
      <c r="AJ340" s="10">
        <f>ROUND((Table1[[#This Row],[mid '[20']]]+Table1[[#This Row],[mid '[10']]])/2,0)</f>
        <v>14</v>
      </c>
      <c r="AK340" s="13"/>
      <c r="AL340" s="13"/>
      <c r="AM340" s="13"/>
      <c r="AN340" s="13"/>
      <c r="AO340" s="13"/>
      <c r="AP340" s="13"/>
      <c r="AQ340" s="13"/>
      <c r="AR340" s="15"/>
      <c r="AS340" s="8" t="str">
        <f>IF(M339&lt;10,"ยังไม่ซ่อม",IF(Table1[[#This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41" spans="1:45" ht="19.5" x14ac:dyDescent="0.4">
      <c r="A341" s="7">
        <v>340</v>
      </c>
      <c r="B341" s="8">
        <v>10</v>
      </c>
      <c r="C341" s="8">
        <v>2</v>
      </c>
      <c r="D341" s="8" t="s">
        <v>1378</v>
      </c>
      <c r="E341" s="8" t="s">
        <v>46</v>
      </c>
      <c r="F341" s="8" t="s">
        <v>1379</v>
      </c>
      <c r="G341" s="8" t="s">
        <v>1380</v>
      </c>
      <c r="H341" s="8" t="s">
        <v>1381</v>
      </c>
      <c r="I34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41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341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41" s="10">
        <f>Table1[[#This Row],[บท 1 '[10']]]+Table1[[#This Row],[บท 2 '[10']]]+Table1[[#This Row],[บท 3 '[5']]]</f>
        <v>23</v>
      </c>
      <c r="M341" s="10">
        <f>IF(Table1[[#This Row],[ซ่อมแล้วกลางภาค]]="ซ่อมแล้ว",10,Table1[[#This Row],[MID '[20']2]])</f>
        <v>12</v>
      </c>
      <c r="N341" s="10"/>
      <c r="O341" s="10"/>
      <c r="P341" s="24"/>
      <c r="Q341" s="10">
        <f>Table1[[#This Row],[บท 4 '[10']]]+Table1[[#This Row],[นำเสนอ '[5']]]+Table1[[#This Row],[บท 5 '[10']]]</f>
        <v>0</v>
      </c>
      <c r="R341" s="10">
        <f>Table1[[#This Row],[ก่อนกลางภาค '[25']]]+Table1[[#This Row],[กลางภาค '[20']]]+Table1[[#This Row],[หลังกลางภาค '[25']]]</f>
        <v>35</v>
      </c>
      <c r="S341" s="10"/>
      <c r="T341" s="10">
        <f>Table1[[#This Row],[ปลายภาค '[30']]]+Table1[[#This Row],[ก่อนปลายภาค '[70']]]</f>
        <v>35</v>
      </c>
      <c r="U341" s="12">
        <f t="shared" si="5"/>
        <v>0</v>
      </c>
      <c r="V34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4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4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41" s="13">
        <f>_xlfn.XLOOKUP(Table1[[#This Row],[email]],[1]!ท้ายบท_1[Email],[1]!ท้ายบท_1[Total points],"ยังไม่ส่ง")</f>
        <v>20</v>
      </c>
      <c r="Z341" s="8">
        <f>_xlfn.XLOOKUP(Table1[[#This Row],[email]],[1]!Quiz_1[Email],[1]!Quiz_1[Total points],"ยังไม่ส่ง")</f>
        <v>8</v>
      </c>
      <c r="AA34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4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41" s="13">
        <f>_xlfn.XLOOKUP(Table1[[#This Row],[email]],[1]!ท้ายบท_2[Email],[1]!ท้ายบท_2[Total points],"ยังไม่ส่ง")</f>
        <v>13</v>
      </c>
      <c r="AD341" s="13">
        <f>_xlfn.XLOOKUP(Table1[[#This Row],[email]],[1]!Quiz_2[Email],[1]!Quiz_2[Total points],"ยังไม่ส่ง")</f>
        <v>7</v>
      </c>
      <c r="AE34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41" s="13">
        <f>_xlfn.XLOOKUP(Table1[[#This Row],[email]],[1]!ท้ายบท_3[Email],[1]!ท้ายบท_3[Total points],"ยังไม่ส่ง")</f>
        <v>11</v>
      </c>
      <c r="AG341" s="13">
        <f>_xlfn.XLOOKUP(Table1[[#This Row],[email]],[1]!Quiz_3[Email],[1]!Quiz_3[Total points],"ยังไม่ส่ง")</f>
        <v>6</v>
      </c>
      <c r="AH341" s="10">
        <v>14</v>
      </c>
      <c r="AI341" s="14">
        <v>9</v>
      </c>
      <c r="AJ341" s="10">
        <f>ROUND((Table1[[#This Row],[mid '[20']]]+Table1[[#This Row],[mid '[10']]])/2,0)</f>
        <v>12</v>
      </c>
      <c r="AK341" s="13"/>
      <c r="AL341" s="13"/>
      <c r="AM341" s="13"/>
      <c r="AN341" s="13"/>
      <c r="AO341" s="13"/>
      <c r="AP341" s="13"/>
      <c r="AQ341" s="13"/>
      <c r="AR341" s="15"/>
      <c r="AS341" s="8" t="str">
        <f>IF(M340&lt;10,"ยังไม่ซ่อม",IF(Table1[[#This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42" spans="1:45" ht="19.5" x14ac:dyDescent="0.4">
      <c r="A342" s="7">
        <v>341</v>
      </c>
      <c r="B342" s="8">
        <v>10</v>
      </c>
      <c r="C342" s="8">
        <v>3</v>
      </c>
      <c r="D342" s="8" t="s">
        <v>1382</v>
      </c>
      <c r="E342" s="8" t="s">
        <v>46</v>
      </c>
      <c r="F342" s="8" t="s">
        <v>1383</v>
      </c>
      <c r="G342" s="8" t="s">
        <v>1384</v>
      </c>
      <c r="H342" s="8" t="s">
        <v>1385</v>
      </c>
      <c r="I342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4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4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42" s="10">
        <f>Table1[[#This Row],[บท 1 '[10']]]+Table1[[#This Row],[บท 2 '[10']]]+Table1[[#This Row],[บท 3 '[5']]]</f>
        <v>24</v>
      </c>
      <c r="M342" s="10">
        <f>IF(Table1[[#This Row],[ซ่อมแล้วกลางภาค]]="ซ่อมแล้ว",10,Table1[[#This Row],[MID '[20']2]])</f>
        <v>9</v>
      </c>
      <c r="N342" s="10"/>
      <c r="O342" s="10"/>
      <c r="P342" s="24"/>
      <c r="Q342" s="10">
        <f>Table1[[#This Row],[บท 4 '[10']]]+Table1[[#This Row],[นำเสนอ '[5']]]+Table1[[#This Row],[บท 5 '[10']]]</f>
        <v>0</v>
      </c>
      <c r="R342" s="10">
        <f>Table1[[#This Row],[ก่อนกลางภาค '[25']]]+Table1[[#This Row],[กลางภาค '[20']]]+Table1[[#This Row],[หลังกลางภาค '[25']]]</f>
        <v>33</v>
      </c>
      <c r="S342" s="10"/>
      <c r="T342" s="10">
        <f>Table1[[#This Row],[ปลายภาค '[30']]]+Table1[[#This Row],[ก่อนปลายภาค '[70']]]</f>
        <v>33</v>
      </c>
      <c r="U342" s="12">
        <f t="shared" si="5"/>
        <v>0</v>
      </c>
      <c r="V34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4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4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42" s="13">
        <f>_xlfn.XLOOKUP(Table1[[#This Row],[email]],[1]!ท้ายบท_1[Email],[1]!ท้ายบท_1[Total points],"ยังไม่ส่ง")</f>
        <v>19</v>
      </c>
      <c r="Z342" s="8">
        <f>_xlfn.XLOOKUP(Table1[[#This Row],[email]],[1]!Quiz_1[Email],[1]!Quiz_1[Total points],"ยังไม่ส่ง")</f>
        <v>9</v>
      </c>
      <c r="AA34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4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42" s="13">
        <f>_xlfn.XLOOKUP(Table1[[#This Row],[email]],[1]!ท้ายบท_2[Email],[1]!ท้ายบท_2[Total points],"ยังไม่ส่ง")</f>
        <v>14</v>
      </c>
      <c r="AD342" s="13">
        <f>_xlfn.XLOOKUP(Table1[[#This Row],[email]],[1]!Quiz_2[Email],[1]!Quiz_2[Total points],"ยังไม่ส่ง")</f>
        <v>9</v>
      </c>
      <c r="AE34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42" s="13">
        <f>_xlfn.XLOOKUP(Table1[[#This Row],[email]],[1]!ท้ายบท_3[Email],[1]!ท้ายบท_3[Total points],"ยังไม่ส่ง")</f>
        <v>10</v>
      </c>
      <c r="AG342" s="13">
        <f>_xlfn.XLOOKUP(Table1[[#This Row],[email]],[1]!Quiz_3[Email],[1]!Quiz_3[Total points],"ยังไม่ส่ง")</f>
        <v>6</v>
      </c>
      <c r="AH342" s="10">
        <v>16</v>
      </c>
      <c r="AI342" s="14">
        <v>2</v>
      </c>
      <c r="AJ342" s="10">
        <f>ROUND((Table1[[#This Row],[mid '[20']]]+Table1[[#This Row],[mid '[10']]])/2,0)</f>
        <v>9</v>
      </c>
      <c r="AK342" s="13"/>
      <c r="AL342" s="13"/>
      <c r="AM342" s="13"/>
      <c r="AN342" s="13"/>
      <c r="AO342" s="13"/>
      <c r="AP342" s="13"/>
      <c r="AQ342" s="13"/>
      <c r="AR342" s="15"/>
      <c r="AS342" s="8" t="str">
        <f>IF(M341&lt;10,"ยังไม่ซ่อม",IF(Table1[[#This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43" spans="1:45" ht="19.5" x14ac:dyDescent="0.4">
      <c r="A343" s="7">
        <v>342</v>
      </c>
      <c r="B343" s="8">
        <v>10</v>
      </c>
      <c r="C343" s="8">
        <v>4</v>
      </c>
      <c r="D343" s="8" t="s">
        <v>1386</v>
      </c>
      <c r="E343" s="8" t="s">
        <v>46</v>
      </c>
      <c r="F343" s="8" t="s">
        <v>1387</v>
      </c>
      <c r="G343" s="8" t="s">
        <v>1388</v>
      </c>
      <c r="H343" s="8" t="s">
        <v>1389</v>
      </c>
      <c r="I343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43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43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43" s="10">
        <f>Table1[[#This Row],[บท 1 '[10']]]+Table1[[#This Row],[บท 2 '[10']]]+Table1[[#This Row],[บท 3 '[5']]]</f>
        <v>25</v>
      </c>
      <c r="M343" s="10">
        <f>IF(Table1[[#This Row],[ซ่อมแล้วกลางภาค]]="ซ่อมแล้ว",10,Table1[[#This Row],[MID '[20']2]])</f>
        <v>14</v>
      </c>
      <c r="N343" s="10"/>
      <c r="O343" s="10"/>
      <c r="P343" s="24"/>
      <c r="Q343" s="10">
        <f>Table1[[#This Row],[บท 4 '[10']]]+Table1[[#This Row],[นำเสนอ '[5']]]+Table1[[#This Row],[บท 5 '[10']]]</f>
        <v>0</v>
      </c>
      <c r="R343" s="10">
        <f>Table1[[#This Row],[ก่อนกลางภาค '[25']]]+Table1[[#This Row],[กลางภาค '[20']]]+Table1[[#This Row],[หลังกลางภาค '[25']]]</f>
        <v>39</v>
      </c>
      <c r="S343" s="10"/>
      <c r="T343" s="10">
        <f>Table1[[#This Row],[ปลายภาค '[30']]]+Table1[[#This Row],[ก่อนปลายภาค '[70']]]</f>
        <v>39</v>
      </c>
      <c r="U343" s="12">
        <f t="shared" si="5"/>
        <v>0</v>
      </c>
      <c r="V34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4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4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43" s="13">
        <f>_xlfn.XLOOKUP(Table1[[#This Row],[email]],[1]!ท้ายบท_1[Email],[1]!ท้ายบท_1[Total points],"ยังไม่ส่ง")</f>
        <v>18</v>
      </c>
      <c r="Z343" s="8">
        <f>_xlfn.XLOOKUP(Table1[[#This Row],[email]],[1]!Quiz_1[Email],[1]!Quiz_1[Total points],"ยังไม่ส่ง")</f>
        <v>9</v>
      </c>
      <c r="AA34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4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43" s="13">
        <f>_xlfn.XLOOKUP(Table1[[#This Row],[email]],[1]!ท้ายบท_2[Email],[1]!ท้ายบท_2[Total points],"ยังไม่ส่ง")</f>
        <v>13</v>
      </c>
      <c r="AD343" s="13">
        <f>_xlfn.XLOOKUP(Table1[[#This Row],[email]],[1]!Quiz_2[Email],[1]!Quiz_2[Total points],"ยังไม่ส่ง")</f>
        <v>9</v>
      </c>
      <c r="AE34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43" s="13">
        <f>_xlfn.XLOOKUP(Table1[[#This Row],[email]],[1]!ท้ายบท_3[Email],[1]!ท้ายบท_3[Total points],"ยังไม่ส่ง")</f>
        <v>8</v>
      </c>
      <c r="AG343" s="13">
        <f>_xlfn.XLOOKUP(Table1[[#This Row],[email]],[1]!Quiz_3[Email],[1]!Quiz_3[Total points],"ยังไม่ส่ง")</f>
        <v>8</v>
      </c>
      <c r="AH343" s="10">
        <v>20</v>
      </c>
      <c r="AI343" s="14">
        <v>7</v>
      </c>
      <c r="AJ343" s="10">
        <f>ROUND((Table1[[#This Row],[mid '[20']]]+Table1[[#This Row],[mid '[10']]])/2,0)</f>
        <v>14</v>
      </c>
      <c r="AK343" s="13"/>
      <c r="AL343" s="13"/>
      <c r="AM343" s="13"/>
      <c r="AN343" s="13"/>
      <c r="AO343" s="13"/>
      <c r="AP343" s="13"/>
      <c r="AQ343" s="13"/>
      <c r="AR343" s="15"/>
      <c r="AS343" s="8" t="str">
        <f>IF(M342&lt;10,"ยังไม่ซ่อม",IF(Table1[[#This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44" spans="1:45" ht="19.5" x14ac:dyDescent="0.4">
      <c r="A344" s="7">
        <v>343</v>
      </c>
      <c r="B344" s="8">
        <v>10</v>
      </c>
      <c r="C344" s="8">
        <v>5</v>
      </c>
      <c r="D344" s="8" t="s">
        <v>1390</v>
      </c>
      <c r="E344" s="8" t="s">
        <v>46</v>
      </c>
      <c r="F344" s="8" t="s">
        <v>196</v>
      </c>
      <c r="G344" s="8" t="s">
        <v>1391</v>
      </c>
      <c r="H344" s="8" t="s">
        <v>1392</v>
      </c>
      <c r="I344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344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344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344" s="10">
        <f>Table1[[#This Row],[บท 1 '[10']]]+Table1[[#This Row],[บท 2 '[10']]]+Table1[[#This Row],[บท 3 '[5']]]</f>
        <v>18</v>
      </c>
      <c r="M344" s="10">
        <f>IF(Table1[[#This Row],[ซ่อมแล้วกลางภาค]]="ซ่อมแล้ว",10,Table1[[#This Row],[MID '[20']2]])</f>
        <v>10</v>
      </c>
      <c r="N344" s="10"/>
      <c r="O344" s="10"/>
      <c r="P344" s="24"/>
      <c r="Q344" s="10">
        <f>Table1[[#This Row],[บท 4 '[10']]]+Table1[[#This Row],[นำเสนอ '[5']]]+Table1[[#This Row],[บท 5 '[10']]]</f>
        <v>0</v>
      </c>
      <c r="R344" s="10">
        <f>Table1[[#This Row],[ก่อนกลางภาค '[25']]]+Table1[[#This Row],[กลางภาค '[20']]]+Table1[[#This Row],[หลังกลางภาค '[25']]]</f>
        <v>28</v>
      </c>
      <c r="S344" s="10"/>
      <c r="T344" s="10">
        <f>Table1[[#This Row],[ปลายภาค '[30']]]+Table1[[#This Row],[ก่อนปลายภาค '[70']]]</f>
        <v>28</v>
      </c>
      <c r="U344" s="12">
        <f t="shared" si="5"/>
        <v>0</v>
      </c>
      <c r="V34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4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4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44" s="13" t="str">
        <f>_xlfn.XLOOKUP(Table1[[#This Row],[email]],[1]!ท้ายบท_1[Email],[1]!ท้ายบท_1[Total points],"ยังไม่ส่ง")</f>
        <v>ยังไม่ส่ง</v>
      </c>
      <c r="Z344" s="8">
        <f>_xlfn.XLOOKUP(Table1[[#This Row],[email]],[1]!Quiz_1[Email],[1]!Quiz_1[Total points],"ยังไม่ส่ง")</f>
        <v>8</v>
      </c>
      <c r="AA34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4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44" s="13" t="str">
        <f>_xlfn.XLOOKUP(Table1[[#This Row],[email]],[1]!ท้ายบท_2[Email],[1]!ท้ายบท_2[Total points],"ยังไม่ส่ง")</f>
        <v>ยังไม่ส่ง</v>
      </c>
      <c r="AD344" s="13">
        <f>_xlfn.XLOOKUP(Table1[[#This Row],[email]],[1]!Quiz_2[Email],[1]!Quiz_2[Total points],"ยังไม่ส่ง")</f>
        <v>9</v>
      </c>
      <c r="AE344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44" s="13">
        <f>_xlfn.XLOOKUP(Table1[[#This Row],[email]],[1]!ท้ายบท_3[Email],[1]!ท้ายบท_3[Total points],"ยังไม่ส่ง")</f>
        <v>8</v>
      </c>
      <c r="AG344" s="13">
        <f>_xlfn.XLOOKUP(Table1[[#This Row],[email]],[1]!Quiz_3[Email],[1]!Quiz_3[Total points],"ยังไม่ส่ง")</f>
        <v>5</v>
      </c>
      <c r="AH344" s="10">
        <v>16</v>
      </c>
      <c r="AI344" s="14">
        <v>3</v>
      </c>
      <c r="AJ344" s="10">
        <f>ROUND((Table1[[#This Row],[mid '[20']]]+Table1[[#This Row],[mid '[10']]])/2,0)</f>
        <v>10</v>
      </c>
      <c r="AK344" s="13"/>
      <c r="AL344" s="13"/>
      <c r="AM344" s="13"/>
      <c r="AN344" s="13"/>
      <c r="AO344" s="13"/>
      <c r="AP344" s="13"/>
      <c r="AQ344" s="13"/>
      <c r="AR344" s="15"/>
      <c r="AS344" s="8" t="str">
        <f>IF(M343&lt;10,"ยังไม่ซ่อม",IF(Table1[[#This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45" spans="1:45" ht="19.5" x14ac:dyDescent="0.4">
      <c r="A345" s="7">
        <v>344</v>
      </c>
      <c r="B345" s="8">
        <v>10</v>
      </c>
      <c r="C345" s="8">
        <v>6</v>
      </c>
      <c r="D345" s="8" t="s">
        <v>1393</v>
      </c>
      <c r="E345" s="8" t="s">
        <v>46</v>
      </c>
      <c r="F345" s="8" t="s">
        <v>1394</v>
      </c>
      <c r="G345" s="8" t="s">
        <v>1395</v>
      </c>
      <c r="H345" s="8" t="s">
        <v>1396</v>
      </c>
      <c r="I34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45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345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45" s="10">
        <f>Table1[[#This Row],[บท 1 '[10']]]+Table1[[#This Row],[บท 2 '[10']]]+Table1[[#This Row],[บท 3 '[5']]]</f>
        <v>22</v>
      </c>
      <c r="M345" s="10">
        <f>IF(Table1[[#This Row],[ซ่อมแล้วกลางภาค]]="ซ่อมแล้ว",10,Table1[[#This Row],[MID '[20']2]])</f>
        <v>10</v>
      </c>
      <c r="N345" s="10"/>
      <c r="O345" s="10"/>
      <c r="P345" s="24"/>
      <c r="Q345" s="10">
        <f>Table1[[#This Row],[บท 4 '[10']]]+Table1[[#This Row],[นำเสนอ '[5']]]+Table1[[#This Row],[บท 5 '[10']]]</f>
        <v>0</v>
      </c>
      <c r="R345" s="10">
        <f>Table1[[#This Row],[ก่อนกลางภาค '[25']]]+Table1[[#This Row],[กลางภาค '[20']]]+Table1[[#This Row],[หลังกลางภาค '[25']]]</f>
        <v>32</v>
      </c>
      <c r="S345" s="10"/>
      <c r="T345" s="10">
        <f>Table1[[#This Row],[ปลายภาค '[30']]]+Table1[[#This Row],[ก่อนปลายภาค '[70']]]</f>
        <v>32</v>
      </c>
      <c r="U345" s="12">
        <f t="shared" si="5"/>
        <v>0</v>
      </c>
      <c r="V34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4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4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45" s="13">
        <f>_xlfn.XLOOKUP(Table1[[#This Row],[email]],[1]!ท้ายบท_1[Email],[1]!ท้ายบท_1[Total points],"ยังไม่ส่ง")</f>
        <v>22</v>
      </c>
      <c r="Z345" s="8">
        <f>_xlfn.XLOOKUP(Table1[[#This Row],[email]],[1]!Quiz_1[Email],[1]!Quiz_1[Total points],"ยังไม่ส่ง")</f>
        <v>10</v>
      </c>
      <c r="AA34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4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45" s="13" t="str">
        <f>_xlfn.XLOOKUP(Table1[[#This Row],[email]],[1]!ท้ายบท_2[Email],[1]!ท้ายบท_2[Total points],"ยังไม่ส่ง")</f>
        <v>ยังไม่ส่ง</v>
      </c>
      <c r="AD345" s="13">
        <f>_xlfn.XLOOKUP(Table1[[#This Row],[email]],[1]!Quiz_2[Email],[1]!Quiz_2[Total points],"ยังไม่ส่ง")</f>
        <v>9</v>
      </c>
      <c r="AE34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45" s="13">
        <f>_xlfn.XLOOKUP(Table1[[#This Row],[email]],[1]!ท้ายบท_3[Email],[1]!ท้ายบท_3[Total points],"ยังไม่ส่ง")</f>
        <v>10</v>
      </c>
      <c r="AG345" s="13">
        <f>_xlfn.XLOOKUP(Table1[[#This Row],[email]],[1]!Quiz_3[Email],[1]!Quiz_3[Total points],"ยังไม่ส่ง")</f>
        <v>8</v>
      </c>
      <c r="AH345" s="10">
        <v>12</v>
      </c>
      <c r="AI345" s="14">
        <v>7</v>
      </c>
      <c r="AJ345" s="10">
        <f>ROUND((Table1[[#This Row],[mid '[20']]]+Table1[[#This Row],[mid '[10']]])/2,0)</f>
        <v>10</v>
      </c>
      <c r="AK345" s="13"/>
      <c r="AL345" s="13"/>
      <c r="AM345" s="13"/>
      <c r="AN345" s="13"/>
      <c r="AO345" s="13"/>
      <c r="AP345" s="13"/>
      <c r="AQ345" s="13"/>
      <c r="AR345" s="15"/>
      <c r="AS345" s="8" t="str">
        <f>IF(M344&lt;10,"ยังไม่ซ่อม",IF(Table1[[#This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46" spans="1:45" ht="19.5" x14ac:dyDescent="0.4">
      <c r="A346" s="7">
        <v>345</v>
      </c>
      <c r="B346" s="8">
        <v>10</v>
      </c>
      <c r="C346" s="8">
        <v>7</v>
      </c>
      <c r="D346" s="8" t="s">
        <v>1397</v>
      </c>
      <c r="E346" s="8" t="s">
        <v>46</v>
      </c>
      <c r="F346" s="8" t="s">
        <v>1398</v>
      </c>
      <c r="G346" s="8" t="s">
        <v>1399</v>
      </c>
      <c r="H346" s="8" t="s">
        <v>1400</v>
      </c>
      <c r="I34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46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46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46" s="10">
        <f>Table1[[#This Row],[บท 1 '[10']]]+Table1[[#This Row],[บท 2 '[10']]]+Table1[[#This Row],[บท 3 '[5']]]</f>
        <v>24</v>
      </c>
      <c r="M346" s="10">
        <f>IF(Table1[[#This Row],[ซ่อมแล้วกลางภาค]]="ซ่อมแล้ว",10,Table1[[#This Row],[MID '[20']2]])</f>
        <v>15</v>
      </c>
      <c r="N346" s="10"/>
      <c r="O346" s="10"/>
      <c r="P346" s="24"/>
      <c r="Q346" s="10">
        <f>Table1[[#This Row],[บท 4 '[10']]]+Table1[[#This Row],[นำเสนอ '[5']]]+Table1[[#This Row],[บท 5 '[10']]]</f>
        <v>0</v>
      </c>
      <c r="R346" s="10">
        <f>Table1[[#This Row],[ก่อนกลางภาค '[25']]]+Table1[[#This Row],[กลางภาค '[20']]]+Table1[[#This Row],[หลังกลางภาค '[25']]]</f>
        <v>39</v>
      </c>
      <c r="S346" s="10"/>
      <c r="T346" s="10">
        <f>Table1[[#This Row],[ปลายภาค '[30']]]+Table1[[#This Row],[ก่อนปลายภาค '[70']]]</f>
        <v>39</v>
      </c>
      <c r="U346" s="12">
        <f t="shared" si="5"/>
        <v>0</v>
      </c>
      <c r="V34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4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4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46" s="13">
        <f>_xlfn.XLOOKUP(Table1[[#This Row],[email]],[1]!ท้ายบท_1[Email],[1]!ท้ายบท_1[Total points],"ยังไม่ส่ง")</f>
        <v>16</v>
      </c>
      <c r="Z346" s="8">
        <f>_xlfn.XLOOKUP(Table1[[#This Row],[email]],[1]!Quiz_1[Email],[1]!Quiz_1[Total points],"ยังไม่ส่ง")</f>
        <v>8</v>
      </c>
      <c r="AA34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4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46" s="13">
        <f>_xlfn.XLOOKUP(Table1[[#This Row],[email]],[1]!ท้ายบท_2[Email],[1]!ท้ายบท_2[Total points],"ยังไม่ส่ง")</f>
        <v>12</v>
      </c>
      <c r="AD346" s="13">
        <f>_xlfn.XLOOKUP(Table1[[#This Row],[email]],[1]!Quiz_2[Email],[1]!Quiz_2[Total points],"ยังไม่ส่ง")</f>
        <v>9</v>
      </c>
      <c r="AE34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46" s="13">
        <f>_xlfn.XLOOKUP(Table1[[#This Row],[email]],[1]!ท้ายบท_3[Email],[1]!ท้ายบท_3[Total points],"ยังไม่ส่ง")</f>
        <v>11</v>
      </c>
      <c r="AG346" s="13">
        <f>_xlfn.XLOOKUP(Table1[[#This Row],[email]],[1]!Quiz_3[Email],[1]!Quiz_3[Total points],"ยังไม่ส่ง")</f>
        <v>6</v>
      </c>
      <c r="AH346" s="10">
        <v>20</v>
      </c>
      <c r="AI346" s="14">
        <v>9</v>
      </c>
      <c r="AJ346" s="10">
        <f>ROUND((Table1[[#This Row],[mid '[20']]]+Table1[[#This Row],[mid '[10']]])/2,0)</f>
        <v>15</v>
      </c>
      <c r="AK346" s="13"/>
      <c r="AL346" s="13"/>
      <c r="AM346" s="13"/>
      <c r="AN346" s="13"/>
      <c r="AO346" s="13"/>
      <c r="AP346" s="13"/>
      <c r="AQ346" s="13"/>
      <c r="AR346" s="15"/>
      <c r="AS346" s="8" t="str">
        <f>IF(M345&lt;10,"ยังไม่ซ่อม",IF(Table1[[#This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47" spans="1:45" ht="19.5" x14ac:dyDescent="0.4">
      <c r="A347" s="7">
        <v>346</v>
      </c>
      <c r="B347" s="8">
        <v>10</v>
      </c>
      <c r="C347" s="8">
        <v>8</v>
      </c>
      <c r="D347" s="8" t="s">
        <v>1401</v>
      </c>
      <c r="E347" s="8" t="s">
        <v>46</v>
      </c>
      <c r="F347" s="8" t="s">
        <v>1402</v>
      </c>
      <c r="G347" s="8" t="s">
        <v>1403</v>
      </c>
      <c r="H347" s="8" t="s">
        <v>1404</v>
      </c>
      <c r="I34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4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47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47" s="10">
        <f>Table1[[#This Row],[บท 1 '[10']]]+Table1[[#This Row],[บท 2 '[10']]]+Table1[[#This Row],[บท 3 '[5']]]</f>
        <v>24</v>
      </c>
      <c r="M347" s="10">
        <f>IF(Table1[[#This Row],[ซ่อมแล้วกลางภาค]]="ซ่อมแล้ว",10,Table1[[#This Row],[MID '[20']2]])</f>
        <v>8</v>
      </c>
      <c r="N347" s="10"/>
      <c r="O347" s="10"/>
      <c r="P347" s="24"/>
      <c r="Q347" s="10">
        <f>Table1[[#This Row],[บท 4 '[10']]]+Table1[[#This Row],[นำเสนอ '[5']]]+Table1[[#This Row],[บท 5 '[10']]]</f>
        <v>0</v>
      </c>
      <c r="R347" s="10">
        <f>Table1[[#This Row],[ก่อนกลางภาค '[25']]]+Table1[[#This Row],[กลางภาค '[20']]]+Table1[[#This Row],[หลังกลางภาค '[25']]]</f>
        <v>32</v>
      </c>
      <c r="S347" s="10"/>
      <c r="T347" s="10">
        <f>Table1[[#This Row],[ปลายภาค '[30']]]+Table1[[#This Row],[ก่อนปลายภาค '[70']]]</f>
        <v>32</v>
      </c>
      <c r="U347" s="12">
        <f t="shared" si="5"/>
        <v>0</v>
      </c>
      <c r="V34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4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4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47" s="13">
        <f>_xlfn.XLOOKUP(Table1[[#This Row],[email]],[1]!ท้ายบท_1[Email],[1]!ท้ายบท_1[Total points],"ยังไม่ส่ง")</f>
        <v>17</v>
      </c>
      <c r="Z347" s="8">
        <f>_xlfn.XLOOKUP(Table1[[#This Row],[email]],[1]!Quiz_1[Email],[1]!Quiz_1[Total points],"ยังไม่ส่ง")</f>
        <v>8</v>
      </c>
      <c r="AA34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4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47" s="13">
        <f>_xlfn.XLOOKUP(Table1[[#This Row],[email]],[1]!ท้ายบท_2[Email],[1]!ท้ายบท_2[Total points],"ยังไม่ส่ง")</f>
        <v>12</v>
      </c>
      <c r="AD347" s="13">
        <f>_xlfn.XLOOKUP(Table1[[#This Row],[email]],[1]!Quiz_2[Email],[1]!Quiz_2[Total points],"ยังไม่ส่ง")</f>
        <v>9</v>
      </c>
      <c r="AE34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47" s="13">
        <f>_xlfn.XLOOKUP(Table1[[#This Row],[email]],[1]!ท้ายบท_3[Email],[1]!ท้ายบท_3[Total points],"ยังไม่ส่ง")</f>
        <v>8</v>
      </c>
      <c r="AG347" s="13">
        <f>_xlfn.XLOOKUP(Table1[[#This Row],[email]],[1]!Quiz_3[Email],[1]!Quiz_3[Total points],"ยังไม่ส่ง")</f>
        <v>5</v>
      </c>
      <c r="AH347" s="10">
        <v>10</v>
      </c>
      <c r="AI347" s="14">
        <v>5</v>
      </c>
      <c r="AJ347" s="10">
        <f>ROUND((Table1[[#This Row],[mid '[20']]]+Table1[[#This Row],[mid '[10']]])/2,0)</f>
        <v>8</v>
      </c>
      <c r="AK347" s="13"/>
      <c r="AL347" s="13"/>
      <c r="AM347" s="13"/>
      <c r="AN347" s="13"/>
      <c r="AO347" s="13"/>
      <c r="AP347" s="13"/>
      <c r="AQ347" s="13"/>
      <c r="AR347" s="15"/>
      <c r="AS347" s="8" t="str">
        <f>IF(M346&lt;10,"ยังไม่ซ่อม",IF(Table1[[#This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48" spans="1:45" ht="19.5" x14ac:dyDescent="0.4">
      <c r="A348" s="7">
        <v>347</v>
      </c>
      <c r="B348" s="8">
        <v>10</v>
      </c>
      <c r="C348" s="8">
        <v>9</v>
      </c>
      <c r="D348" s="8" t="s">
        <v>1405</v>
      </c>
      <c r="E348" s="8" t="s">
        <v>46</v>
      </c>
      <c r="F348" s="8" t="s">
        <v>1406</v>
      </c>
      <c r="G348" s="8" t="s">
        <v>1407</v>
      </c>
      <c r="H348" s="8" t="s">
        <v>1408</v>
      </c>
      <c r="I348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48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48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348" s="10">
        <f>Table1[[#This Row],[บท 1 '[10']]]+Table1[[#This Row],[บท 2 '[10']]]+Table1[[#This Row],[บท 3 '[5']]]</f>
        <v>23</v>
      </c>
      <c r="M348" s="10">
        <f>IF(Table1[[#This Row],[ซ่อมแล้วกลางภาค]]="ซ่อมแล้ว",10,Table1[[#This Row],[MID '[20']2]])</f>
        <v>18</v>
      </c>
      <c r="N348" s="10"/>
      <c r="O348" s="10"/>
      <c r="P348" s="24"/>
      <c r="Q348" s="10">
        <f>Table1[[#This Row],[บท 4 '[10']]]+Table1[[#This Row],[นำเสนอ '[5']]]+Table1[[#This Row],[บท 5 '[10']]]</f>
        <v>0</v>
      </c>
      <c r="R348" s="10">
        <f>Table1[[#This Row],[ก่อนกลางภาค '[25']]]+Table1[[#This Row],[กลางภาค '[20']]]+Table1[[#This Row],[หลังกลางภาค '[25']]]</f>
        <v>41</v>
      </c>
      <c r="S348" s="10"/>
      <c r="T348" s="10">
        <f>Table1[[#This Row],[ปลายภาค '[30']]]+Table1[[#This Row],[ก่อนปลายภาค '[70']]]</f>
        <v>41</v>
      </c>
      <c r="U348" s="12">
        <f t="shared" si="5"/>
        <v>0</v>
      </c>
      <c r="V34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4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4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48" s="13">
        <f>_xlfn.XLOOKUP(Table1[[#This Row],[email]],[1]!ท้ายบท_1[Email],[1]!ท้ายบท_1[Total points],"ยังไม่ส่ง")</f>
        <v>19</v>
      </c>
      <c r="Z348" s="8">
        <f>_xlfn.XLOOKUP(Table1[[#This Row],[email]],[1]!Quiz_1[Email],[1]!Quiz_1[Total points],"ยังไม่ส่ง")</f>
        <v>10</v>
      </c>
      <c r="AA34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4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48" s="13">
        <f>_xlfn.XLOOKUP(Table1[[#This Row],[email]],[1]!ท้ายบท_2[Email],[1]!ท้ายบท_2[Total points],"ยังไม่ส่ง")</f>
        <v>12</v>
      </c>
      <c r="AD348" s="13">
        <f>_xlfn.XLOOKUP(Table1[[#This Row],[email]],[1]!Quiz_2[Email],[1]!Quiz_2[Total points],"ยังไม่ส่ง")</f>
        <v>9</v>
      </c>
      <c r="AE34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48" s="13">
        <f>_xlfn.XLOOKUP(Table1[[#This Row],[email]],[1]!ท้ายบท_3[Email],[1]!ท้ายบท_3[Total points],"ยังไม่ส่ง")</f>
        <v>9</v>
      </c>
      <c r="AG348" s="13" t="str">
        <f>_xlfn.XLOOKUP(Table1[[#This Row],[email]],[1]!Quiz_3[Email],[1]!Quiz_3[Total points],"ยังไม่ส่ง")</f>
        <v>ยังไม่ส่ง</v>
      </c>
      <c r="AH348" s="10">
        <v>26</v>
      </c>
      <c r="AI348" s="14">
        <v>10</v>
      </c>
      <c r="AJ348" s="10">
        <f>ROUND((Table1[[#This Row],[mid '[20']]]+Table1[[#This Row],[mid '[10']]])/2,0)</f>
        <v>18</v>
      </c>
      <c r="AK348" s="13"/>
      <c r="AL348" s="13"/>
      <c r="AM348" s="13"/>
      <c r="AN348" s="13"/>
      <c r="AO348" s="13"/>
      <c r="AP348" s="13"/>
      <c r="AQ348" s="13"/>
      <c r="AR348" s="15"/>
      <c r="AS348" s="8" t="str">
        <f>IF(M347&lt;10,"ยังไม่ซ่อม",IF(Table1[[#This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49" spans="1:45" ht="19.5" x14ac:dyDescent="0.4">
      <c r="A349" s="7">
        <v>348</v>
      </c>
      <c r="B349" s="8">
        <v>10</v>
      </c>
      <c r="C349" s="8">
        <v>10</v>
      </c>
      <c r="D349" s="8" t="s">
        <v>1409</v>
      </c>
      <c r="E349" s="8" t="s">
        <v>46</v>
      </c>
      <c r="F349" s="8" t="s">
        <v>1410</v>
      </c>
      <c r="G349" s="8" t="s">
        <v>1411</v>
      </c>
      <c r="H349" s="8" t="s">
        <v>1412</v>
      </c>
      <c r="I349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49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49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49" s="10">
        <f>Table1[[#This Row],[บท 1 '[10']]]+Table1[[#This Row],[บท 2 '[10']]]+Table1[[#This Row],[บท 3 '[5']]]</f>
        <v>24</v>
      </c>
      <c r="M349" s="10">
        <f>IF(Table1[[#This Row],[ซ่อมแล้วกลางภาค]]="ซ่อมแล้ว",10,Table1[[#This Row],[MID '[20']2]])</f>
        <v>16</v>
      </c>
      <c r="N349" s="10"/>
      <c r="O349" s="10"/>
      <c r="P349" s="24"/>
      <c r="Q349" s="10">
        <f>Table1[[#This Row],[บท 4 '[10']]]+Table1[[#This Row],[นำเสนอ '[5']]]+Table1[[#This Row],[บท 5 '[10']]]</f>
        <v>0</v>
      </c>
      <c r="R349" s="10">
        <f>Table1[[#This Row],[ก่อนกลางภาค '[25']]]+Table1[[#This Row],[กลางภาค '[20']]]+Table1[[#This Row],[หลังกลางภาค '[25']]]</f>
        <v>40</v>
      </c>
      <c r="S349" s="10"/>
      <c r="T349" s="10">
        <f>Table1[[#This Row],[ปลายภาค '[30']]]+Table1[[#This Row],[ก่อนปลายภาค '[70']]]</f>
        <v>40</v>
      </c>
      <c r="U349" s="12">
        <f t="shared" si="5"/>
        <v>0</v>
      </c>
      <c r="V34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4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4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49" s="13">
        <f>_xlfn.XLOOKUP(Table1[[#This Row],[email]],[1]!ท้ายบท_1[Email],[1]!ท้ายบท_1[Total points],"ยังไม่ส่ง")</f>
        <v>16</v>
      </c>
      <c r="Z349" s="8">
        <f>_xlfn.XLOOKUP(Table1[[#This Row],[email]],[1]!Quiz_1[Email],[1]!Quiz_1[Total points],"ยังไม่ส่ง")</f>
        <v>10</v>
      </c>
      <c r="AA34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4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49" s="13">
        <f>_xlfn.XLOOKUP(Table1[[#This Row],[email]],[1]!ท้ายบท_2[Email],[1]!ท้ายบท_2[Total points],"ยังไม่ส่ง")</f>
        <v>12</v>
      </c>
      <c r="AD349" s="13">
        <f>_xlfn.XLOOKUP(Table1[[#This Row],[email]],[1]!Quiz_2[Email],[1]!Quiz_2[Total points],"ยังไม่ส่ง")</f>
        <v>8</v>
      </c>
      <c r="AE34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49" s="13">
        <f>_xlfn.XLOOKUP(Table1[[#This Row],[email]],[1]!ท้ายบท_3[Email],[1]!ท้ายบท_3[Total points],"ยังไม่ส่ง")</f>
        <v>11</v>
      </c>
      <c r="AG349" s="13">
        <f>_xlfn.XLOOKUP(Table1[[#This Row],[email]],[1]!Quiz_3[Email],[1]!Quiz_3[Total points],"ยังไม่ส่ง")</f>
        <v>7</v>
      </c>
      <c r="AH349" s="10">
        <v>24</v>
      </c>
      <c r="AI349" s="14">
        <v>8</v>
      </c>
      <c r="AJ349" s="10">
        <f>ROUND((Table1[[#This Row],[mid '[20']]]+Table1[[#This Row],[mid '[10']]])/2,0)</f>
        <v>16</v>
      </c>
      <c r="AK349" s="13"/>
      <c r="AL349" s="13"/>
      <c r="AM349" s="13"/>
      <c r="AN349" s="13"/>
      <c r="AO349" s="13"/>
      <c r="AP349" s="13"/>
      <c r="AQ349" s="13"/>
      <c r="AR349" s="15"/>
      <c r="AS349" s="8" t="str">
        <f>IF(M348&lt;10,"ยังไม่ซ่อม",IF(Table1[[#This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50" spans="1:45" ht="19.5" x14ac:dyDescent="0.4">
      <c r="A350" s="7">
        <v>349</v>
      </c>
      <c r="B350" s="8">
        <v>10</v>
      </c>
      <c r="C350" s="8">
        <v>11</v>
      </c>
      <c r="D350" s="8" t="s">
        <v>1413</v>
      </c>
      <c r="E350" s="8" t="s">
        <v>46</v>
      </c>
      <c r="F350" s="8" t="s">
        <v>1414</v>
      </c>
      <c r="G350" s="8" t="s">
        <v>1415</v>
      </c>
      <c r="H350" s="8" t="s">
        <v>1416</v>
      </c>
      <c r="I350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50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50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50" s="10">
        <f>Table1[[#This Row],[บท 1 '[10']]]+Table1[[#This Row],[บท 2 '[10']]]+Table1[[#This Row],[บท 3 '[5']]]</f>
        <v>24</v>
      </c>
      <c r="M350" s="10">
        <f>IF(Table1[[#This Row],[ซ่อมแล้วกลางภาค]]="ซ่อมแล้ว",10,Table1[[#This Row],[MID '[20']2]])</f>
        <v>18</v>
      </c>
      <c r="N350" s="10"/>
      <c r="O350" s="10"/>
      <c r="P350" s="24"/>
      <c r="Q350" s="10">
        <f>Table1[[#This Row],[บท 4 '[10']]]+Table1[[#This Row],[นำเสนอ '[5']]]+Table1[[#This Row],[บท 5 '[10']]]</f>
        <v>0</v>
      </c>
      <c r="R350" s="10">
        <f>Table1[[#This Row],[ก่อนกลางภาค '[25']]]+Table1[[#This Row],[กลางภาค '[20']]]+Table1[[#This Row],[หลังกลางภาค '[25']]]</f>
        <v>42</v>
      </c>
      <c r="S350" s="10"/>
      <c r="T350" s="10">
        <f>Table1[[#This Row],[ปลายภาค '[30']]]+Table1[[#This Row],[ก่อนปลายภาค '[70']]]</f>
        <v>42</v>
      </c>
      <c r="U350" s="12">
        <f t="shared" si="5"/>
        <v>0</v>
      </c>
      <c r="V35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5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5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50" s="13">
        <f>_xlfn.XLOOKUP(Table1[[#This Row],[email]],[1]!ท้ายบท_1[Email],[1]!ท้ายบท_1[Total points],"ยังไม่ส่ง")</f>
        <v>18</v>
      </c>
      <c r="Z350" s="8">
        <f>_xlfn.XLOOKUP(Table1[[#This Row],[email]],[1]!Quiz_1[Email],[1]!Quiz_1[Total points],"ยังไม่ส่ง")</f>
        <v>9</v>
      </c>
      <c r="AA35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5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50" s="13">
        <f>_xlfn.XLOOKUP(Table1[[#This Row],[email]],[1]!ท้ายบท_2[Email],[1]!ท้ายบท_2[Total points],"ยังไม่ส่ง")</f>
        <v>14</v>
      </c>
      <c r="AD350" s="13">
        <f>_xlfn.XLOOKUP(Table1[[#This Row],[email]],[1]!Quiz_2[Email],[1]!Quiz_2[Total points],"ยังไม่ส่ง")</f>
        <v>8</v>
      </c>
      <c r="AE35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50" s="13">
        <f>_xlfn.XLOOKUP(Table1[[#This Row],[email]],[1]!ท้ายบท_3[Email],[1]!ท้ายบท_3[Total points],"ยังไม่ส่ง")</f>
        <v>11</v>
      </c>
      <c r="AG350" s="13">
        <f>_xlfn.XLOOKUP(Table1[[#This Row],[email]],[1]!Quiz_3[Email],[1]!Quiz_3[Total points],"ยังไม่ส่ง")</f>
        <v>4</v>
      </c>
      <c r="AH350" s="10">
        <v>25</v>
      </c>
      <c r="AI350" s="14">
        <v>10</v>
      </c>
      <c r="AJ350" s="10">
        <f>ROUND((Table1[[#This Row],[mid '[20']]]+Table1[[#This Row],[mid '[10']]])/2,0)</f>
        <v>18</v>
      </c>
      <c r="AK350" s="13"/>
      <c r="AL350" s="13"/>
      <c r="AM350" s="13"/>
      <c r="AN350" s="13"/>
      <c r="AO350" s="13"/>
      <c r="AP350" s="13"/>
      <c r="AQ350" s="13"/>
      <c r="AR350" s="15"/>
      <c r="AS350" s="8" t="str">
        <f>IF(M349&lt;10,"ยังไม่ซ่อม",IF(Table1[[#This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51" spans="1:45" ht="19.5" x14ac:dyDescent="0.4">
      <c r="A351" s="7">
        <v>350</v>
      </c>
      <c r="B351" s="8">
        <v>10</v>
      </c>
      <c r="C351" s="8">
        <v>12</v>
      </c>
      <c r="D351" s="8" t="s">
        <v>1417</v>
      </c>
      <c r="E351" s="8" t="s">
        <v>46</v>
      </c>
      <c r="F351" s="8" t="s">
        <v>1418</v>
      </c>
      <c r="G351" s="8" t="s">
        <v>1419</v>
      </c>
      <c r="H351" s="8" t="s">
        <v>1420</v>
      </c>
      <c r="I35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51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351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351" s="10">
        <f>Table1[[#This Row],[บท 1 '[10']]]+Table1[[#This Row],[บท 2 '[10']]]+Table1[[#This Row],[บท 3 '[5']]]</f>
        <v>20</v>
      </c>
      <c r="M351" s="10">
        <f>IF(Table1[[#This Row],[ซ่อมแล้วกลางภาค]]="ซ่อมแล้ว",10,Table1[[#This Row],[MID '[20']2]])</f>
        <v>6</v>
      </c>
      <c r="N351" s="10"/>
      <c r="O351" s="10"/>
      <c r="P351" s="24"/>
      <c r="Q351" s="10">
        <f>Table1[[#This Row],[บท 4 '[10']]]+Table1[[#This Row],[นำเสนอ '[5']]]+Table1[[#This Row],[บท 5 '[10']]]</f>
        <v>0</v>
      </c>
      <c r="R351" s="10">
        <f>Table1[[#This Row],[ก่อนกลางภาค '[25']]]+Table1[[#This Row],[กลางภาค '[20']]]+Table1[[#This Row],[หลังกลางภาค '[25']]]</f>
        <v>26</v>
      </c>
      <c r="S351" s="10"/>
      <c r="T351" s="10">
        <f>Table1[[#This Row],[ปลายภาค '[30']]]+Table1[[#This Row],[ก่อนปลายภาค '[70']]]</f>
        <v>26</v>
      </c>
      <c r="U351" s="12">
        <f t="shared" si="5"/>
        <v>0</v>
      </c>
      <c r="V35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5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5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51" s="13">
        <f>_xlfn.XLOOKUP(Table1[[#This Row],[email]],[1]!ท้ายบท_1[Email],[1]!ท้ายบท_1[Total points],"ยังไม่ส่ง")</f>
        <v>18</v>
      </c>
      <c r="Z351" s="8">
        <f>_xlfn.XLOOKUP(Table1[[#This Row],[email]],[1]!Quiz_1[Email],[1]!Quiz_1[Total points],"ยังไม่ส่ง")</f>
        <v>8</v>
      </c>
      <c r="AA351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35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51" s="13">
        <f>_xlfn.XLOOKUP(Table1[[#This Row],[email]],[1]!ท้ายบท_2[Email],[1]!ท้ายบท_2[Total points],"ยังไม่ส่ง")</f>
        <v>13</v>
      </c>
      <c r="AD351" s="13">
        <f>_xlfn.XLOOKUP(Table1[[#This Row],[email]],[1]!Quiz_2[Email],[1]!Quiz_2[Total points],"ยังไม่ส่ง")</f>
        <v>9</v>
      </c>
      <c r="AE351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51" s="13">
        <f>_xlfn.XLOOKUP(Table1[[#This Row],[email]],[1]!ท้ายบท_3[Email],[1]!ท้ายบท_3[Total points],"ยังไม่ส่ง")</f>
        <v>9</v>
      </c>
      <c r="AG351" s="13">
        <f>_xlfn.XLOOKUP(Table1[[#This Row],[email]],[1]!Quiz_3[Email],[1]!Quiz_3[Total points],"ยังไม่ส่ง")</f>
        <v>6</v>
      </c>
      <c r="AH351" s="10">
        <v>8</v>
      </c>
      <c r="AI351" s="14">
        <v>4</v>
      </c>
      <c r="AJ351" s="10">
        <f>ROUND((Table1[[#This Row],[mid '[20']]]+Table1[[#This Row],[mid '[10']]])/2,0)</f>
        <v>6</v>
      </c>
      <c r="AK351" s="13"/>
      <c r="AL351" s="13"/>
      <c r="AM351" s="13"/>
      <c r="AN351" s="13"/>
      <c r="AO351" s="13"/>
      <c r="AP351" s="13"/>
      <c r="AQ351" s="13"/>
      <c r="AR351" s="15"/>
      <c r="AS351" s="8" t="str">
        <f>IF(M350&lt;10,"ยังไม่ซ่อม",IF(Table1[[#This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52" spans="1:45" ht="19.5" x14ac:dyDescent="0.4">
      <c r="A352" s="7">
        <v>351</v>
      </c>
      <c r="B352" s="8">
        <v>10</v>
      </c>
      <c r="C352" s="8">
        <v>13</v>
      </c>
      <c r="D352" s="8" t="s">
        <v>1421</v>
      </c>
      <c r="E352" s="8" t="s">
        <v>46</v>
      </c>
      <c r="F352" s="8" t="s">
        <v>1422</v>
      </c>
      <c r="G352" s="8" t="s">
        <v>1423</v>
      </c>
      <c r="H352" s="8" t="s">
        <v>1424</v>
      </c>
      <c r="I352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5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52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52" s="10">
        <f>Table1[[#This Row],[บท 1 '[10']]]+Table1[[#This Row],[บท 2 '[10']]]+Table1[[#This Row],[บท 3 '[5']]]</f>
        <v>25</v>
      </c>
      <c r="M352" s="10">
        <f>IF(Table1[[#This Row],[ซ่อมแล้วกลางภาค]]="ซ่อมแล้ว",10,Table1[[#This Row],[MID '[20']2]])</f>
        <v>14</v>
      </c>
      <c r="N352" s="10"/>
      <c r="O352" s="10"/>
      <c r="P352" s="24"/>
      <c r="Q352" s="10">
        <f>Table1[[#This Row],[บท 4 '[10']]]+Table1[[#This Row],[นำเสนอ '[5']]]+Table1[[#This Row],[บท 5 '[10']]]</f>
        <v>0</v>
      </c>
      <c r="R352" s="10">
        <f>Table1[[#This Row],[ก่อนกลางภาค '[25']]]+Table1[[#This Row],[กลางภาค '[20']]]+Table1[[#This Row],[หลังกลางภาค '[25']]]</f>
        <v>39</v>
      </c>
      <c r="S352" s="10"/>
      <c r="T352" s="10">
        <f>Table1[[#This Row],[ปลายภาค '[30']]]+Table1[[#This Row],[ก่อนปลายภาค '[70']]]</f>
        <v>39</v>
      </c>
      <c r="U352" s="12">
        <f t="shared" si="5"/>
        <v>0</v>
      </c>
      <c r="V35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5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5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52" s="13">
        <f>_xlfn.XLOOKUP(Table1[[#This Row],[email]],[1]!ท้ายบท_1[Email],[1]!ท้ายบท_1[Total points],"ยังไม่ส่ง")</f>
        <v>16</v>
      </c>
      <c r="Z352" s="8">
        <f>_xlfn.XLOOKUP(Table1[[#This Row],[email]],[1]!Quiz_1[Email],[1]!Quiz_1[Total points],"ยังไม่ส่ง")</f>
        <v>9</v>
      </c>
      <c r="AA35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5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52" s="13">
        <f>_xlfn.XLOOKUP(Table1[[#This Row],[email]],[1]!ท้ายบท_2[Email],[1]!ท้ายบท_2[Total points],"ยังไม่ส่ง")</f>
        <v>13</v>
      </c>
      <c r="AD352" s="13">
        <f>_xlfn.XLOOKUP(Table1[[#This Row],[email]],[1]!Quiz_2[Email],[1]!Quiz_2[Total points],"ยังไม่ส่ง")</f>
        <v>9</v>
      </c>
      <c r="AE35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52" s="13">
        <f>_xlfn.XLOOKUP(Table1[[#This Row],[email]],[1]!ท้ายบท_3[Email],[1]!ท้ายบท_3[Total points],"ยังไม่ส่ง")</f>
        <v>10</v>
      </c>
      <c r="AG352" s="13">
        <f>_xlfn.XLOOKUP(Table1[[#This Row],[email]],[1]!Quiz_3[Email],[1]!Quiz_3[Total points],"ยังไม่ส่ง")</f>
        <v>8</v>
      </c>
      <c r="AH352" s="10">
        <v>21</v>
      </c>
      <c r="AI352" s="14">
        <v>6</v>
      </c>
      <c r="AJ352" s="10">
        <f>ROUND((Table1[[#This Row],[mid '[20']]]+Table1[[#This Row],[mid '[10']]])/2,0)</f>
        <v>14</v>
      </c>
      <c r="AK352" s="13"/>
      <c r="AL352" s="13"/>
      <c r="AM352" s="13"/>
      <c r="AN352" s="13"/>
      <c r="AO352" s="13"/>
      <c r="AP352" s="13"/>
      <c r="AQ352" s="13"/>
      <c r="AR352" s="15"/>
      <c r="AS352" s="8" t="str">
        <f>IF(M351&lt;10,"ยังไม่ซ่อม",IF(Table1[[#This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53" spans="1:45" ht="19.5" x14ac:dyDescent="0.4">
      <c r="A353" s="7">
        <v>352</v>
      </c>
      <c r="B353" s="8">
        <v>10</v>
      </c>
      <c r="C353" s="8">
        <v>14</v>
      </c>
      <c r="D353" s="8" t="s">
        <v>1425</v>
      </c>
      <c r="E353" s="8" t="s">
        <v>46</v>
      </c>
      <c r="F353" s="8" t="s">
        <v>1426</v>
      </c>
      <c r="G353" s="8" t="s">
        <v>1427</v>
      </c>
      <c r="H353" s="8" t="s">
        <v>1428</v>
      </c>
      <c r="I353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53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53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53" s="10">
        <f>Table1[[#This Row],[บท 1 '[10']]]+Table1[[#This Row],[บท 2 '[10']]]+Table1[[#This Row],[บท 3 '[5']]]</f>
        <v>25</v>
      </c>
      <c r="M353" s="10">
        <f>IF(Table1[[#This Row],[ซ่อมแล้วกลางภาค]]="ซ่อมแล้ว",10,Table1[[#This Row],[MID '[20']2]])</f>
        <v>14</v>
      </c>
      <c r="N353" s="10"/>
      <c r="O353" s="10"/>
      <c r="P353" s="24"/>
      <c r="Q353" s="10">
        <f>Table1[[#This Row],[บท 4 '[10']]]+Table1[[#This Row],[นำเสนอ '[5']]]+Table1[[#This Row],[บท 5 '[10']]]</f>
        <v>0</v>
      </c>
      <c r="R353" s="10">
        <f>Table1[[#This Row],[ก่อนกลางภาค '[25']]]+Table1[[#This Row],[กลางภาค '[20']]]+Table1[[#This Row],[หลังกลางภาค '[25']]]</f>
        <v>39</v>
      </c>
      <c r="S353" s="10"/>
      <c r="T353" s="10">
        <f>Table1[[#This Row],[ปลายภาค '[30']]]+Table1[[#This Row],[ก่อนปลายภาค '[70']]]</f>
        <v>39</v>
      </c>
      <c r="U353" s="12">
        <f t="shared" si="5"/>
        <v>0</v>
      </c>
      <c r="V35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5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5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53" s="13">
        <f>_xlfn.XLOOKUP(Table1[[#This Row],[email]],[1]!ท้ายบท_1[Email],[1]!ท้ายบท_1[Total points],"ยังไม่ส่ง")</f>
        <v>21</v>
      </c>
      <c r="Z353" s="8">
        <f>_xlfn.XLOOKUP(Table1[[#This Row],[email]],[1]!Quiz_1[Email],[1]!Quiz_1[Total points],"ยังไม่ส่ง")</f>
        <v>10</v>
      </c>
      <c r="AA35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5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53" s="13">
        <f>_xlfn.XLOOKUP(Table1[[#This Row],[email]],[1]!ท้ายบท_2[Email],[1]!ท้ายบท_2[Total points],"ยังไม่ส่ง")</f>
        <v>13</v>
      </c>
      <c r="AD353" s="13">
        <f>_xlfn.XLOOKUP(Table1[[#This Row],[email]],[1]!Quiz_2[Email],[1]!Quiz_2[Total points],"ยังไม่ส่ง")</f>
        <v>9</v>
      </c>
      <c r="AE35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53" s="13">
        <f>_xlfn.XLOOKUP(Table1[[#This Row],[email]],[1]!ท้ายบท_3[Email],[1]!ท้ายบท_3[Total points],"ยังไม่ส่ง")</f>
        <v>10</v>
      </c>
      <c r="AG353" s="13">
        <f>_xlfn.XLOOKUP(Table1[[#This Row],[email]],[1]!Quiz_3[Email],[1]!Quiz_3[Total points],"ยังไม่ส่ง")</f>
        <v>8</v>
      </c>
      <c r="AH353" s="10">
        <v>19</v>
      </c>
      <c r="AI353" s="14">
        <v>9</v>
      </c>
      <c r="AJ353" s="10">
        <f>ROUND((Table1[[#This Row],[mid '[20']]]+Table1[[#This Row],[mid '[10']]])/2,0)</f>
        <v>14</v>
      </c>
      <c r="AK353" s="13"/>
      <c r="AL353" s="13"/>
      <c r="AM353" s="13"/>
      <c r="AN353" s="13"/>
      <c r="AO353" s="13"/>
      <c r="AP353" s="13"/>
      <c r="AQ353" s="13"/>
      <c r="AR353" s="15"/>
      <c r="AS353" s="8" t="str">
        <f>IF(M352&lt;10,"ยังไม่ซ่อม",IF(Table1[[#This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54" spans="1:45" ht="19.5" x14ac:dyDescent="0.4">
      <c r="A354" s="7">
        <v>353</v>
      </c>
      <c r="B354" s="8">
        <v>10</v>
      </c>
      <c r="C354" s="8">
        <v>15</v>
      </c>
      <c r="D354" s="8" t="s">
        <v>1429</v>
      </c>
      <c r="E354" s="8" t="s">
        <v>46</v>
      </c>
      <c r="F354" s="8" t="s">
        <v>1430</v>
      </c>
      <c r="G354" s="8" t="s">
        <v>1431</v>
      </c>
      <c r="H354" s="8" t="s">
        <v>1432</v>
      </c>
      <c r="I354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54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54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54" s="10">
        <f>Table1[[#This Row],[บท 1 '[10']]]+Table1[[#This Row],[บท 2 '[10']]]+Table1[[#This Row],[บท 3 '[5']]]</f>
        <v>25</v>
      </c>
      <c r="M354" s="10">
        <f>IF(Table1[[#This Row],[ซ่อมแล้วกลางภาค]]="ซ่อมแล้ว",10,Table1[[#This Row],[MID '[20']2]])</f>
        <v>16</v>
      </c>
      <c r="N354" s="10"/>
      <c r="O354" s="10"/>
      <c r="P354" s="24"/>
      <c r="Q354" s="10">
        <f>Table1[[#This Row],[บท 4 '[10']]]+Table1[[#This Row],[นำเสนอ '[5']]]+Table1[[#This Row],[บท 5 '[10']]]</f>
        <v>0</v>
      </c>
      <c r="R354" s="10">
        <f>Table1[[#This Row],[ก่อนกลางภาค '[25']]]+Table1[[#This Row],[กลางภาค '[20']]]+Table1[[#This Row],[หลังกลางภาค '[25']]]</f>
        <v>41</v>
      </c>
      <c r="S354" s="10"/>
      <c r="T354" s="10">
        <f>Table1[[#This Row],[ปลายภาค '[30']]]+Table1[[#This Row],[ก่อนปลายภาค '[70']]]</f>
        <v>41</v>
      </c>
      <c r="U354" s="12">
        <f t="shared" si="5"/>
        <v>0</v>
      </c>
      <c r="V35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5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5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54" s="13">
        <f>_xlfn.XLOOKUP(Table1[[#This Row],[email]],[1]!ท้ายบท_1[Email],[1]!ท้ายบท_1[Total points],"ยังไม่ส่ง")</f>
        <v>21</v>
      </c>
      <c r="Z354" s="8">
        <f>_xlfn.XLOOKUP(Table1[[#This Row],[email]],[1]!Quiz_1[Email],[1]!Quiz_1[Total points],"ยังไม่ส่ง")</f>
        <v>9</v>
      </c>
      <c r="AA35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5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54" s="13">
        <f>_xlfn.XLOOKUP(Table1[[#This Row],[email]],[1]!ท้ายบท_2[Email],[1]!ท้ายบท_2[Total points],"ยังไม่ส่ง")</f>
        <v>13</v>
      </c>
      <c r="AD354" s="13">
        <f>_xlfn.XLOOKUP(Table1[[#This Row],[email]],[1]!Quiz_2[Email],[1]!Quiz_2[Total points],"ยังไม่ส่ง")</f>
        <v>9</v>
      </c>
      <c r="AE35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54" s="13">
        <f>_xlfn.XLOOKUP(Table1[[#This Row],[email]],[1]!ท้ายบท_3[Email],[1]!ท้ายบท_3[Total points],"ยังไม่ส่ง")</f>
        <v>11</v>
      </c>
      <c r="AG354" s="13">
        <f>_xlfn.XLOOKUP(Table1[[#This Row],[email]],[1]!Quiz_3[Email],[1]!Quiz_3[Total points],"ยังไม่ส่ง")</f>
        <v>8</v>
      </c>
      <c r="AH354" s="10">
        <v>23</v>
      </c>
      <c r="AI354" s="14">
        <v>8</v>
      </c>
      <c r="AJ354" s="10">
        <f>ROUND((Table1[[#This Row],[mid '[20']]]+Table1[[#This Row],[mid '[10']]])/2,0)</f>
        <v>16</v>
      </c>
      <c r="AK354" s="13"/>
      <c r="AL354" s="13"/>
      <c r="AM354" s="13"/>
      <c r="AN354" s="13"/>
      <c r="AO354" s="13"/>
      <c r="AP354" s="13"/>
      <c r="AQ354" s="13"/>
      <c r="AR354" s="15"/>
      <c r="AS354" s="8" t="str">
        <f>IF(M353&lt;10,"ยังไม่ซ่อม",IF(Table1[[#This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55" spans="1:45" ht="19.5" x14ac:dyDescent="0.4">
      <c r="A355" s="7">
        <v>354</v>
      </c>
      <c r="B355" s="8">
        <v>10</v>
      </c>
      <c r="C355" s="8">
        <v>16</v>
      </c>
      <c r="D355" s="8" t="s">
        <v>1433</v>
      </c>
      <c r="E355" s="8" t="s">
        <v>46</v>
      </c>
      <c r="F355" s="8" t="s">
        <v>1434</v>
      </c>
      <c r="G355" s="8" t="s">
        <v>1435</v>
      </c>
      <c r="H355" s="8" t="s">
        <v>1436</v>
      </c>
      <c r="I35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55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55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55" s="10">
        <f>Table1[[#This Row],[บท 1 '[10']]]+Table1[[#This Row],[บท 2 '[10']]]+Table1[[#This Row],[บท 3 '[5']]]</f>
        <v>25</v>
      </c>
      <c r="M355" s="10">
        <f>IF(Table1[[#This Row],[ซ่อมแล้วกลางภาค]]="ซ่อมแล้ว",10,Table1[[#This Row],[MID '[20']2]])</f>
        <v>15</v>
      </c>
      <c r="N355" s="10"/>
      <c r="O355" s="10"/>
      <c r="P355" s="24"/>
      <c r="Q355" s="10">
        <f>Table1[[#This Row],[บท 4 '[10']]]+Table1[[#This Row],[นำเสนอ '[5']]]+Table1[[#This Row],[บท 5 '[10']]]</f>
        <v>0</v>
      </c>
      <c r="R355" s="10">
        <f>Table1[[#This Row],[ก่อนกลางภาค '[25']]]+Table1[[#This Row],[กลางภาค '[20']]]+Table1[[#This Row],[หลังกลางภาค '[25']]]</f>
        <v>40</v>
      </c>
      <c r="S355" s="10"/>
      <c r="T355" s="10">
        <f>Table1[[#This Row],[ปลายภาค '[30']]]+Table1[[#This Row],[ก่อนปลายภาค '[70']]]</f>
        <v>40</v>
      </c>
      <c r="U355" s="12">
        <f t="shared" si="5"/>
        <v>0</v>
      </c>
      <c r="V35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5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5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55" s="13">
        <f>_xlfn.XLOOKUP(Table1[[#This Row],[email]],[1]!ท้ายบท_1[Email],[1]!ท้ายบท_1[Total points],"ยังไม่ส่ง")</f>
        <v>22</v>
      </c>
      <c r="Z355" s="8">
        <f>_xlfn.XLOOKUP(Table1[[#This Row],[email]],[1]!Quiz_1[Email],[1]!Quiz_1[Total points],"ยังไม่ส่ง")</f>
        <v>10</v>
      </c>
      <c r="AA35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5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55" s="13">
        <f>_xlfn.XLOOKUP(Table1[[#This Row],[email]],[1]!ท้ายบท_2[Email],[1]!ท้ายบท_2[Total points],"ยังไม่ส่ง")</f>
        <v>14</v>
      </c>
      <c r="AD355" s="13">
        <f>_xlfn.XLOOKUP(Table1[[#This Row],[email]],[1]!Quiz_2[Email],[1]!Quiz_2[Total points],"ยังไม่ส่ง")</f>
        <v>9</v>
      </c>
      <c r="AE35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55" s="13">
        <f>_xlfn.XLOOKUP(Table1[[#This Row],[email]],[1]!ท้ายบท_3[Email],[1]!ท้ายบท_3[Total points],"ยังไม่ส่ง")</f>
        <v>11</v>
      </c>
      <c r="AG355" s="13">
        <f>_xlfn.XLOOKUP(Table1[[#This Row],[email]],[1]!Quiz_3[Email],[1]!Quiz_3[Total points],"ยังไม่ส่ง")</f>
        <v>8</v>
      </c>
      <c r="AH355" s="10">
        <v>21</v>
      </c>
      <c r="AI355" s="14">
        <v>8</v>
      </c>
      <c r="AJ355" s="10">
        <f>ROUND((Table1[[#This Row],[mid '[20']]]+Table1[[#This Row],[mid '[10']]])/2,0)</f>
        <v>15</v>
      </c>
      <c r="AK355" s="13"/>
      <c r="AL355" s="13"/>
      <c r="AM355" s="13"/>
      <c r="AN355" s="13"/>
      <c r="AO355" s="13"/>
      <c r="AP355" s="13"/>
      <c r="AQ355" s="13"/>
      <c r="AR355" s="15"/>
      <c r="AS355" s="8" t="str">
        <f>IF(M354&lt;10,"ยังไม่ซ่อม",IF(Table1[[#This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56" spans="1:45" ht="19.5" x14ac:dyDescent="0.4">
      <c r="A356" s="7">
        <v>355</v>
      </c>
      <c r="B356" s="8">
        <v>10</v>
      </c>
      <c r="C356" s="8">
        <v>17</v>
      </c>
      <c r="D356" s="8" t="s">
        <v>1437</v>
      </c>
      <c r="E356" s="8" t="s">
        <v>46</v>
      </c>
      <c r="F356" s="8" t="s">
        <v>1132</v>
      </c>
      <c r="G356" s="8" t="s">
        <v>1438</v>
      </c>
      <c r="H356" s="8" t="s">
        <v>1439</v>
      </c>
      <c r="I356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356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56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356" s="10">
        <f>Table1[[#This Row],[บท 1 '[10']]]+Table1[[#This Row],[บท 2 '[10']]]+Table1[[#This Row],[บท 3 '[5']]]</f>
        <v>18</v>
      </c>
      <c r="M356" s="10">
        <f>IF(Table1[[#This Row],[ซ่อมแล้วกลางภาค]]="ซ่อมแล้ว",10,Table1[[#This Row],[MID '[20']2]])</f>
        <v>12</v>
      </c>
      <c r="N356" s="10"/>
      <c r="O356" s="10"/>
      <c r="P356" s="24"/>
      <c r="Q356" s="10">
        <f>Table1[[#This Row],[บท 4 '[10']]]+Table1[[#This Row],[นำเสนอ '[5']]]+Table1[[#This Row],[บท 5 '[10']]]</f>
        <v>0</v>
      </c>
      <c r="R356" s="10">
        <f>Table1[[#This Row],[ก่อนกลางภาค '[25']]]+Table1[[#This Row],[กลางภาค '[20']]]+Table1[[#This Row],[หลังกลางภาค '[25']]]</f>
        <v>30</v>
      </c>
      <c r="S356" s="10"/>
      <c r="T356" s="10">
        <f>Table1[[#This Row],[ปลายภาค '[30']]]+Table1[[#This Row],[ก่อนปลายภาค '[70']]]</f>
        <v>30</v>
      </c>
      <c r="U356" s="12">
        <f t="shared" si="5"/>
        <v>0</v>
      </c>
      <c r="V35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5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56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356" s="13" t="str">
        <f>_xlfn.XLOOKUP(Table1[[#This Row],[email]],[1]!ท้ายบท_1[Email],[1]!ท้ายบท_1[Total points],"ยังไม่ส่ง")</f>
        <v>ยังไม่ส่ง</v>
      </c>
      <c r="Z356" s="8">
        <f>_xlfn.XLOOKUP(Table1[[#This Row],[email]],[1]!Quiz_1[Email],[1]!Quiz_1[Total points],"ยังไม่ส่ง")</f>
        <v>10</v>
      </c>
      <c r="AA35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5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56" s="13">
        <f>_xlfn.XLOOKUP(Table1[[#This Row],[email]],[1]!ท้ายบท_2[Email],[1]!ท้ายบท_2[Total points],"ยังไม่ส่ง")</f>
        <v>14</v>
      </c>
      <c r="AD356" s="13">
        <f>_xlfn.XLOOKUP(Table1[[#This Row],[email]],[1]!Quiz_2[Email],[1]!Quiz_2[Total points],"ยังไม่ส่ง")</f>
        <v>9</v>
      </c>
      <c r="AE356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56" s="13">
        <f>_xlfn.XLOOKUP(Table1[[#This Row],[email]],[1]!ท้ายบท_3[Email],[1]!ท้ายบท_3[Total points],"ยังไม่ส่ง")</f>
        <v>11</v>
      </c>
      <c r="AG356" s="13">
        <f>_xlfn.XLOOKUP(Table1[[#This Row],[email]],[1]!Quiz_3[Email],[1]!Quiz_3[Total points],"ยังไม่ส่ง")</f>
        <v>4</v>
      </c>
      <c r="AH356" s="10">
        <v>13</v>
      </c>
      <c r="AI356" s="14">
        <v>10</v>
      </c>
      <c r="AJ356" s="10">
        <f>ROUND((Table1[[#This Row],[mid '[20']]]+Table1[[#This Row],[mid '[10']]])/2,0)</f>
        <v>12</v>
      </c>
      <c r="AK356" s="13"/>
      <c r="AL356" s="13"/>
      <c r="AM356" s="13"/>
      <c r="AN356" s="13"/>
      <c r="AO356" s="13"/>
      <c r="AP356" s="13"/>
      <c r="AQ356" s="13"/>
      <c r="AR356" s="15"/>
      <c r="AS356" s="8" t="str">
        <f>IF(M355&lt;10,"ยังไม่ซ่อม",IF(Table1[[#This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57" spans="1:45" ht="19.5" x14ac:dyDescent="0.4">
      <c r="A357" s="7">
        <v>356</v>
      </c>
      <c r="B357" s="8">
        <v>10</v>
      </c>
      <c r="C357" s="8">
        <v>18</v>
      </c>
      <c r="D357" s="8" t="s">
        <v>1440</v>
      </c>
      <c r="E357" s="8" t="s">
        <v>46</v>
      </c>
      <c r="F357" s="8" t="s">
        <v>1441</v>
      </c>
      <c r="G357" s="8" t="s">
        <v>1442</v>
      </c>
      <c r="H357" s="8" t="s">
        <v>1443</v>
      </c>
      <c r="I357" s="9">
        <f>ROUND(COUNTIF(Table1[[#This Row],[กิจกรรม 1.1]:[ท้ายบท 1]],"&lt;&gt;ยังไม่ส่ง")*2+IF(Table1[[#This Row],[Quiz 1]]&lt;&gt;"ยังไม่ส่ง",Table1[[#This Row],[Quiz 1]]*2/10,0),0)</f>
        <v>5</v>
      </c>
      <c r="J357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357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57" s="10">
        <f>Table1[[#This Row],[บท 1 '[10']]]+Table1[[#This Row],[บท 2 '[10']]]+Table1[[#This Row],[บท 3 '[5']]]</f>
        <v>16</v>
      </c>
      <c r="M357" s="10">
        <f>IF(Table1[[#This Row],[ซ่อมแล้วกลางภาค]]="ซ่อมแล้ว",10,Table1[[#This Row],[MID '[20']2]])</f>
        <v>9</v>
      </c>
      <c r="N357" s="10"/>
      <c r="O357" s="10"/>
      <c r="P357" s="24"/>
      <c r="Q357" s="10">
        <f>Table1[[#This Row],[บท 4 '[10']]]+Table1[[#This Row],[นำเสนอ '[5']]]+Table1[[#This Row],[บท 5 '[10']]]</f>
        <v>0</v>
      </c>
      <c r="R357" s="10">
        <f>Table1[[#This Row],[ก่อนกลางภาค '[25']]]+Table1[[#This Row],[กลางภาค '[20']]]+Table1[[#This Row],[หลังกลางภาค '[25']]]</f>
        <v>25</v>
      </c>
      <c r="S357" s="10"/>
      <c r="T357" s="10">
        <f>Table1[[#This Row],[ปลายภาค '[30']]]+Table1[[#This Row],[ก่อนปลายภาค '[70']]]</f>
        <v>25</v>
      </c>
      <c r="U357" s="12">
        <f t="shared" si="5"/>
        <v>0</v>
      </c>
      <c r="V35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5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57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357" s="13" t="str">
        <f>_xlfn.XLOOKUP(Table1[[#This Row],[email]],[1]!ท้ายบท_1[Email],[1]!ท้ายบท_1[Total points],"ยังไม่ส่ง")</f>
        <v>ยังไม่ส่ง</v>
      </c>
      <c r="Z357" s="8">
        <f>_xlfn.XLOOKUP(Table1[[#This Row],[email]],[1]!Quiz_1[Email],[1]!Quiz_1[Total points],"ยังไม่ส่ง")</f>
        <v>6</v>
      </c>
      <c r="AA35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57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357" s="13">
        <f>_xlfn.XLOOKUP(Table1[[#This Row],[email]],[1]!ท้ายบท_2[Email],[1]!ท้ายบท_2[Total points],"ยังไม่ส่ง")</f>
        <v>3</v>
      </c>
      <c r="AD357" s="13">
        <f>_xlfn.XLOOKUP(Table1[[#This Row],[email]],[1]!Quiz_2[Email],[1]!Quiz_2[Total points],"ยังไม่ส่ง")</f>
        <v>9</v>
      </c>
      <c r="AE35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57" s="13">
        <f>_xlfn.XLOOKUP(Table1[[#This Row],[email]],[1]!ท้ายบท_3[Email],[1]!ท้ายบท_3[Total points],"ยังไม่ส่ง")</f>
        <v>8</v>
      </c>
      <c r="AG357" s="13">
        <f>_xlfn.XLOOKUP(Table1[[#This Row],[email]],[1]!Quiz_3[Email],[1]!Quiz_3[Total points],"ยังไม่ส่ง")</f>
        <v>6</v>
      </c>
      <c r="AH357" s="10">
        <v>11</v>
      </c>
      <c r="AI357" s="14">
        <v>6</v>
      </c>
      <c r="AJ357" s="10">
        <f>ROUND((Table1[[#This Row],[mid '[20']]]+Table1[[#This Row],[mid '[10']]])/2,0)</f>
        <v>9</v>
      </c>
      <c r="AK357" s="13"/>
      <c r="AL357" s="13"/>
      <c r="AM357" s="13"/>
      <c r="AN357" s="13"/>
      <c r="AO357" s="13"/>
      <c r="AP357" s="13"/>
      <c r="AQ357" s="13"/>
      <c r="AR357" s="15"/>
      <c r="AS357" s="8" t="str">
        <f>IF(M356&lt;10,"ยังไม่ซ่อม",IF(Table1[[#This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58" spans="1:45" ht="19.5" x14ac:dyDescent="0.4">
      <c r="A358" s="7">
        <v>357</v>
      </c>
      <c r="B358" s="8">
        <v>10</v>
      </c>
      <c r="C358" s="8">
        <v>19</v>
      </c>
      <c r="D358" s="8" t="s">
        <v>1444</v>
      </c>
      <c r="E358" s="8" t="s">
        <v>111</v>
      </c>
      <c r="F358" s="8" t="s">
        <v>1445</v>
      </c>
      <c r="G358" s="8" t="s">
        <v>1446</v>
      </c>
      <c r="H358" s="8" t="s">
        <v>1447</v>
      </c>
      <c r="I358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58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58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58" s="10">
        <f>Table1[[#This Row],[บท 1 '[10']]]+Table1[[#This Row],[บท 2 '[10']]]+Table1[[#This Row],[บท 3 '[5']]]</f>
        <v>23</v>
      </c>
      <c r="M358" s="10">
        <f>IF(Table1[[#This Row],[ซ่อมแล้วกลางภาค]]="ซ่อมแล้ว",10,Table1[[#This Row],[MID '[20']2]])</f>
        <v>12</v>
      </c>
      <c r="N358" s="10"/>
      <c r="O358" s="10"/>
      <c r="P358" s="24"/>
      <c r="Q358" s="10">
        <f>Table1[[#This Row],[บท 4 '[10']]]+Table1[[#This Row],[นำเสนอ '[5']]]+Table1[[#This Row],[บท 5 '[10']]]</f>
        <v>0</v>
      </c>
      <c r="R358" s="10">
        <f>Table1[[#This Row],[ก่อนกลางภาค '[25']]]+Table1[[#This Row],[กลางภาค '[20']]]+Table1[[#This Row],[หลังกลางภาค '[25']]]</f>
        <v>35</v>
      </c>
      <c r="S358" s="10"/>
      <c r="T358" s="10">
        <f>Table1[[#This Row],[ปลายภาค '[30']]]+Table1[[#This Row],[ก่อนปลายภาค '[70']]]</f>
        <v>35</v>
      </c>
      <c r="U358" s="12">
        <f t="shared" si="5"/>
        <v>0</v>
      </c>
      <c r="V35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5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5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58" s="13">
        <f>_xlfn.XLOOKUP(Table1[[#This Row],[email]],[1]!ท้ายบท_1[Email],[1]!ท้ายบท_1[Total points],"ยังไม่ส่ง")</f>
        <v>18</v>
      </c>
      <c r="Z358" s="8">
        <f>_xlfn.XLOOKUP(Table1[[#This Row],[email]],[1]!Quiz_1[Email],[1]!Quiz_1[Total points],"ยังไม่ส่ง")</f>
        <v>6</v>
      </c>
      <c r="AA35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5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58" s="13">
        <f>_xlfn.XLOOKUP(Table1[[#This Row],[email]],[1]!ท้ายบท_2[Email],[1]!ท้ายบท_2[Total points],"ยังไม่ส่ง")</f>
        <v>11</v>
      </c>
      <c r="AD358" s="13">
        <f>_xlfn.XLOOKUP(Table1[[#This Row],[email]],[1]!Quiz_2[Email],[1]!Quiz_2[Total points],"ยังไม่ส่ง")</f>
        <v>9</v>
      </c>
      <c r="AE35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58" s="13">
        <f>_xlfn.XLOOKUP(Table1[[#This Row],[email]],[1]!ท้ายบท_3[Email],[1]!ท้ายบท_3[Total points],"ยังไม่ส่ง")</f>
        <v>10</v>
      </c>
      <c r="AG358" s="13">
        <f>_xlfn.XLOOKUP(Table1[[#This Row],[email]],[1]!Quiz_3[Email],[1]!Quiz_3[Total points],"ยังไม่ส่ง")</f>
        <v>6</v>
      </c>
      <c r="AH358" s="10">
        <v>16</v>
      </c>
      <c r="AI358" s="14">
        <v>8</v>
      </c>
      <c r="AJ358" s="10">
        <f>ROUND((Table1[[#This Row],[mid '[20']]]+Table1[[#This Row],[mid '[10']]])/2,0)</f>
        <v>12</v>
      </c>
      <c r="AK358" s="13"/>
      <c r="AL358" s="13"/>
      <c r="AM358" s="13"/>
      <c r="AN358" s="13"/>
      <c r="AO358" s="13"/>
      <c r="AP358" s="13"/>
      <c r="AQ358" s="13"/>
      <c r="AR358" s="15"/>
      <c r="AS358" s="8" t="str">
        <f>IF(M357&lt;10,"ยังไม่ซ่อม",IF(Table1[[#This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59" spans="1:45" ht="19.5" x14ac:dyDescent="0.4">
      <c r="A359" s="7">
        <v>358</v>
      </c>
      <c r="B359" s="8">
        <v>10</v>
      </c>
      <c r="C359" s="8">
        <v>20</v>
      </c>
      <c r="D359" s="8" t="s">
        <v>1448</v>
      </c>
      <c r="E359" s="8" t="s">
        <v>111</v>
      </c>
      <c r="F359" s="8" t="s">
        <v>1449</v>
      </c>
      <c r="G359" s="8" t="s">
        <v>1450</v>
      </c>
      <c r="H359" s="8" t="s">
        <v>1451</v>
      </c>
      <c r="I359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59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359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59" s="10">
        <f>Table1[[#This Row],[บท 1 '[10']]]+Table1[[#This Row],[บท 2 '[10']]]+Table1[[#This Row],[บท 3 '[5']]]</f>
        <v>22</v>
      </c>
      <c r="M359" s="10">
        <f>IF(Table1[[#This Row],[ซ่อมแล้วกลางภาค]]="ซ่อมแล้ว",10,Table1[[#This Row],[MID '[20']2]])</f>
        <v>7</v>
      </c>
      <c r="N359" s="10"/>
      <c r="O359" s="10"/>
      <c r="P359" s="24"/>
      <c r="Q359" s="10">
        <f>Table1[[#This Row],[บท 4 '[10']]]+Table1[[#This Row],[นำเสนอ '[5']]]+Table1[[#This Row],[บท 5 '[10']]]</f>
        <v>0</v>
      </c>
      <c r="R359" s="10">
        <f>Table1[[#This Row],[ก่อนกลางภาค '[25']]]+Table1[[#This Row],[กลางภาค '[20']]]+Table1[[#This Row],[หลังกลางภาค '[25']]]</f>
        <v>29</v>
      </c>
      <c r="S359" s="10"/>
      <c r="T359" s="10">
        <f>Table1[[#This Row],[ปลายภาค '[30']]]+Table1[[#This Row],[ก่อนปลายภาค '[70']]]</f>
        <v>29</v>
      </c>
      <c r="U359" s="12">
        <f t="shared" si="5"/>
        <v>0</v>
      </c>
      <c r="V35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5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5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59" s="13">
        <f>_xlfn.XLOOKUP(Table1[[#This Row],[email]],[1]!ท้ายบท_1[Email],[1]!ท้ายบท_1[Total points],"ยังไม่ส่ง")</f>
        <v>12</v>
      </c>
      <c r="Z359" s="8">
        <f>_xlfn.XLOOKUP(Table1[[#This Row],[email]],[1]!Quiz_1[Email],[1]!Quiz_1[Total points],"ยังไม่ส่ง")</f>
        <v>5</v>
      </c>
      <c r="AA35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5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59" s="13">
        <f>_xlfn.XLOOKUP(Table1[[#This Row],[email]],[1]!ท้ายบท_2[Email],[1]!ท้ายบท_2[Total points],"ยังไม่ส่ง")</f>
        <v>12</v>
      </c>
      <c r="AD359" s="13">
        <f>_xlfn.XLOOKUP(Table1[[#This Row],[email]],[1]!Quiz_2[Email],[1]!Quiz_2[Total points],"ยังไม่ส่ง")</f>
        <v>7</v>
      </c>
      <c r="AE35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59" s="13">
        <f>_xlfn.XLOOKUP(Table1[[#This Row],[email]],[1]!ท้ายบท_3[Email],[1]!ท้ายบท_3[Total points],"ยังไม่ส่ง")</f>
        <v>10</v>
      </c>
      <c r="AG359" s="13">
        <f>_xlfn.XLOOKUP(Table1[[#This Row],[email]],[1]!Quiz_3[Email],[1]!Quiz_3[Total points],"ยังไม่ส่ง")</f>
        <v>5</v>
      </c>
      <c r="AH359" s="10">
        <v>7</v>
      </c>
      <c r="AI359" s="14">
        <v>6</v>
      </c>
      <c r="AJ359" s="10">
        <f>ROUND((Table1[[#This Row],[mid '[20']]]+Table1[[#This Row],[mid '[10']]])/2,0)</f>
        <v>7</v>
      </c>
      <c r="AK359" s="13"/>
      <c r="AL359" s="13"/>
      <c r="AM359" s="13"/>
      <c r="AN359" s="13"/>
      <c r="AO359" s="13"/>
      <c r="AP359" s="13"/>
      <c r="AQ359" s="13"/>
      <c r="AR359" s="15"/>
      <c r="AS359" s="8" t="str">
        <f>IF(M358&lt;10,"ยังไม่ซ่อม",IF(Table1[[#This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60" spans="1:45" ht="19.5" x14ac:dyDescent="0.4">
      <c r="A360" s="7">
        <v>359</v>
      </c>
      <c r="B360" s="8">
        <v>10</v>
      </c>
      <c r="C360" s="8">
        <v>21</v>
      </c>
      <c r="D360" s="8" t="s">
        <v>1452</v>
      </c>
      <c r="E360" s="8" t="s">
        <v>111</v>
      </c>
      <c r="F360" s="8" t="s">
        <v>1453</v>
      </c>
      <c r="G360" s="8" t="s">
        <v>924</v>
      </c>
      <c r="H360" s="8" t="s">
        <v>1454</v>
      </c>
      <c r="I360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60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360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60" s="10">
        <f>Table1[[#This Row],[บท 1 '[10']]]+Table1[[#This Row],[บท 2 '[10']]]+Table1[[#This Row],[บท 3 '[5']]]</f>
        <v>22</v>
      </c>
      <c r="M360" s="10">
        <f>IF(Table1[[#This Row],[ซ่อมแล้วกลางภาค]]="ซ่อมแล้ว",10,Table1[[#This Row],[MID '[20']2]])</f>
        <v>10</v>
      </c>
      <c r="N360" s="10"/>
      <c r="O360" s="10"/>
      <c r="P360" s="24"/>
      <c r="Q360" s="10">
        <f>Table1[[#This Row],[บท 4 '[10']]]+Table1[[#This Row],[นำเสนอ '[5']]]+Table1[[#This Row],[บท 5 '[10']]]</f>
        <v>0</v>
      </c>
      <c r="R360" s="10">
        <f>Table1[[#This Row],[ก่อนกลางภาค '[25']]]+Table1[[#This Row],[กลางภาค '[20']]]+Table1[[#This Row],[หลังกลางภาค '[25']]]</f>
        <v>32</v>
      </c>
      <c r="S360" s="10"/>
      <c r="T360" s="10">
        <f>Table1[[#This Row],[ปลายภาค '[30']]]+Table1[[#This Row],[ก่อนปลายภาค '[70']]]</f>
        <v>32</v>
      </c>
      <c r="U360" s="12">
        <f t="shared" si="5"/>
        <v>0</v>
      </c>
      <c r="V36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6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6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60" s="13">
        <f>_xlfn.XLOOKUP(Table1[[#This Row],[email]],[1]!ท้ายบท_1[Email],[1]!ท้ายบท_1[Total points],"ยังไม่ส่ง")</f>
        <v>16</v>
      </c>
      <c r="Z360" s="8">
        <f>_xlfn.XLOOKUP(Table1[[#This Row],[email]],[1]!Quiz_1[Email],[1]!Quiz_1[Total points],"ยังไม่ส่ง")</f>
        <v>5</v>
      </c>
      <c r="AA36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6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60" s="13">
        <f>_xlfn.XLOOKUP(Table1[[#This Row],[email]],[1]!ท้ายบท_2[Email],[1]!ท้ายบท_2[Total points],"ยังไม่ส่ง")</f>
        <v>12</v>
      </c>
      <c r="AD360" s="13">
        <f>_xlfn.XLOOKUP(Table1[[#This Row],[email]],[1]!Quiz_2[Email],[1]!Quiz_2[Total points],"ยังไม่ส่ง")</f>
        <v>7</v>
      </c>
      <c r="AE36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60" s="13">
        <f>_xlfn.XLOOKUP(Table1[[#This Row],[email]],[1]!ท้ายบท_3[Email],[1]!ท้ายบท_3[Total points],"ยังไม่ส่ง")</f>
        <v>9</v>
      </c>
      <c r="AG360" s="13">
        <f>_xlfn.XLOOKUP(Table1[[#This Row],[email]],[1]!Quiz_3[Email],[1]!Quiz_3[Total points],"ยังไม่ส่ง")</f>
        <v>6</v>
      </c>
      <c r="AH360" s="10">
        <v>11</v>
      </c>
      <c r="AI360" s="14">
        <v>8</v>
      </c>
      <c r="AJ360" s="10">
        <f>ROUND((Table1[[#This Row],[mid '[20']]]+Table1[[#This Row],[mid '[10']]])/2,0)</f>
        <v>10</v>
      </c>
      <c r="AK360" s="13"/>
      <c r="AL360" s="13"/>
      <c r="AM360" s="13"/>
      <c r="AN360" s="13"/>
      <c r="AO360" s="13"/>
      <c r="AP360" s="13"/>
      <c r="AQ360" s="13"/>
      <c r="AR360" s="15"/>
      <c r="AS360" s="8" t="str">
        <f>IF(M359&lt;10,"ยังไม่ซ่อม",IF(Table1[[#This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61" spans="1:45" ht="19.5" x14ac:dyDescent="0.4">
      <c r="A361" s="7">
        <v>360</v>
      </c>
      <c r="B361" s="8">
        <v>10</v>
      </c>
      <c r="C361" s="8">
        <v>22</v>
      </c>
      <c r="D361" s="8" t="s">
        <v>1455</v>
      </c>
      <c r="E361" s="8" t="s">
        <v>111</v>
      </c>
      <c r="F361" s="8" t="s">
        <v>1456</v>
      </c>
      <c r="G361" s="8" t="s">
        <v>1457</v>
      </c>
      <c r="H361" s="8" t="s">
        <v>1458</v>
      </c>
      <c r="I361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61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361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61" s="10">
        <f>Table1[[#This Row],[บท 1 '[10']]]+Table1[[#This Row],[บท 2 '[10']]]+Table1[[#This Row],[บท 3 '[5']]]</f>
        <v>22</v>
      </c>
      <c r="M361" s="10">
        <f>IF(Table1[[#This Row],[ซ่อมแล้วกลางภาค]]="ซ่อมแล้ว",10,Table1[[#This Row],[MID '[20']2]])</f>
        <v>11</v>
      </c>
      <c r="N361" s="10"/>
      <c r="O361" s="10"/>
      <c r="P361" s="24"/>
      <c r="Q361" s="10">
        <f>Table1[[#This Row],[บท 4 '[10']]]+Table1[[#This Row],[นำเสนอ '[5']]]+Table1[[#This Row],[บท 5 '[10']]]</f>
        <v>0</v>
      </c>
      <c r="R361" s="10">
        <f>Table1[[#This Row],[ก่อนกลางภาค '[25']]]+Table1[[#This Row],[กลางภาค '[20']]]+Table1[[#This Row],[หลังกลางภาค '[25']]]</f>
        <v>33</v>
      </c>
      <c r="S361" s="10"/>
      <c r="T361" s="10">
        <f>Table1[[#This Row],[ปลายภาค '[30']]]+Table1[[#This Row],[ก่อนปลายภาค '[70']]]</f>
        <v>33</v>
      </c>
      <c r="U361" s="12">
        <f t="shared" si="5"/>
        <v>0</v>
      </c>
      <c r="V36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6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6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61" s="13">
        <f>_xlfn.XLOOKUP(Table1[[#This Row],[email]],[1]!ท้ายบท_1[Email],[1]!ท้ายบท_1[Total points],"ยังไม่ส่ง")</f>
        <v>16</v>
      </c>
      <c r="Z361" s="8">
        <f>_xlfn.XLOOKUP(Table1[[#This Row],[email]],[1]!Quiz_1[Email],[1]!Quiz_1[Total points],"ยังไม่ส่ง")</f>
        <v>5</v>
      </c>
      <c r="AA36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6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61" s="13">
        <f>_xlfn.XLOOKUP(Table1[[#This Row],[email]],[1]!ท้ายบท_2[Email],[1]!ท้ายบท_2[Total points],"ยังไม่ส่ง")</f>
        <v>10</v>
      </c>
      <c r="AD361" s="13">
        <f>_xlfn.XLOOKUP(Table1[[#This Row],[email]],[1]!Quiz_2[Email],[1]!Quiz_2[Total points],"ยังไม่ส่ง")</f>
        <v>6</v>
      </c>
      <c r="AE36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61" s="13">
        <f>_xlfn.XLOOKUP(Table1[[#This Row],[email]],[1]!ท้ายบท_3[Email],[1]!ท้ายบท_3[Total points],"ยังไม่ส่ง")</f>
        <v>8</v>
      </c>
      <c r="AG361" s="13">
        <f>_xlfn.XLOOKUP(Table1[[#This Row],[email]],[1]!Quiz_3[Email],[1]!Quiz_3[Total points],"ยังไม่ส่ง")</f>
        <v>5</v>
      </c>
      <c r="AH361" s="10">
        <v>15</v>
      </c>
      <c r="AI361" s="14">
        <v>6</v>
      </c>
      <c r="AJ361" s="10">
        <f>ROUND((Table1[[#This Row],[mid '[20']]]+Table1[[#This Row],[mid '[10']]])/2,0)</f>
        <v>11</v>
      </c>
      <c r="AK361" s="13"/>
      <c r="AL361" s="13"/>
      <c r="AM361" s="13"/>
      <c r="AN361" s="13"/>
      <c r="AO361" s="13"/>
      <c r="AP361" s="13"/>
      <c r="AQ361" s="13"/>
      <c r="AR361" s="15"/>
      <c r="AS361" s="8" t="str">
        <f>IF(M360&lt;10,"ยังไม่ซ่อม",IF(Table1[[#This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62" spans="1:45" ht="19.5" x14ac:dyDescent="0.4">
      <c r="A362" s="7">
        <v>361</v>
      </c>
      <c r="B362" s="8">
        <v>10</v>
      </c>
      <c r="C362" s="8">
        <v>23</v>
      </c>
      <c r="D362" s="8" t="s">
        <v>1459</v>
      </c>
      <c r="E362" s="8" t="s">
        <v>111</v>
      </c>
      <c r="F362" s="8" t="s">
        <v>140</v>
      </c>
      <c r="G362" s="8" t="s">
        <v>1460</v>
      </c>
      <c r="H362" s="8" t="s">
        <v>1461</v>
      </c>
      <c r="I362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6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6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62" s="10">
        <f>Table1[[#This Row],[บท 1 '[10']]]+Table1[[#This Row],[บท 2 '[10']]]+Table1[[#This Row],[บท 3 '[5']]]</f>
        <v>23</v>
      </c>
      <c r="M362" s="10">
        <f>IF(Table1[[#This Row],[ซ่อมแล้วกลางภาค]]="ซ่อมแล้ว",10,Table1[[#This Row],[MID '[20']2]])</f>
        <v>14</v>
      </c>
      <c r="N362" s="10"/>
      <c r="O362" s="10"/>
      <c r="P362" s="24"/>
      <c r="Q362" s="10">
        <f>Table1[[#This Row],[บท 4 '[10']]]+Table1[[#This Row],[นำเสนอ '[5']]]+Table1[[#This Row],[บท 5 '[10']]]</f>
        <v>0</v>
      </c>
      <c r="R362" s="10">
        <f>Table1[[#This Row],[ก่อนกลางภาค '[25']]]+Table1[[#This Row],[กลางภาค '[20']]]+Table1[[#This Row],[หลังกลางภาค '[25']]]</f>
        <v>37</v>
      </c>
      <c r="S362" s="10"/>
      <c r="T362" s="10">
        <f>Table1[[#This Row],[ปลายภาค '[30']]]+Table1[[#This Row],[ก่อนปลายภาค '[70']]]</f>
        <v>37</v>
      </c>
      <c r="U362" s="12">
        <f t="shared" si="5"/>
        <v>0</v>
      </c>
      <c r="V36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6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6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62" s="13">
        <f>_xlfn.XLOOKUP(Table1[[#This Row],[email]],[1]!ท้ายบท_1[Email],[1]!ท้ายบท_1[Total points],"ยังไม่ส่ง")</f>
        <v>21</v>
      </c>
      <c r="Z362" s="8">
        <f>_xlfn.XLOOKUP(Table1[[#This Row],[email]],[1]!Quiz_1[Email],[1]!Quiz_1[Total points],"ยังไม่ส่ง")</f>
        <v>7</v>
      </c>
      <c r="AA36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6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62" s="13">
        <f>_xlfn.XLOOKUP(Table1[[#This Row],[email]],[1]!ท้ายบท_2[Email],[1]!ท้ายบท_2[Total points],"ยังไม่ส่ง")</f>
        <v>3</v>
      </c>
      <c r="AD362" s="13">
        <f>_xlfn.XLOOKUP(Table1[[#This Row],[email]],[1]!Quiz_2[Email],[1]!Quiz_2[Total points],"ยังไม่ส่ง")</f>
        <v>8</v>
      </c>
      <c r="AE36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62" s="13">
        <f>_xlfn.XLOOKUP(Table1[[#This Row],[email]],[1]!ท้ายบท_3[Email],[1]!ท้ายบท_3[Total points],"ยังไม่ส่ง")</f>
        <v>9</v>
      </c>
      <c r="AG362" s="13">
        <f>_xlfn.XLOOKUP(Table1[[#This Row],[email]],[1]!Quiz_3[Email],[1]!Quiz_3[Total points],"ยังไม่ส่ง")</f>
        <v>7</v>
      </c>
      <c r="AH362" s="10">
        <v>19</v>
      </c>
      <c r="AI362" s="14">
        <v>8</v>
      </c>
      <c r="AJ362" s="10">
        <f>ROUND((Table1[[#This Row],[mid '[20']]]+Table1[[#This Row],[mid '[10']]])/2,0)</f>
        <v>14</v>
      </c>
      <c r="AK362" s="13"/>
      <c r="AL362" s="13"/>
      <c r="AM362" s="13"/>
      <c r="AN362" s="13"/>
      <c r="AO362" s="13"/>
      <c r="AP362" s="13"/>
      <c r="AQ362" s="13"/>
      <c r="AR362" s="15"/>
      <c r="AS362" s="8" t="str">
        <f>IF(M361&lt;10,"ยังไม่ซ่อม",IF(Table1[[#This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63" spans="1:45" ht="19.5" x14ac:dyDescent="0.4">
      <c r="A363" s="7">
        <v>362</v>
      </c>
      <c r="B363" s="8">
        <v>10</v>
      </c>
      <c r="C363" s="8">
        <v>24</v>
      </c>
      <c r="D363" s="8" t="s">
        <v>1462</v>
      </c>
      <c r="E363" s="8" t="s">
        <v>111</v>
      </c>
      <c r="F363" s="8" t="s">
        <v>1463</v>
      </c>
      <c r="G363" s="8" t="s">
        <v>1464</v>
      </c>
      <c r="H363" s="8" t="s">
        <v>1465</v>
      </c>
      <c r="I363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63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63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63" s="10">
        <f>Table1[[#This Row],[บท 1 '[10']]]+Table1[[#This Row],[บท 2 '[10']]]+Table1[[#This Row],[บท 3 '[5']]]</f>
        <v>24</v>
      </c>
      <c r="M363" s="10">
        <f>IF(Table1[[#This Row],[ซ่อมแล้วกลางภาค]]="ซ่อมแล้ว",10,Table1[[#This Row],[MID '[20']2]])</f>
        <v>10</v>
      </c>
      <c r="N363" s="10"/>
      <c r="O363" s="10"/>
      <c r="P363" s="24"/>
      <c r="Q363" s="10">
        <f>Table1[[#This Row],[บท 4 '[10']]]+Table1[[#This Row],[นำเสนอ '[5']]]+Table1[[#This Row],[บท 5 '[10']]]</f>
        <v>0</v>
      </c>
      <c r="R363" s="10">
        <f>Table1[[#This Row],[ก่อนกลางภาค '[25']]]+Table1[[#This Row],[กลางภาค '[20']]]+Table1[[#This Row],[หลังกลางภาค '[25']]]</f>
        <v>34</v>
      </c>
      <c r="S363" s="10"/>
      <c r="T363" s="10">
        <f>Table1[[#This Row],[ปลายภาค '[30']]]+Table1[[#This Row],[ก่อนปลายภาค '[70']]]</f>
        <v>34</v>
      </c>
      <c r="U363" s="12">
        <f t="shared" si="5"/>
        <v>0</v>
      </c>
      <c r="V36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6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6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63" s="13">
        <f>_xlfn.XLOOKUP(Table1[[#This Row],[email]],[1]!ท้ายบท_1[Email],[1]!ท้ายบท_1[Total points],"ยังไม่ส่ง")</f>
        <v>19</v>
      </c>
      <c r="Z363" s="8">
        <f>_xlfn.XLOOKUP(Table1[[#This Row],[email]],[1]!Quiz_1[Email],[1]!Quiz_1[Total points],"ยังไม่ส่ง")</f>
        <v>9</v>
      </c>
      <c r="AA36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6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63" s="13">
        <f>_xlfn.XLOOKUP(Table1[[#This Row],[email]],[1]!ท้ายบท_2[Email],[1]!ท้ายบท_2[Total points],"ยังไม่ส่ง")</f>
        <v>11</v>
      </c>
      <c r="AD363" s="13">
        <f>_xlfn.XLOOKUP(Table1[[#This Row],[email]],[1]!Quiz_2[Email],[1]!Quiz_2[Total points],"ยังไม่ส่ง")</f>
        <v>9</v>
      </c>
      <c r="AE36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63" s="13">
        <f>_xlfn.XLOOKUP(Table1[[#This Row],[email]],[1]!ท้ายบท_3[Email],[1]!ท้ายบท_3[Total points],"ยังไม่ส่ง")</f>
        <v>10</v>
      </c>
      <c r="AG363" s="13">
        <f>_xlfn.XLOOKUP(Table1[[#This Row],[email]],[1]!Quiz_3[Email],[1]!Quiz_3[Total points],"ยังไม่ส่ง")</f>
        <v>7</v>
      </c>
      <c r="AH363" s="10">
        <v>14</v>
      </c>
      <c r="AI363" s="14">
        <v>6</v>
      </c>
      <c r="AJ363" s="10">
        <f>ROUND((Table1[[#This Row],[mid '[20']]]+Table1[[#This Row],[mid '[10']]])/2,0)</f>
        <v>10</v>
      </c>
      <c r="AK363" s="13"/>
      <c r="AL363" s="13"/>
      <c r="AM363" s="13"/>
      <c r="AN363" s="13"/>
      <c r="AO363" s="13"/>
      <c r="AP363" s="13"/>
      <c r="AQ363" s="13"/>
      <c r="AR363" s="15"/>
      <c r="AS363" s="8" t="str">
        <f>IF(M362&lt;10,"ยังไม่ซ่อม",IF(Table1[[#This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64" spans="1:45" ht="19.5" x14ac:dyDescent="0.4">
      <c r="A364" s="7">
        <v>363</v>
      </c>
      <c r="B364" s="8">
        <v>10</v>
      </c>
      <c r="C364" s="8">
        <v>25</v>
      </c>
      <c r="D364" s="8" t="s">
        <v>1466</v>
      </c>
      <c r="E364" s="8" t="s">
        <v>111</v>
      </c>
      <c r="F364" s="8" t="s">
        <v>1467</v>
      </c>
      <c r="G364" s="8" t="s">
        <v>1110</v>
      </c>
      <c r="H364" s="8" t="s">
        <v>1468</v>
      </c>
      <c r="I364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64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64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64" s="10">
        <f>Table1[[#This Row],[บท 1 '[10']]]+Table1[[#This Row],[บท 2 '[10']]]+Table1[[#This Row],[บท 3 '[5']]]</f>
        <v>25</v>
      </c>
      <c r="M364" s="10">
        <f>IF(Table1[[#This Row],[ซ่อมแล้วกลางภาค]]="ซ่อมแล้ว",10,Table1[[#This Row],[MID '[20']2]])</f>
        <v>19</v>
      </c>
      <c r="N364" s="10"/>
      <c r="O364" s="10"/>
      <c r="P364" s="24"/>
      <c r="Q364" s="10">
        <f>Table1[[#This Row],[บท 4 '[10']]]+Table1[[#This Row],[นำเสนอ '[5']]]+Table1[[#This Row],[บท 5 '[10']]]</f>
        <v>0</v>
      </c>
      <c r="R364" s="10">
        <f>Table1[[#This Row],[ก่อนกลางภาค '[25']]]+Table1[[#This Row],[กลางภาค '[20']]]+Table1[[#This Row],[หลังกลางภาค '[25']]]</f>
        <v>44</v>
      </c>
      <c r="S364" s="10"/>
      <c r="T364" s="10">
        <f>Table1[[#This Row],[ปลายภาค '[30']]]+Table1[[#This Row],[ก่อนปลายภาค '[70']]]</f>
        <v>44</v>
      </c>
      <c r="U364" s="12">
        <f t="shared" si="5"/>
        <v>0</v>
      </c>
      <c r="V36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6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6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64" s="13">
        <f>_xlfn.XLOOKUP(Table1[[#This Row],[email]],[1]!ท้ายบท_1[Email],[1]!ท้ายบท_1[Total points],"ยังไม่ส่ง")</f>
        <v>19</v>
      </c>
      <c r="Z364" s="8">
        <f>_xlfn.XLOOKUP(Table1[[#This Row],[email]],[1]!Quiz_1[Email],[1]!Quiz_1[Total points],"ยังไม่ส่ง")</f>
        <v>10</v>
      </c>
      <c r="AA36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6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64" s="13">
        <f>_xlfn.XLOOKUP(Table1[[#This Row],[email]],[1]!ท้ายบท_2[Email],[1]!ท้ายบท_2[Total points],"ยังไม่ส่ง")</f>
        <v>13</v>
      </c>
      <c r="AD364" s="13">
        <f>_xlfn.XLOOKUP(Table1[[#This Row],[email]],[1]!Quiz_2[Email],[1]!Quiz_2[Total points],"ยังไม่ส่ง")</f>
        <v>9</v>
      </c>
      <c r="AE36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64" s="13">
        <f>_xlfn.XLOOKUP(Table1[[#This Row],[email]],[1]!ท้ายบท_3[Email],[1]!ท้ายบท_3[Total points],"ยังไม่ส่ง")</f>
        <v>10</v>
      </c>
      <c r="AG364" s="13">
        <f>_xlfn.XLOOKUP(Table1[[#This Row],[email]],[1]!Quiz_3[Email],[1]!Quiz_3[Total points],"ยังไม่ส่ง")</f>
        <v>9</v>
      </c>
      <c r="AH364" s="10">
        <v>27</v>
      </c>
      <c r="AI364" s="14">
        <v>10</v>
      </c>
      <c r="AJ364" s="10">
        <f>ROUND((Table1[[#This Row],[mid '[20']]]+Table1[[#This Row],[mid '[10']]])/2,0)</f>
        <v>19</v>
      </c>
      <c r="AK364" s="13"/>
      <c r="AL364" s="13"/>
      <c r="AM364" s="13"/>
      <c r="AN364" s="13"/>
      <c r="AO364" s="13"/>
      <c r="AP364" s="13"/>
      <c r="AQ364" s="13"/>
      <c r="AR364" s="15"/>
      <c r="AS364" s="8" t="str">
        <f>IF(M363&lt;10,"ยังไม่ซ่อม",IF(Table1[[#This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65" spans="1:45" ht="19.5" x14ac:dyDescent="0.4">
      <c r="A365" s="7">
        <v>364</v>
      </c>
      <c r="B365" s="8">
        <v>10</v>
      </c>
      <c r="C365" s="8">
        <v>26</v>
      </c>
      <c r="D365" s="8" t="s">
        <v>1469</v>
      </c>
      <c r="E365" s="8" t="s">
        <v>111</v>
      </c>
      <c r="F365" s="8" t="s">
        <v>1470</v>
      </c>
      <c r="G365" s="8" t="s">
        <v>1471</v>
      </c>
      <c r="H365" s="8" t="s">
        <v>1472</v>
      </c>
      <c r="I36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65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65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65" s="10">
        <f>Table1[[#This Row],[บท 1 '[10']]]+Table1[[#This Row],[บท 2 '[10']]]+Table1[[#This Row],[บท 3 '[5']]]</f>
        <v>25</v>
      </c>
      <c r="M365" s="10">
        <f>IF(Table1[[#This Row],[ซ่อมแล้วกลางภาค]]="ซ่อมแล้ว",10,Table1[[#This Row],[MID '[20']2]])</f>
        <v>15</v>
      </c>
      <c r="N365" s="10"/>
      <c r="O365" s="10"/>
      <c r="P365" s="24"/>
      <c r="Q365" s="10">
        <f>Table1[[#This Row],[บท 4 '[10']]]+Table1[[#This Row],[นำเสนอ '[5']]]+Table1[[#This Row],[บท 5 '[10']]]</f>
        <v>0</v>
      </c>
      <c r="R365" s="10">
        <f>Table1[[#This Row],[ก่อนกลางภาค '[25']]]+Table1[[#This Row],[กลางภาค '[20']]]+Table1[[#This Row],[หลังกลางภาค '[25']]]</f>
        <v>40</v>
      </c>
      <c r="S365" s="10"/>
      <c r="T365" s="10">
        <f>Table1[[#This Row],[ปลายภาค '[30']]]+Table1[[#This Row],[ก่อนปลายภาค '[70']]]</f>
        <v>40</v>
      </c>
      <c r="U365" s="12">
        <f t="shared" si="5"/>
        <v>0</v>
      </c>
      <c r="V36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6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6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65" s="13">
        <f>_xlfn.XLOOKUP(Table1[[#This Row],[email]],[1]!ท้ายบท_1[Email],[1]!ท้ายบท_1[Total points],"ยังไม่ส่ง")</f>
        <v>17</v>
      </c>
      <c r="Z365" s="8">
        <f>_xlfn.XLOOKUP(Table1[[#This Row],[email]],[1]!Quiz_1[Email],[1]!Quiz_1[Total points],"ยังไม่ส่ง")</f>
        <v>9</v>
      </c>
      <c r="AA36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6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65" s="13">
        <f>_xlfn.XLOOKUP(Table1[[#This Row],[email]],[1]!ท้ายบท_2[Email],[1]!ท้ายบท_2[Total points],"ยังไม่ส่ง")</f>
        <v>13</v>
      </c>
      <c r="AD365" s="13">
        <f>_xlfn.XLOOKUP(Table1[[#This Row],[email]],[1]!Quiz_2[Email],[1]!Quiz_2[Total points],"ยังไม่ส่ง")</f>
        <v>9</v>
      </c>
      <c r="AE36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65" s="13">
        <f>_xlfn.XLOOKUP(Table1[[#This Row],[email]],[1]!ท้ายบท_3[Email],[1]!ท้ายบท_3[Total points],"ยังไม่ส่ง")</f>
        <v>10</v>
      </c>
      <c r="AG365" s="13">
        <f>_xlfn.XLOOKUP(Table1[[#This Row],[email]],[1]!Quiz_3[Email],[1]!Quiz_3[Total points],"ยังไม่ส่ง")</f>
        <v>9</v>
      </c>
      <c r="AH365" s="10">
        <v>22</v>
      </c>
      <c r="AI365" s="14">
        <v>8</v>
      </c>
      <c r="AJ365" s="10">
        <f>ROUND((Table1[[#This Row],[mid '[20']]]+Table1[[#This Row],[mid '[10']]])/2,0)</f>
        <v>15</v>
      </c>
      <c r="AK365" s="13"/>
      <c r="AL365" s="13"/>
      <c r="AM365" s="13"/>
      <c r="AN365" s="13"/>
      <c r="AO365" s="13"/>
      <c r="AP365" s="13"/>
      <c r="AQ365" s="13"/>
      <c r="AR365" s="15"/>
      <c r="AS365" s="8" t="str">
        <f>IF(M364&lt;10,"ยังไม่ซ่อม",IF(Table1[[#This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66" spans="1:45" ht="19.5" x14ac:dyDescent="0.4">
      <c r="A366" s="7">
        <v>365</v>
      </c>
      <c r="B366" s="8">
        <v>10</v>
      </c>
      <c r="C366" s="8">
        <v>27</v>
      </c>
      <c r="D366" s="8" t="s">
        <v>1473</v>
      </c>
      <c r="E366" s="8" t="s">
        <v>111</v>
      </c>
      <c r="F366" s="8" t="s">
        <v>1474</v>
      </c>
      <c r="G366" s="8" t="s">
        <v>1475</v>
      </c>
      <c r="H366" s="8" t="s">
        <v>1476</v>
      </c>
      <c r="I36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66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66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66" s="10">
        <f>Table1[[#This Row],[บท 1 '[10']]]+Table1[[#This Row],[บท 2 '[10']]]+Table1[[#This Row],[บท 3 '[5']]]</f>
        <v>25</v>
      </c>
      <c r="M366" s="10">
        <f>IF(Table1[[#This Row],[ซ่อมแล้วกลางภาค]]="ซ่อมแล้ว",10,Table1[[#This Row],[MID '[20']2]])</f>
        <v>14</v>
      </c>
      <c r="N366" s="10"/>
      <c r="O366" s="10"/>
      <c r="P366" s="24"/>
      <c r="Q366" s="10">
        <f>Table1[[#This Row],[บท 4 '[10']]]+Table1[[#This Row],[นำเสนอ '[5']]]+Table1[[#This Row],[บท 5 '[10']]]</f>
        <v>0</v>
      </c>
      <c r="R366" s="10">
        <f>Table1[[#This Row],[ก่อนกลางภาค '[25']]]+Table1[[#This Row],[กลางภาค '[20']]]+Table1[[#This Row],[หลังกลางภาค '[25']]]</f>
        <v>39</v>
      </c>
      <c r="S366" s="10"/>
      <c r="T366" s="10">
        <f>Table1[[#This Row],[ปลายภาค '[30']]]+Table1[[#This Row],[ก่อนปลายภาค '[70']]]</f>
        <v>39</v>
      </c>
      <c r="U366" s="12">
        <f t="shared" si="5"/>
        <v>0</v>
      </c>
      <c r="V36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6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6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66" s="13">
        <f>_xlfn.XLOOKUP(Table1[[#This Row],[email]],[1]!ท้ายบท_1[Email],[1]!ท้ายบท_1[Total points],"ยังไม่ส่ง")</f>
        <v>17</v>
      </c>
      <c r="Z366" s="8">
        <f>_xlfn.XLOOKUP(Table1[[#This Row],[email]],[1]!Quiz_1[Email],[1]!Quiz_1[Total points],"ยังไม่ส่ง")</f>
        <v>8</v>
      </c>
      <c r="AA36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6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66" s="13">
        <f>_xlfn.XLOOKUP(Table1[[#This Row],[email]],[1]!ท้ายบท_2[Email],[1]!ท้ายบท_2[Total points],"ยังไม่ส่ง")</f>
        <v>11</v>
      </c>
      <c r="AD366" s="13">
        <f>_xlfn.XLOOKUP(Table1[[#This Row],[email]],[1]!Quiz_2[Email],[1]!Quiz_2[Total points],"ยังไม่ส่ง")</f>
        <v>9</v>
      </c>
      <c r="AE36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66" s="13">
        <f>_xlfn.XLOOKUP(Table1[[#This Row],[email]],[1]!ท้ายบท_3[Email],[1]!ท้ายบท_3[Total points],"ยังไม่ส่ง")</f>
        <v>11</v>
      </c>
      <c r="AG366" s="13">
        <f>_xlfn.XLOOKUP(Table1[[#This Row],[email]],[1]!Quiz_3[Email],[1]!Quiz_3[Total points],"ยังไม่ส่ง")</f>
        <v>9</v>
      </c>
      <c r="AH366" s="10">
        <v>18</v>
      </c>
      <c r="AI366" s="14">
        <v>10</v>
      </c>
      <c r="AJ366" s="10">
        <f>ROUND((Table1[[#This Row],[mid '[20']]]+Table1[[#This Row],[mid '[10']]])/2,0)</f>
        <v>14</v>
      </c>
      <c r="AK366" s="13"/>
      <c r="AL366" s="13"/>
      <c r="AM366" s="13"/>
      <c r="AN366" s="13"/>
      <c r="AO366" s="13"/>
      <c r="AP366" s="13"/>
      <c r="AQ366" s="13"/>
      <c r="AR366" s="15"/>
      <c r="AS366" s="8" t="str">
        <f>IF(M365&lt;10,"ยังไม่ซ่อม",IF(Table1[[#This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67" spans="1:45" ht="19.5" x14ac:dyDescent="0.4">
      <c r="A367" s="7">
        <v>366</v>
      </c>
      <c r="B367" s="8">
        <v>10</v>
      </c>
      <c r="C367" s="8">
        <v>28</v>
      </c>
      <c r="D367" s="8" t="s">
        <v>1477</v>
      </c>
      <c r="E367" s="8" t="s">
        <v>111</v>
      </c>
      <c r="F367" s="8" t="s">
        <v>1478</v>
      </c>
      <c r="G367" s="8" t="s">
        <v>1479</v>
      </c>
      <c r="H367" s="8" t="s">
        <v>1480</v>
      </c>
      <c r="I367" s="9">
        <f>ROUND(COUNTIF(Table1[[#This Row],[กิจกรรม 1.1]:[ท้ายบท 1]],"&lt;&gt;ยังไม่ส่ง")*2+IF(Table1[[#This Row],[Quiz 1]]&lt;&gt;"ยังไม่ส่ง",Table1[[#This Row],[Quiz 1]]*2/10,0),0)</f>
        <v>5</v>
      </c>
      <c r="J367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367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67" s="10">
        <f>Table1[[#This Row],[บท 1 '[10']]]+Table1[[#This Row],[บท 2 '[10']]]+Table1[[#This Row],[บท 3 '[5']]]</f>
        <v>16</v>
      </c>
      <c r="M367" s="10">
        <f>IF(Table1[[#This Row],[ซ่อมแล้วกลางภาค]]="ซ่อมแล้ว",10,Table1[[#This Row],[MID '[20']2]])</f>
        <v>12</v>
      </c>
      <c r="N367" s="10"/>
      <c r="O367" s="10"/>
      <c r="P367" s="24"/>
      <c r="Q367" s="10">
        <f>Table1[[#This Row],[บท 4 '[10']]]+Table1[[#This Row],[นำเสนอ '[5']]]+Table1[[#This Row],[บท 5 '[10']]]</f>
        <v>0</v>
      </c>
      <c r="R367" s="10">
        <f>Table1[[#This Row],[ก่อนกลางภาค '[25']]]+Table1[[#This Row],[กลางภาค '[20']]]+Table1[[#This Row],[หลังกลางภาค '[25']]]</f>
        <v>28</v>
      </c>
      <c r="S367" s="10"/>
      <c r="T367" s="10">
        <f>Table1[[#This Row],[ปลายภาค '[30']]]+Table1[[#This Row],[ก่อนปลายภาค '[70']]]</f>
        <v>28</v>
      </c>
      <c r="U367" s="12">
        <f t="shared" si="5"/>
        <v>0</v>
      </c>
      <c r="V36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6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67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367" s="13" t="str">
        <f>_xlfn.XLOOKUP(Table1[[#This Row],[email]],[1]!ท้ายบท_1[Email],[1]!ท้ายบท_1[Total points],"ยังไม่ส่ง")</f>
        <v>ยังไม่ส่ง</v>
      </c>
      <c r="Z367" s="8">
        <f>_xlfn.XLOOKUP(Table1[[#This Row],[email]],[1]!Quiz_1[Email],[1]!Quiz_1[Total points],"ยังไม่ส่ง")</f>
        <v>6</v>
      </c>
      <c r="AA36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6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67" s="13" t="str">
        <f>_xlfn.XLOOKUP(Table1[[#This Row],[email]],[1]!ท้ายบท_2[Email],[1]!ท้ายบท_2[Total points],"ยังไม่ส่ง")</f>
        <v>ยังไม่ส่ง</v>
      </c>
      <c r="AD367" s="13">
        <f>_xlfn.XLOOKUP(Table1[[#This Row],[email]],[1]!Quiz_2[Email],[1]!Quiz_2[Total points],"ยังไม่ส่ง")</f>
        <v>6</v>
      </c>
      <c r="AE36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67" s="13">
        <f>_xlfn.XLOOKUP(Table1[[#This Row],[email]],[1]!ท้ายบท_3[Email],[1]!ท้ายบท_3[Total points],"ยังไม่ส่ง")</f>
        <v>11</v>
      </c>
      <c r="AG367" s="13">
        <f>_xlfn.XLOOKUP(Table1[[#This Row],[email]],[1]!Quiz_3[Email],[1]!Quiz_3[Total points],"ยังไม่ส่ง")</f>
        <v>3</v>
      </c>
      <c r="AH367" s="10">
        <v>17</v>
      </c>
      <c r="AI367" s="14">
        <v>7</v>
      </c>
      <c r="AJ367" s="10">
        <f>ROUND((Table1[[#This Row],[mid '[20']]]+Table1[[#This Row],[mid '[10']]])/2,0)</f>
        <v>12</v>
      </c>
      <c r="AK367" s="13"/>
      <c r="AL367" s="13"/>
      <c r="AM367" s="13"/>
      <c r="AN367" s="13"/>
      <c r="AO367" s="13"/>
      <c r="AP367" s="13"/>
      <c r="AQ367" s="13"/>
      <c r="AR367" s="15"/>
      <c r="AS367" s="8" t="str">
        <f>IF(M366&lt;10,"ยังไม่ซ่อม",IF(Table1[[#This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68" spans="1:45" ht="19.5" x14ac:dyDescent="0.4">
      <c r="A368" s="7">
        <v>367</v>
      </c>
      <c r="B368" s="8">
        <v>10</v>
      </c>
      <c r="C368" s="8">
        <v>29</v>
      </c>
      <c r="D368" s="8" t="s">
        <v>1481</v>
      </c>
      <c r="E368" s="8" t="s">
        <v>111</v>
      </c>
      <c r="F368" s="8" t="s">
        <v>1482</v>
      </c>
      <c r="G368" s="8" t="s">
        <v>1483</v>
      </c>
      <c r="H368" s="8" t="s">
        <v>1484</v>
      </c>
      <c r="I368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368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368" s="9">
        <f>ROUND(COUNTIF(Table1[[#This Row],[แบบฝึก 3.1]:[ท้ายบท 3]],"&lt;&gt;ยังไม่ส่ง")*3/2+IF(Table1[[#This Row],[Quiz 3]]&lt;&gt;"ยังไม่ส่ง",Table1[[#This Row],[Quiz 3]]*2/10,0),0)</f>
        <v>1</v>
      </c>
      <c r="L368" s="10">
        <f>Table1[[#This Row],[บท 1 '[10']]]+Table1[[#This Row],[บท 2 '[10']]]+Table1[[#This Row],[บท 3 '[5']]]</f>
        <v>9</v>
      </c>
      <c r="M368" s="10">
        <f>IF(Table1[[#This Row],[ซ่อมแล้วกลางภาค]]="ซ่อมแล้ว",10,Table1[[#This Row],[MID '[20']2]])</f>
        <v>8</v>
      </c>
      <c r="N368" s="10"/>
      <c r="O368" s="10"/>
      <c r="P368" s="24"/>
      <c r="Q368" s="10">
        <f>Table1[[#This Row],[บท 4 '[10']]]+Table1[[#This Row],[นำเสนอ '[5']]]+Table1[[#This Row],[บท 5 '[10']]]</f>
        <v>0</v>
      </c>
      <c r="R368" s="10">
        <f>Table1[[#This Row],[ก่อนกลางภาค '[25']]]+Table1[[#This Row],[กลางภาค '[20']]]+Table1[[#This Row],[หลังกลางภาค '[25']]]</f>
        <v>17</v>
      </c>
      <c r="S368" s="10"/>
      <c r="T368" s="10">
        <f>Table1[[#This Row],[ปลายภาค '[30']]]+Table1[[#This Row],[ก่อนปลายภาค '[70']]]</f>
        <v>17</v>
      </c>
      <c r="U368" s="12">
        <f t="shared" si="5"/>
        <v>0</v>
      </c>
      <c r="V36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68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368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368" s="13" t="str">
        <f>_xlfn.XLOOKUP(Table1[[#This Row],[email]],[1]!ท้ายบท_1[Email],[1]!ท้ายบท_1[Total points],"ยังไม่ส่ง")</f>
        <v>ยังไม่ส่ง</v>
      </c>
      <c r="Z368" s="8">
        <f>_xlfn.XLOOKUP(Table1[[#This Row],[email]],[1]!Quiz_1[Email],[1]!Quiz_1[Total points],"ยังไม่ส่ง")</f>
        <v>8</v>
      </c>
      <c r="AA36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68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368" s="13" t="str">
        <f>_xlfn.XLOOKUP(Table1[[#This Row],[email]],[1]!ท้ายบท_2[Email],[1]!ท้ายบท_2[Total points],"ยังไม่ส่ง")</f>
        <v>ยังไม่ส่ง</v>
      </c>
      <c r="AD368" s="13">
        <f>_xlfn.XLOOKUP(Table1[[#This Row],[email]],[1]!Quiz_2[Email],[1]!Quiz_2[Total points],"ยังไม่ส่ง")</f>
        <v>8</v>
      </c>
      <c r="AE368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68" s="13" t="str">
        <f>_xlfn.XLOOKUP(Table1[[#This Row],[email]],[1]!ท้ายบท_3[Email],[1]!ท้ายบท_3[Total points],"ยังไม่ส่ง")</f>
        <v>ยังไม่ส่ง</v>
      </c>
      <c r="AG368" s="13">
        <f>_xlfn.XLOOKUP(Table1[[#This Row],[email]],[1]!Quiz_3[Email],[1]!Quiz_3[Total points],"ยังไม่ส่ง")</f>
        <v>5</v>
      </c>
      <c r="AH368" s="10">
        <v>12</v>
      </c>
      <c r="AI368" s="14">
        <v>4</v>
      </c>
      <c r="AJ368" s="10">
        <f>ROUND((Table1[[#This Row],[mid '[20']]]+Table1[[#This Row],[mid '[10']]])/2,0)</f>
        <v>8</v>
      </c>
      <c r="AK368" s="13"/>
      <c r="AL368" s="13"/>
      <c r="AM368" s="13"/>
      <c r="AN368" s="13"/>
      <c r="AO368" s="13"/>
      <c r="AP368" s="13"/>
      <c r="AQ368" s="13"/>
      <c r="AR368" s="15"/>
      <c r="AS368" s="8" t="str">
        <f>IF(M367&lt;10,"ยังไม่ซ่อม",IF(Table1[[#This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69" spans="1:45" ht="19.5" x14ac:dyDescent="0.4">
      <c r="A369" s="7">
        <v>368</v>
      </c>
      <c r="B369" s="8">
        <v>10</v>
      </c>
      <c r="C369" s="8">
        <v>30</v>
      </c>
      <c r="D369" s="8" t="s">
        <v>1485</v>
      </c>
      <c r="E369" s="8" t="s">
        <v>111</v>
      </c>
      <c r="F369" s="8" t="s">
        <v>716</v>
      </c>
      <c r="G369" s="8" t="s">
        <v>1486</v>
      </c>
      <c r="H369" s="8" t="s">
        <v>1487</v>
      </c>
      <c r="I369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369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69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369" s="10">
        <f>Table1[[#This Row],[บท 1 '[10']]]+Table1[[#This Row],[บท 2 '[10']]]+Table1[[#This Row],[บท 3 '[5']]]</f>
        <v>21</v>
      </c>
      <c r="M369" s="10">
        <f>IF(Table1[[#This Row],[ซ่อมแล้วกลางภาค]]="ซ่อมแล้ว",10,Table1[[#This Row],[MID '[20']2]])</f>
        <v>12</v>
      </c>
      <c r="N369" s="10"/>
      <c r="O369" s="10"/>
      <c r="P369" s="24"/>
      <c r="Q369" s="10">
        <f>Table1[[#This Row],[บท 4 '[10']]]+Table1[[#This Row],[นำเสนอ '[5']]]+Table1[[#This Row],[บท 5 '[10']]]</f>
        <v>0</v>
      </c>
      <c r="R369" s="10">
        <f>Table1[[#This Row],[ก่อนกลางภาค '[25']]]+Table1[[#This Row],[กลางภาค '[20']]]+Table1[[#This Row],[หลังกลางภาค '[25']]]</f>
        <v>33</v>
      </c>
      <c r="S369" s="10"/>
      <c r="T369" s="10">
        <f>Table1[[#This Row],[ปลายภาค '[30']]]+Table1[[#This Row],[ก่อนปลายภาค '[70']]]</f>
        <v>33</v>
      </c>
      <c r="U369" s="12">
        <f t="shared" si="5"/>
        <v>0</v>
      </c>
      <c r="V36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6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6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69" s="13">
        <f>_xlfn.XLOOKUP(Table1[[#This Row],[email]],[1]!ท้ายบท_1[Email],[1]!ท้ายบท_1[Total points],"ยังไม่ส่ง")</f>
        <v>20</v>
      </c>
      <c r="Z369" s="8" t="str">
        <f>_xlfn.XLOOKUP(Table1[[#This Row],[email]],[1]!Quiz_1[Email],[1]!Quiz_1[Total points],"ยังไม่ส่ง")</f>
        <v>ยังไม่ส่ง</v>
      </c>
      <c r="AA36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6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69" s="13">
        <f>_xlfn.XLOOKUP(Table1[[#This Row],[email]],[1]!ท้ายบท_2[Email],[1]!ท้ายบท_2[Total points],"ยังไม่ส่ง")</f>
        <v>13</v>
      </c>
      <c r="AD369" s="13">
        <f>_xlfn.XLOOKUP(Table1[[#This Row],[email]],[1]!Quiz_2[Email],[1]!Quiz_2[Total points],"ยังไม่ส่ง")</f>
        <v>8</v>
      </c>
      <c r="AE36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69" s="13" t="str">
        <f>_xlfn.XLOOKUP(Table1[[#This Row],[email]],[1]!ท้ายบท_3[Email],[1]!ท้ายบท_3[Total points],"ยังไม่ส่ง")</f>
        <v>ยังไม่ส่ง</v>
      </c>
      <c r="AG369" s="13">
        <f>_xlfn.XLOOKUP(Table1[[#This Row],[email]],[1]!Quiz_3[Email],[1]!Quiz_3[Total points],"ยังไม่ส่ง")</f>
        <v>7</v>
      </c>
      <c r="AH369" s="10">
        <v>15</v>
      </c>
      <c r="AI369" s="14">
        <v>8</v>
      </c>
      <c r="AJ369" s="10">
        <f>ROUND((Table1[[#This Row],[mid '[20']]]+Table1[[#This Row],[mid '[10']]])/2,0)</f>
        <v>12</v>
      </c>
      <c r="AK369" s="13"/>
      <c r="AL369" s="13"/>
      <c r="AM369" s="13"/>
      <c r="AN369" s="13"/>
      <c r="AO369" s="13"/>
      <c r="AP369" s="13"/>
      <c r="AQ369" s="13"/>
      <c r="AR369" s="15"/>
      <c r="AS369" s="8" t="str">
        <f>IF(M368&lt;10,"ยังไม่ซ่อม",IF(Table1[[#This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70" spans="1:45" ht="19.5" x14ac:dyDescent="0.4">
      <c r="A370" s="7">
        <v>369</v>
      </c>
      <c r="B370" s="8">
        <v>10</v>
      </c>
      <c r="C370" s="8">
        <v>31</v>
      </c>
      <c r="D370" s="8" t="s">
        <v>1488</v>
      </c>
      <c r="E370" s="8" t="s">
        <v>111</v>
      </c>
      <c r="F370" s="8" t="s">
        <v>1489</v>
      </c>
      <c r="G370" s="8" t="s">
        <v>1490</v>
      </c>
      <c r="H370" s="8" t="s">
        <v>1491</v>
      </c>
      <c r="I370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70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370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70" s="10">
        <f>Table1[[#This Row],[บท 1 '[10']]]+Table1[[#This Row],[บท 2 '[10']]]+Table1[[#This Row],[บท 3 '[5']]]</f>
        <v>21</v>
      </c>
      <c r="M370" s="10">
        <f>IF(Table1[[#This Row],[ซ่อมแล้วกลางภาค]]="ซ่อมแล้ว",10,Table1[[#This Row],[MID '[20']2]])</f>
        <v>7</v>
      </c>
      <c r="N370" s="10"/>
      <c r="O370" s="10"/>
      <c r="P370" s="24"/>
      <c r="Q370" s="10">
        <f>Table1[[#This Row],[บท 4 '[10']]]+Table1[[#This Row],[นำเสนอ '[5']]]+Table1[[#This Row],[บท 5 '[10']]]</f>
        <v>0</v>
      </c>
      <c r="R370" s="10">
        <f>Table1[[#This Row],[ก่อนกลางภาค '[25']]]+Table1[[#This Row],[กลางภาค '[20']]]+Table1[[#This Row],[หลังกลางภาค '[25']]]</f>
        <v>28</v>
      </c>
      <c r="S370" s="10"/>
      <c r="T370" s="10">
        <f>Table1[[#This Row],[ปลายภาค '[30']]]+Table1[[#This Row],[ก่อนปลายภาค '[70']]]</f>
        <v>28</v>
      </c>
      <c r="U370" s="12">
        <f t="shared" si="5"/>
        <v>0</v>
      </c>
      <c r="V37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7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7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70" s="13">
        <f>_xlfn.XLOOKUP(Table1[[#This Row],[email]],[1]!ท้ายบท_1[Email],[1]!ท้ายบท_1[Total points],"ยังไม่ส่ง")</f>
        <v>17</v>
      </c>
      <c r="Z370" s="8">
        <f>_xlfn.XLOOKUP(Table1[[#This Row],[email]],[1]!Quiz_1[Email],[1]!Quiz_1[Total points],"ยังไม่ส่ง")</f>
        <v>10</v>
      </c>
      <c r="AA370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37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70" s="13">
        <f>_xlfn.XLOOKUP(Table1[[#This Row],[email]],[1]!ท้ายบท_2[Email],[1]!ท้ายบท_2[Total points],"ยังไม่ส่ง")</f>
        <v>5</v>
      </c>
      <c r="AD370" s="13">
        <f>_xlfn.XLOOKUP(Table1[[#This Row],[email]],[1]!Quiz_2[Email],[1]!Quiz_2[Total points],"ยังไม่ส่ง")</f>
        <v>9</v>
      </c>
      <c r="AE37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70" s="13">
        <f>_xlfn.XLOOKUP(Table1[[#This Row],[email]],[1]!ท้ายบท_3[Email],[1]!ท้ายบท_3[Total points],"ยังไม่ส่ง")</f>
        <v>6</v>
      </c>
      <c r="AG370" s="13">
        <f>_xlfn.XLOOKUP(Table1[[#This Row],[email]],[1]!Quiz_3[Email],[1]!Quiz_3[Total points],"ยังไม่ส่ง")</f>
        <v>7</v>
      </c>
      <c r="AH370" s="10">
        <v>13</v>
      </c>
      <c r="AI370" s="14">
        <v>1</v>
      </c>
      <c r="AJ370" s="10">
        <f>ROUND((Table1[[#This Row],[mid '[20']]]+Table1[[#This Row],[mid '[10']]])/2,0)</f>
        <v>7</v>
      </c>
      <c r="AK370" s="13"/>
      <c r="AL370" s="13"/>
      <c r="AM370" s="13"/>
      <c r="AN370" s="13"/>
      <c r="AO370" s="13"/>
      <c r="AP370" s="13"/>
      <c r="AQ370" s="13"/>
      <c r="AR370" s="15"/>
      <c r="AS370" s="8" t="str">
        <f>IF(M369&lt;10,"ยังไม่ซ่อม",IF(Table1[[#This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71" spans="1:45" ht="19.5" x14ac:dyDescent="0.4">
      <c r="A371" s="7">
        <v>370</v>
      </c>
      <c r="B371" s="8">
        <v>10</v>
      </c>
      <c r="C371" s="8">
        <v>32</v>
      </c>
      <c r="D371" s="8" t="s">
        <v>1492</v>
      </c>
      <c r="E371" s="8" t="s">
        <v>111</v>
      </c>
      <c r="F371" s="8" t="s">
        <v>1493</v>
      </c>
      <c r="G371" s="8" t="s">
        <v>1494</v>
      </c>
      <c r="H371" s="8" t="s">
        <v>1495</v>
      </c>
      <c r="I37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71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71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71" s="10">
        <f>Table1[[#This Row],[บท 1 '[10']]]+Table1[[#This Row],[บท 2 '[10']]]+Table1[[#This Row],[บท 3 '[5']]]</f>
        <v>24</v>
      </c>
      <c r="M371" s="10">
        <f>IF(Table1[[#This Row],[ซ่อมแล้วกลางภาค]]="ซ่อมแล้ว",10,Table1[[#This Row],[MID '[20']2]])</f>
        <v>10</v>
      </c>
      <c r="N371" s="10"/>
      <c r="O371" s="10"/>
      <c r="P371" s="24"/>
      <c r="Q371" s="10">
        <f>Table1[[#This Row],[บท 4 '[10']]]+Table1[[#This Row],[นำเสนอ '[5']]]+Table1[[#This Row],[บท 5 '[10']]]</f>
        <v>0</v>
      </c>
      <c r="R371" s="10">
        <f>Table1[[#This Row],[ก่อนกลางภาค '[25']]]+Table1[[#This Row],[กลางภาค '[20']]]+Table1[[#This Row],[หลังกลางภาค '[25']]]</f>
        <v>34</v>
      </c>
      <c r="S371" s="10"/>
      <c r="T371" s="10">
        <f>Table1[[#This Row],[ปลายภาค '[30']]]+Table1[[#This Row],[ก่อนปลายภาค '[70']]]</f>
        <v>34</v>
      </c>
      <c r="U371" s="12">
        <f t="shared" si="5"/>
        <v>0</v>
      </c>
      <c r="V37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7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7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71" s="13">
        <f>_xlfn.XLOOKUP(Table1[[#This Row],[email]],[1]!ท้ายบท_1[Email],[1]!ท้ายบท_1[Total points],"ยังไม่ส่ง")</f>
        <v>17</v>
      </c>
      <c r="Z371" s="8">
        <f>_xlfn.XLOOKUP(Table1[[#This Row],[email]],[1]!Quiz_1[Email],[1]!Quiz_1[Total points],"ยังไม่ส่ง")</f>
        <v>9</v>
      </c>
      <c r="AA37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7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71" s="13">
        <f>_xlfn.XLOOKUP(Table1[[#This Row],[email]],[1]!ท้ายบท_2[Email],[1]!ท้ายบท_2[Total points],"ยังไม่ส่ง")</f>
        <v>10</v>
      </c>
      <c r="AD371" s="13">
        <f>_xlfn.XLOOKUP(Table1[[#This Row],[email]],[1]!Quiz_2[Email],[1]!Quiz_2[Total points],"ยังไม่ส่ง")</f>
        <v>8</v>
      </c>
      <c r="AE37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71" s="13">
        <f>_xlfn.XLOOKUP(Table1[[#This Row],[email]],[1]!ท้ายบท_3[Email],[1]!ท้ายบท_3[Total points],"ยังไม่ส่ง")</f>
        <v>10</v>
      </c>
      <c r="AG371" s="13">
        <f>_xlfn.XLOOKUP(Table1[[#This Row],[email]],[1]!Quiz_3[Email],[1]!Quiz_3[Total points],"ยังไม่ส่ง")</f>
        <v>7</v>
      </c>
      <c r="AH371" s="10">
        <v>12</v>
      </c>
      <c r="AI371" s="14">
        <v>7</v>
      </c>
      <c r="AJ371" s="10">
        <f>ROUND((Table1[[#This Row],[mid '[20']]]+Table1[[#This Row],[mid '[10']]])/2,0)</f>
        <v>10</v>
      </c>
      <c r="AK371" s="13"/>
      <c r="AL371" s="13"/>
      <c r="AM371" s="13"/>
      <c r="AN371" s="13"/>
      <c r="AO371" s="13"/>
      <c r="AP371" s="13"/>
      <c r="AQ371" s="13"/>
      <c r="AR371" s="15"/>
      <c r="AS371" s="8" t="str">
        <f>IF(M370&lt;10,"ยังไม่ซ่อม",IF(Table1[[#This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72" spans="1:45" ht="19.5" x14ac:dyDescent="0.4">
      <c r="A372" s="7">
        <v>371</v>
      </c>
      <c r="B372" s="8">
        <v>10</v>
      </c>
      <c r="C372" s="8">
        <v>33</v>
      </c>
      <c r="D372" s="8" t="s">
        <v>1496</v>
      </c>
      <c r="E372" s="8" t="s">
        <v>111</v>
      </c>
      <c r="F372" s="8" t="s">
        <v>700</v>
      </c>
      <c r="G372" s="8" t="s">
        <v>1497</v>
      </c>
      <c r="H372" s="8" t="s">
        <v>1498</v>
      </c>
      <c r="I372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7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7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72" s="10">
        <f>Table1[[#This Row],[บท 1 '[10']]]+Table1[[#This Row],[บท 2 '[10']]]+Table1[[#This Row],[บท 3 '[5']]]</f>
        <v>24</v>
      </c>
      <c r="M372" s="10">
        <f>IF(Table1[[#This Row],[ซ่อมแล้วกลางภาค]]="ซ่อมแล้ว",10,Table1[[#This Row],[MID '[20']2]])</f>
        <v>17</v>
      </c>
      <c r="N372" s="10"/>
      <c r="O372" s="10"/>
      <c r="P372" s="24"/>
      <c r="Q372" s="10">
        <f>Table1[[#This Row],[บท 4 '[10']]]+Table1[[#This Row],[นำเสนอ '[5']]]+Table1[[#This Row],[บท 5 '[10']]]</f>
        <v>0</v>
      </c>
      <c r="R372" s="10">
        <f>Table1[[#This Row],[ก่อนกลางภาค '[25']]]+Table1[[#This Row],[กลางภาค '[20']]]+Table1[[#This Row],[หลังกลางภาค '[25']]]</f>
        <v>41</v>
      </c>
      <c r="S372" s="10"/>
      <c r="T372" s="10">
        <f>Table1[[#This Row],[ปลายภาค '[30']]]+Table1[[#This Row],[ก่อนปลายภาค '[70']]]</f>
        <v>41</v>
      </c>
      <c r="U372" s="12">
        <f t="shared" si="5"/>
        <v>0</v>
      </c>
      <c r="V37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7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7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72" s="13">
        <f>_xlfn.XLOOKUP(Table1[[#This Row],[email]],[1]!ท้ายบท_1[Email],[1]!ท้ายบท_1[Total points],"ยังไม่ส่ง")</f>
        <v>21</v>
      </c>
      <c r="Z372" s="8">
        <f>_xlfn.XLOOKUP(Table1[[#This Row],[email]],[1]!Quiz_1[Email],[1]!Quiz_1[Total points],"ยังไม่ส่ง")</f>
        <v>10</v>
      </c>
      <c r="AA37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7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72" s="13">
        <f>_xlfn.XLOOKUP(Table1[[#This Row],[email]],[1]!ท้ายบท_2[Email],[1]!ท้ายบท_2[Total points],"ยังไม่ส่ง")</f>
        <v>13</v>
      </c>
      <c r="AD372" s="13">
        <f>_xlfn.XLOOKUP(Table1[[#This Row],[email]],[1]!Quiz_2[Email],[1]!Quiz_2[Total points],"ยังไม่ส่ง")</f>
        <v>8</v>
      </c>
      <c r="AE37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72" s="13">
        <f>_xlfn.XLOOKUP(Table1[[#This Row],[email]],[1]!ท้ายบท_3[Email],[1]!ท้ายบท_3[Total points],"ยังไม่ส่ง")</f>
        <v>10</v>
      </c>
      <c r="AG372" s="13">
        <f>_xlfn.XLOOKUP(Table1[[#This Row],[email]],[1]!Quiz_3[Email],[1]!Quiz_3[Total points],"ยังไม่ส่ง")</f>
        <v>7</v>
      </c>
      <c r="AH372" s="10">
        <v>23</v>
      </c>
      <c r="AI372" s="14">
        <v>10</v>
      </c>
      <c r="AJ372" s="10">
        <f>ROUND((Table1[[#This Row],[mid '[20']]]+Table1[[#This Row],[mid '[10']]])/2,0)</f>
        <v>17</v>
      </c>
      <c r="AK372" s="13"/>
      <c r="AL372" s="13"/>
      <c r="AM372" s="13"/>
      <c r="AN372" s="13"/>
      <c r="AO372" s="13"/>
      <c r="AP372" s="13"/>
      <c r="AQ372" s="13"/>
      <c r="AR372" s="15"/>
      <c r="AS372" s="8" t="str">
        <f>IF(M371&lt;10,"ยังไม่ซ่อม",IF(Table1[[#This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73" spans="1:45" ht="19.5" x14ac:dyDescent="0.4">
      <c r="A373" s="7">
        <v>372</v>
      </c>
      <c r="B373" s="8">
        <v>10</v>
      </c>
      <c r="C373" s="8">
        <v>34</v>
      </c>
      <c r="D373" s="8" t="s">
        <v>1499</v>
      </c>
      <c r="E373" s="8" t="s">
        <v>111</v>
      </c>
      <c r="F373" s="8" t="s">
        <v>1500</v>
      </c>
      <c r="G373" s="8" t="s">
        <v>1501</v>
      </c>
      <c r="H373" s="8" t="s">
        <v>1502</v>
      </c>
      <c r="I373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73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73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73" s="10">
        <f>Table1[[#This Row],[บท 1 '[10']]]+Table1[[#This Row],[บท 2 '[10']]]+Table1[[#This Row],[บท 3 '[5']]]</f>
        <v>23</v>
      </c>
      <c r="M373" s="10">
        <f>IF(Table1[[#This Row],[ซ่อมแล้วกลางภาค]]="ซ่อมแล้ว",10,Table1[[#This Row],[MID '[20']2]])</f>
        <v>13</v>
      </c>
      <c r="N373" s="10"/>
      <c r="O373" s="10"/>
      <c r="P373" s="24"/>
      <c r="Q373" s="10">
        <f>Table1[[#This Row],[บท 4 '[10']]]+Table1[[#This Row],[นำเสนอ '[5']]]+Table1[[#This Row],[บท 5 '[10']]]</f>
        <v>0</v>
      </c>
      <c r="R373" s="10">
        <f>Table1[[#This Row],[ก่อนกลางภาค '[25']]]+Table1[[#This Row],[กลางภาค '[20']]]+Table1[[#This Row],[หลังกลางภาค '[25']]]</f>
        <v>36</v>
      </c>
      <c r="S373" s="10"/>
      <c r="T373" s="10">
        <f>Table1[[#This Row],[ปลายภาค '[30']]]+Table1[[#This Row],[ก่อนปลายภาค '[70']]]</f>
        <v>36</v>
      </c>
      <c r="U373" s="12">
        <f t="shared" si="5"/>
        <v>0</v>
      </c>
      <c r="V37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7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7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73" s="13">
        <f>_xlfn.XLOOKUP(Table1[[#This Row],[email]],[1]!ท้ายบท_1[Email],[1]!ท้ายบท_1[Total points],"ยังไม่ส่ง")</f>
        <v>18</v>
      </c>
      <c r="Z373" s="8">
        <f>_xlfn.XLOOKUP(Table1[[#This Row],[email]],[1]!Quiz_1[Email],[1]!Quiz_1[Total points],"ยังไม่ส่ง")</f>
        <v>7</v>
      </c>
      <c r="AA37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7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73" s="13">
        <f>_xlfn.XLOOKUP(Table1[[#This Row],[email]],[1]!ท้ายบท_2[Email],[1]!ท้ายบท_2[Total points],"ยังไม่ส่ง")</f>
        <v>11</v>
      </c>
      <c r="AD373" s="13">
        <f>_xlfn.XLOOKUP(Table1[[#This Row],[email]],[1]!Quiz_2[Email],[1]!Quiz_2[Total points],"ยังไม่ส่ง")</f>
        <v>9</v>
      </c>
      <c r="AE37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73" s="13">
        <f>_xlfn.XLOOKUP(Table1[[#This Row],[email]],[1]!ท้ายบท_3[Email],[1]!ท้ายบท_3[Total points],"ยังไม่ส่ง")</f>
        <v>10</v>
      </c>
      <c r="AG373" s="13">
        <f>_xlfn.XLOOKUP(Table1[[#This Row],[email]],[1]!Quiz_3[Email],[1]!Quiz_3[Total points],"ยังไม่ส่ง")</f>
        <v>7</v>
      </c>
      <c r="AH373" s="10">
        <v>17</v>
      </c>
      <c r="AI373" s="14">
        <v>9</v>
      </c>
      <c r="AJ373" s="10">
        <f>ROUND((Table1[[#This Row],[mid '[20']]]+Table1[[#This Row],[mid '[10']]])/2,0)</f>
        <v>13</v>
      </c>
      <c r="AK373" s="13"/>
      <c r="AL373" s="13"/>
      <c r="AM373" s="13"/>
      <c r="AN373" s="13"/>
      <c r="AO373" s="13"/>
      <c r="AP373" s="13"/>
      <c r="AQ373" s="13"/>
      <c r="AR373" s="15"/>
      <c r="AS373" s="8" t="str">
        <f>IF(M372&lt;10,"ยังไม่ซ่อม",IF(Table1[[#This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74" spans="1:45" ht="19.5" x14ac:dyDescent="0.4">
      <c r="A374" s="7">
        <v>373</v>
      </c>
      <c r="B374" s="8">
        <v>10</v>
      </c>
      <c r="C374" s="8">
        <v>35</v>
      </c>
      <c r="D374" s="8" t="s">
        <v>1503</v>
      </c>
      <c r="E374" s="8" t="s">
        <v>111</v>
      </c>
      <c r="F374" s="8" t="s">
        <v>1504</v>
      </c>
      <c r="G374" s="8" t="s">
        <v>1505</v>
      </c>
      <c r="H374" s="8" t="s">
        <v>1506</v>
      </c>
      <c r="I374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374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74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74" s="10">
        <f>Table1[[#This Row],[บท 1 '[10']]]+Table1[[#This Row],[บท 2 '[10']]]+Table1[[#This Row],[บท 3 '[5']]]</f>
        <v>22</v>
      </c>
      <c r="M374" s="10">
        <f>IF(Table1[[#This Row],[ซ่อมแล้วกลางภาค]]="ซ่อมแล้ว",10,Table1[[#This Row],[MID '[20']2]])</f>
        <v>9</v>
      </c>
      <c r="N374" s="10"/>
      <c r="O374" s="10"/>
      <c r="P374" s="24"/>
      <c r="Q374" s="10">
        <f>Table1[[#This Row],[บท 4 '[10']]]+Table1[[#This Row],[นำเสนอ '[5']]]+Table1[[#This Row],[บท 5 '[10']]]</f>
        <v>0</v>
      </c>
      <c r="R374" s="10">
        <f>Table1[[#This Row],[ก่อนกลางภาค '[25']]]+Table1[[#This Row],[กลางภาค '[20']]]+Table1[[#This Row],[หลังกลางภาค '[25']]]</f>
        <v>31</v>
      </c>
      <c r="S374" s="10"/>
      <c r="T374" s="10">
        <f>Table1[[#This Row],[ปลายภาค '[30']]]+Table1[[#This Row],[ก่อนปลายภาค '[70']]]</f>
        <v>31</v>
      </c>
      <c r="U374" s="12">
        <f t="shared" si="5"/>
        <v>0</v>
      </c>
      <c r="V374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37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7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74" s="13">
        <f>_xlfn.XLOOKUP(Table1[[#This Row],[email]],[1]!ท้ายบท_1[Email],[1]!ท้ายบท_1[Total points],"ยังไม่ส่ง")</f>
        <v>21</v>
      </c>
      <c r="Z374" s="8">
        <f>_xlfn.XLOOKUP(Table1[[#This Row],[email]],[1]!Quiz_1[Email],[1]!Quiz_1[Total points],"ยังไม่ส่ง")</f>
        <v>10</v>
      </c>
      <c r="AA37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7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74" s="13">
        <f>_xlfn.XLOOKUP(Table1[[#This Row],[email]],[1]!ท้ายบท_2[Email],[1]!ท้ายบท_2[Total points],"ยังไม่ส่ง")</f>
        <v>13</v>
      </c>
      <c r="AD374" s="13">
        <f>_xlfn.XLOOKUP(Table1[[#This Row],[email]],[1]!Quiz_2[Email],[1]!Quiz_2[Total points],"ยังไม่ส่ง")</f>
        <v>9</v>
      </c>
      <c r="AE37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74" s="13">
        <f>_xlfn.XLOOKUP(Table1[[#This Row],[email]],[1]!ท้ายบท_3[Email],[1]!ท้ายบท_3[Total points],"ยังไม่ส่ง")</f>
        <v>11</v>
      </c>
      <c r="AG374" s="13">
        <f>_xlfn.XLOOKUP(Table1[[#This Row],[email]],[1]!Quiz_3[Email],[1]!Quiz_3[Total points],"ยังไม่ส่ง")</f>
        <v>7</v>
      </c>
      <c r="AH374" s="10">
        <v>14</v>
      </c>
      <c r="AI374" s="14">
        <v>3</v>
      </c>
      <c r="AJ374" s="10">
        <f>ROUND((Table1[[#This Row],[mid '[20']]]+Table1[[#This Row],[mid '[10']]])/2,0)</f>
        <v>9</v>
      </c>
      <c r="AK374" s="13"/>
      <c r="AL374" s="13"/>
      <c r="AM374" s="13"/>
      <c r="AN374" s="13"/>
      <c r="AO374" s="13"/>
      <c r="AP374" s="13"/>
      <c r="AQ374" s="13"/>
      <c r="AR374" s="15"/>
      <c r="AS374" s="8" t="str">
        <f>IF(M373&lt;10,"ยังไม่ซ่อม",IF(Table1[[#This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75" spans="1:45" ht="19.5" x14ac:dyDescent="0.4">
      <c r="A375" s="7">
        <v>374</v>
      </c>
      <c r="B375" s="8">
        <v>10</v>
      </c>
      <c r="C375" s="8">
        <v>36</v>
      </c>
      <c r="D375" s="8" t="s">
        <v>1507</v>
      </c>
      <c r="E375" s="8" t="s">
        <v>111</v>
      </c>
      <c r="F375" s="8" t="s">
        <v>835</v>
      </c>
      <c r="G375" s="8" t="s">
        <v>1508</v>
      </c>
      <c r="H375" s="8" t="s">
        <v>1509</v>
      </c>
      <c r="I37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75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75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75" s="10">
        <f>Table1[[#This Row],[บท 1 '[10']]]+Table1[[#This Row],[บท 2 '[10']]]+Table1[[#This Row],[บท 3 '[5']]]</f>
        <v>24</v>
      </c>
      <c r="M375" s="10">
        <f>IF(Table1[[#This Row],[ซ่อมแล้วกลางภาค]]="ซ่อมแล้ว",10,Table1[[#This Row],[MID '[20']2]])</f>
        <v>12</v>
      </c>
      <c r="N375" s="10"/>
      <c r="O375" s="10"/>
      <c r="P375" s="24"/>
      <c r="Q375" s="10">
        <f>Table1[[#This Row],[บท 4 '[10']]]+Table1[[#This Row],[นำเสนอ '[5']]]+Table1[[#This Row],[บท 5 '[10']]]</f>
        <v>0</v>
      </c>
      <c r="R375" s="10">
        <f>Table1[[#This Row],[ก่อนกลางภาค '[25']]]+Table1[[#This Row],[กลางภาค '[20']]]+Table1[[#This Row],[หลังกลางภาค '[25']]]</f>
        <v>36</v>
      </c>
      <c r="S375" s="10"/>
      <c r="T375" s="10">
        <f>Table1[[#This Row],[ปลายภาค '[30']]]+Table1[[#This Row],[ก่อนปลายภาค '[70']]]</f>
        <v>36</v>
      </c>
      <c r="U375" s="12">
        <f t="shared" si="5"/>
        <v>0</v>
      </c>
      <c r="V37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7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7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75" s="13">
        <f>_xlfn.XLOOKUP(Table1[[#This Row],[email]],[1]!ท้ายบท_1[Email],[1]!ท้ายบท_1[Total points],"ยังไม่ส่ง")</f>
        <v>18</v>
      </c>
      <c r="Z375" s="8">
        <f>_xlfn.XLOOKUP(Table1[[#This Row],[email]],[1]!Quiz_1[Email],[1]!Quiz_1[Total points],"ยังไม่ส่ง")</f>
        <v>9</v>
      </c>
      <c r="AA37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7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75" s="13">
        <f>_xlfn.XLOOKUP(Table1[[#This Row],[email]],[1]!ท้ายบท_2[Email],[1]!ท้ายบท_2[Total points],"ยังไม่ส่ง")</f>
        <v>14</v>
      </c>
      <c r="AD375" s="13">
        <f>_xlfn.XLOOKUP(Table1[[#This Row],[email]],[1]!Quiz_2[Email],[1]!Quiz_2[Total points],"ยังไม่ส่ง")</f>
        <v>9</v>
      </c>
      <c r="AE37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75" s="13">
        <f>_xlfn.XLOOKUP(Table1[[#This Row],[email]],[1]!ท้ายบท_3[Email],[1]!ท้ายบท_3[Total points],"ยังไม่ส่ง")</f>
        <v>9</v>
      </c>
      <c r="AG375" s="13">
        <f>_xlfn.XLOOKUP(Table1[[#This Row],[email]],[1]!Quiz_3[Email],[1]!Quiz_3[Total points],"ยังไม่ส่ง")</f>
        <v>6</v>
      </c>
      <c r="AH375" s="10">
        <v>14</v>
      </c>
      <c r="AI375" s="14">
        <v>9</v>
      </c>
      <c r="AJ375" s="10">
        <f>ROUND((Table1[[#This Row],[mid '[20']]]+Table1[[#This Row],[mid '[10']]])/2,0)</f>
        <v>12</v>
      </c>
      <c r="AK375" s="13"/>
      <c r="AL375" s="13"/>
      <c r="AM375" s="13"/>
      <c r="AN375" s="13"/>
      <c r="AO375" s="13"/>
      <c r="AP375" s="13"/>
      <c r="AQ375" s="13"/>
      <c r="AR375" s="15"/>
      <c r="AS375" s="8" t="str">
        <f>IF(M374&lt;10,"ยังไม่ซ่อม",IF(Table1[[#This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76" spans="1:45" ht="19.5" x14ac:dyDescent="0.4">
      <c r="A376" s="7">
        <v>375</v>
      </c>
      <c r="B376" s="8">
        <v>10</v>
      </c>
      <c r="C376" s="8">
        <v>37</v>
      </c>
      <c r="D376" s="8" t="s">
        <v>1510</v>
      </c>
      <c r="E376" s="8" t="s">
        <v>111</v>
      </c>
      <c r="F376" s="8" t="s">
        <v>1511</v>
      </c>
      <c r="G376" s="8" t="s">
        <v>1512</v>
      </c>
      <c r="H376" s="8" t="s">
        <v>1513</v>
      </c>
      <c r="I376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376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76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76" s="10">
        <f>Table1[[#This Row],[บท 1 '[10']]]+Table1[[#This Row],[บท 2 '[10']]]+Table1[[#This Row],[บท 3 '[5']]]</f>
        <v>23</v>
      </c>
      <c r="M376" s="10">
        <f>IF(Table1[[#This Row],[ซ่อมแล้วกลางภาค]]="ซ่อมแล้ว",10,Table1[[#This Row],[MID '[20']2]])</f>
        <v>12</v>
      </c>
      <c r="N376" s="10"/>
      <c r="O376" s="10"/>
      <c r="P376" s="24"/>
      <c r="Q376" s="10">
        <f>Table1[[#This Row],[บท 4 '[10']]]+Table1[[#This Row],[นำเสนอ '[5']]]+Table1[[#This Row],[บท 5 '[10']]]</f>
        <v>0</v>
      </c>
      <c r="R376" s="10">
        <f>Table1[[#This Row],[ก่อนกลางภาค '[25']]]+Table1[[#This Row],[กลางภาค '[20']]]+Table1[[#This Row],[หลังกลางภาค '[25']]]</f>
        <v>35</v>
      </c>
      <c r="S376" s="10"/>
      <c r="T376" s="10">
        <f>Table1[[#This Row],[ปลายภาค '[30']]]+Table1[[#This Row],[ก่อนปลายภาค '[70']]]</f>
        <v>35</v>
      </c>
      <c r="U376" s="12">
        <f t="shared" si="5"/>
        <v>0</v>
      </c>
      <c r="V37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7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7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76" s="13" t="str">
        <f>_xlfn.XLOOKUP(Table1[[#This Row],[email]],[1]!ท้ายบท_1[Email],[1]!ท้ายบท_1[Total points],"ยังไม่ส่ง")</f>
        <v>ยังไม่ส่ง</v>
      </c>
      <c r="Z376" s="8">
        <f>_xlfn.XLOOKUP(Table1[[#This Row],[email]],[1]!Quiz_1[Email],[1]!Quiz_1[Total points],"ยังไม่ส่ง")</f>
        <v>9</v>
      </c>
      <c r="AA37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7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76" s="13">
        <f>_xlfn.XLOOKUP(Table1[[#This Row],[email]],[1]!ท้ายบท_2[Email],[1]!ท้ายบท_2[Total points],"ยังไม่ส่ง")</f>
        <v>12</v>
      </c>
      <c r="AD376" s="13">
        <f>_xlfn.XLOOKUP(Table1[[#This Row],[email]],[1]!Quiz_2[Email],[1]!Quiz_2[Total points],"ยังไม่ส่ง")</f>
        <v>9</v>
      </c>
      <c r="AE37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76" s="13">
        <f>_xlfn.XLOOKUP(Table1[[#This Row],[email]],[1]!ท้ายบท_3[Email],[1]!ท้ายบท_3[Total points],"ยังไม่ส่ง")</f>
        <v>9</v>
      </c>
      <c r="AG376" s="13">
        <f>_xlfn.XLOOKUP(Table1[[#This Row],[email]],[1]!Quiz_3[Email],[1]!Quiz_3[Total points],"ยังไม่ส่ง")</f>
        <v>8</v>
      </c>
      <c r="AH376" s="10">
        <v>16</v>
      </c>
      <c r="AI376" s="14">
        <v>8</v>
      </c>
      <c r="AJ376" s="10">
        <f>ROUND((Table1[[#This Row],[mid '[20']]]+Table1[[#This Row],[mid '[10']]])/2,0)</f>
        <v>12</v>
      </c>
      <c r="AK376" s="13"/>
      <c r="AL376" s="13"/>
      <c r="AM376" s="13"/>
      <c r="AN376" s="13"/>
      <c r="AO376" s="13"/>
      <c r="AP376" s="13"/>
      <c r="AQ376" s="13"/>
      <c r="AR376" s="15"/>
      <c r="AS376" s="8" t="str">
        <f>IF(M375&lt;10,"ยังไม่ซ่อม",IF(Table1[[#This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77" spans="1:45" ht="19.5" x14ac:dyDescent="0.4">
      <c r="A377" s="7">
        <v>376</v>
      </c>
      <c r="B377" s="8">
        <v>10</v>
      </c>
      <c r="C377" s="8">
        <v>38</v>
      </c>
      <c r="D377" s="8" t="s">
        <v>1514</v>
      </c>
      <c r="E377" s="8" t="s">
        <v>111</v>
      </c>
      <c r="F377" s="8" t="s">
        <v>1515</v>
      </c>
      <c r="G377" s="8" t="s">
        <v>1516</v>
      </c>
      <c r="H377" s="8" t="s">
        <v>1517</v>
      </c>
      <c r="I37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7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77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77" s="10">
        <f>Table1[[#This Row],[บท 1 '[10']]]+Table1[[#This Row],[บท 2 '[10']]]+Table1[[#This Row],[บท 3 '[5']]]</f>
        <v>24</v>
      </c>
      <c r="M377" s="10">
        <f>IF(Table1[[#This Row],[ซ่อมแล้วกลางภาค]]="ซ่อมแล้ว",10,Table1[[#This Row],[MID '[20']2]])</f>
        <v>13</v>
      </c>
      <c r="N377" s="10"/>
      <c r="O377" s="10"/>
      <c r="P377" s="24"/>
      <c r="Q377" s="10">
        <f>Table1[[#This Row],[บท 4 '[10']]]+Table1[[#This Row],[นำเสนอ '[5']]]+Table1[[#This Row],[บท 5 '[10']]]</f>
        <v>0</v>
      </c>
      <c r="R377" s="10">
        <f>Table1[[#This Row],[ก่อนกลางภาค '[25']]]+Table1[[#This Row],[กลางภาค '[20']]]+Table1[[#This Row],[หลังกลางภาค '[25']]]</f>
        <v>37</v>
      </c>
      <c r="S377" s="10"/>
      <c r="T377" s="10">
        <f>Table1[[#This Row],[ปลายภาค '[30']]]+Table1[[#This Row],[ก่อนปลายภาค '[70']]]</f>
        <v>37</v>
      </c>
      <c r="U377" s="12">
        <f t="shared" si="5"/>
        <v>0</v>
      </c>
      <c r="V37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7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7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77" s="13">
        <f>_xlfn.XLOOKUP(Table1[[#This Row],[email]],[1]!ท้ายบท_1[Email],[1]!ท้ายบท_1[Total points],"ยังไม่ส่ง")</f>
        <v>20</v>
      </c>
      <c r="Z377" s="8">
        <f>_xlfn.XLOOKUP(Table1[[#This Row],[email]],[1]!Quiz_1[Email],[1]!Quiz_1[Total points],"ยังไม่ส่ง")</f>
        <v>9</v>
      </c>
      <c r="AA37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7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77" s="13">
        <f>_xlfn.XLOOKUP(Table1[[#This Row],[email]],[1]!ท้ายบท_2[Email],[1]!ท้ายบท_2[Total points],"ยังไม่ส่ง")</f>
        <v>13</v>
      </c>
      <c r="AD377" s="13">
        <f>_xlfn.XLOOKUP(Table1[[#This Row],[email]],[1]!Quiz_2[Email],[1]!Quiz_2[Total points],"ยังไม่ส่ง")</f>
        <v>8</v>
      </c>
      <c r="AE37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77" s="13">
        <f>_xlfn.XLOOKUP(Table1[[#This Row],[email]],[1]!ท้ายบท_3[Email],[1]!ท้ายบท_3[Total points],"ยังไม่ส่ง")</f>
        <v>10</v>
      </c>
      <c r="AG377" s="13">
        <f>_xlfn.XLOOKUP(Table1[[#This Row],[email]],[1]!Quiz_3[Email],[1]!Quiz_3[Total points],"ยังไม่ส่ง")</f>
        <v>7</v>
      </c>
      <c r="AH377" s="10">
        <v>16</v>
      </c>
      <c r="AI377" s="14">
        <v>9</v>
      </c>
      <c r="AJ377" s="10">
        <f>ROUND((Table1[[#This Row],[mid '[20']]]+Table1[[#This Row],[mid '[10']]])/2,0)</f>
        <v>13</v>
      </c>
      <c r="AK377" s="13"/>
      <c r="AL377" s="13"/>
      <c r="AM377" s="13"/>
      <c r="AN377" s="13"/>
      <c r="AO377" s="13"/>
      <c r="AP377" s="13"/>
      <c r="AQ377" s="13"/>
      <c r="AR377" s="15"/>
      <c r="AS377" s="8" t="str">
        <f>IF(M376&lt;10,"ยังไม่ซ่อม",IF(Table1[[#This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78" spans="1:45" ht="19.5" x14ac:dyDescent="0.4">
      <c r="A378" s="7">
        <v>377</v>
      </c>
      <c r="B378" s="8">
        <v>10</v>
      </c>
      <c r="C378" s="8">
        <v>39</v>
      </c>
      <c r="D378" s="8" t="s">
        <v>1518</v>
      </c>
      <c r="E378" s="8" t="s">
        <v>111</v>
      </c>
      <c r="F378" s="8" t="s">
        <v>1519</v>
      </c>
      <c r="G378" s="8" t="s">
        <v>1520</v>
      </c>
      <c r="H378" s="8" t="s">
        <v>1521</v>
      </c>
      <c r="I378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78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78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378" s="10">
        <f>Table1[[#This Row],[บท 1 '[10']]]+Table1[[#This Row],[บท 2 '[10']]]+Table1[[#This Row],[บท 3 '[5']]]</f>
        <v>24</v>
      </c>
      <c r="M378" s="10">
        <f>IF(Table1[[#This Row],[ซ่อมแล้วกลางภาค]]="ซ่อมแล้ว",10,Table1[[#This Row],[MID '[20']2]])</f>
        <v>8</v>
      </c>
      <c r="N378" s="10"/>
      <c r="O378" s="10"/>
      <c r="P378" s="24"/>
      <c r="Q378" s="10">
        <f>Table1[[#This Row],[บท 4 '[10']]]+Table1[[#This Row],[นำเสนอ '[5']]]+Table1[[#This Row],[บท 5 '[10']]]</f>
        <v>0</v>
      </c>
      <c r="R378" s="10">
        <f>Table1[[#This Row],[ก่อนกลางภาค '[25']]]+Table1[[#This Row],[กลางภาค '[20']]]+Table1[[#This Row],[หลังกลางภาค '[25']]]</f>
        <v>32</v>
      </c>
      <c r="S378" s="10"/>
      <c r="T378" s="10">
        <f>Table1[[#This Row],[ปลายภาค '[30']]]+Table1[[#This Row],[ก่อนปลายภาค '[70']]]</f>
        <v>32</v>
      </c>
      <c r="U378" s="12">
        <f t="shared" si="5"/>
        <v>0</v>
      </c>
      <c r="V37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7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7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78" s="13">
        <f>_xlfn.XLOOKUP(Table1[[#This Row],[email]],[1]!ท้ายบท_1[Email],[1]!ท้ายบท_1[Total points],"ยังไม่ส่ง")</f>
        <v>18</v>
      </c>
      <c r="Z378" s="8">
        <f>_xlfn.XLOOKUP(Table1[[#This Row],[email]],[1]!Quiz_1[Email],[1]!Quiz_1[Total points],"ยังไม่ส่ง")</f>
        <v>7</v>
      </c>
      <c r="AA37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7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78" s="13">
        <f>_xlfn.XLOOKUP(Table1[[#This Row],[email]],[1]!ท้ายบท_2[Email],[1]!ท้ายบท_2[Total points],"ยังไม่ส่ง")</f>
        <v>12</v>
      </c>
      <c r="AD378" s="13">
        <f>_xlfn.XLOOKUP(Table1[[#This Row],[email]],[1]!Quiz_2[Email],[1]!Quiz_2[Total points],"ยังไม่ส่ง")</f>
        <v>8</v>
      </c>
      <c r="AE37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378" s="13">
        <f>_xlfn.XLOOKUP(Table1[[#This Row],[email]],[1]!ท้ายบท_3[Email],[1]!ท้ายบท_3[Total points],"ยังไม่ส่ง")</f>
        <v>10</v>
      </c>
      <c r="AG378" s="13">
        <f>_xlfn.XLOOKUP(Table1[[#This Row],[email]],[1]!Quiz_3[Email],[1]!Quiz_3[Total points],"ยังไม่ส่ง")</f>
        <v>8</v>
      </c>
      <c r="AH378" s="10">
        <v>11</v>
      </c>
      <c r="AI378" s="14">
        <v>4</v>
      </c>
      <c r="AJ378" s="10">
        <f>ROUND((Table1[[#This Row],[mid '[20']]]+Table1[[#This Row],[mid '[10']]])/2,0)</f>
        <v>8</v>
      </c>
      <c r="AK378" s="13"/>
      <c r="AL378" s="13"/>
      <c r="AM378" s="13"/>
      <c r="AN378" s="13"/>
      <c r="AO378" s="13"/>
      <c r="AP378" s="13"/>
      <c r="AQ378" s="13"/>
      <c r="AR378" s="15"/>
      <c r="AS378" s="8" t="str">
        <f>IF(M377&lt;10,"ยังไม่ซ่อม",IF(Table1[[#This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79" spans="1:45" ht="20.25" thickBot="1" x14ac:dyDescent="0.45">
      <c r="A379" s="16">
        <v>378</v>
      </c>
      <c r="B379" s="17">
        <v>10</v>
      </c>
      <c r="C379" s="17">
        <v>40</v>
      </c>
      <c r="D379" s="17" t="s">
        <v>1522</v>
      </c>
      <c r="E379" s="17" t="s">
        <v>111</v>
      </c>
      <c r="F379" s="17" t="s">
        <v>1523</v>
      </c>
      <c r="G379" s="17" t="s">
        <v>1524</v>
      </c>
      <c r="H379" s="17" t="s">
        <v>1525</v>
      </c>
      <c r="I379" s="18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79" s="18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79" s="18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379" s="19">
        <f>Table1[[#This Row],[บท 1 '[10']]]+Table1[[#This Row],[บท 2 '[10']]]+Table1[[#This Row],[บท 3 '[5']]]</f>
        <v>24</v>
      </c>
      <c r="M379" s="19">
        <f>IF(Table1[[#This Row],[ซ่อมแล้วกลางภาค]]="ซ่อมแล้ว",10,Table1[[#This Row],[MID '[20']2]])</f>
        <v>8</v>
      </c>
      <c r="N379" s="19"/>
      <c r="O379" s="19"/>
      <c r="P379" s="25"/>
      <c r="Q379" s="19">
        <f>Table1[[#This Row],[บท 4 '[10']]]+Table1[[#This Row],[นำเสนอ '[5']]]+Table1[[#This Row],[บท 5 '[10']]]</f>
        <v>0</v>
      </c>
      <c r="R379" s="19">
        <f>Table1[[#This Row],[ก่อนกลางภาค '[25']]]+Table1[[#This Row],[กลางภาค '[20']]]+Table1[[#This Row],[หลังกลางภาค '[25']]]</f>
        <v>32</v>
      </c>
      <c r="S379" s="19"/>
      <c r="T379" s="19">
        <f>Table1[[#This Row],[ปลายภาค '[30']]]+Table1[[#This Row],[ก่อนปลายภาค '[70']]]</f>
        <v>32</v>
      </c>
      <c r="U379" s="20">
        <f t="shared" si="5"/>
        <v>0</v>
      </c>
      <c r="V379" s="21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79" s="21" t="str">
        <f>IF(_xlfn.XLOOKUP(Table1[[#This Row],[email]],[1]!แบบฝึก_11[Email],[1]!แบบฝึก_11[Completion time],0)&lt;&gt;0,"ส่งแล้ว","ยังไม่ส่ง")</f>
        <v>ส่งแล้ว</v>
      </c>
      <c r="X379" s="21" t="str">
        <f>IF(_xlfn.XLOOKUP(Table1[[#This Row],[email]],[1]!แบบฝึก_12[Email],[1]!แบบฝึก_12[Completion time],0)&lt;&gt;0,"ส่งแล้ว","ยังไม่ส่ง")</f>
        <v>ส่งแล้ว</v>
      </c>
      <c r="Y379" s="21">
        <f>_xlfn.XLOOKUP(Table1[[#This Row],[email]],[1]!ท้ายบท_1[Email],[1]!ท้ายบท_1[Total points],"ยังไม่ส่ง")</f>
        <v>19</v>
      </c>
      <c r="Z379" s="17">
        <f>_xlfn.XLOOKUP(Table1[[#This Row],[email]],[1]!Quiz_1[Email],[1]!Quiz_1[Total points],"ยังไม่ส่ง")</f>
        <v>9</v>
      </c>
      <c r="AA379" s="21" t="str">
        <f>IF(_xlfn.XLOOKUP(Table1[[#This Row],[email]],[1]!แบบฝึก_21[Email],[1]!แบบฝึก_21[Completion time],0)&lt;&gt;0,"ส่งแล้ว","ยังไม่ส่ง")</f>
        <v>ส่งแล้ว</v>
      </c>
      <c r="AB379" s="21" t="str">
        <f>IF(_xlfn.XLOOKUP(Table1[[#This Row],[email]],[1]!แบบฝึก_22[Email],[1]!แบบฝึก_22[Completion time],0)&lt;&gt;0,"ส่งแล้ว","ยังไม่ส่ง")</f>
        <v>ส่งแล้ว</v>
      </c>
      <c r="AC379" s="21">
        <f>_xlfn.XLOOKUP(Table1[[#This Row],[email]],[1]!ท้ายบท_2[Email],[1]!ท้ายบท_2[Total points],"ยังไม่ส่ง")</f>
        <v>11</v>
      </c>
      <c r="AD379" s="21">
        <f>_xlfn.XLOOKUP(Table1[[#This Row],[email]],[1]!Quiz_2[Email],[1]!Quiz_2[Total points],"ยังไม่ส่ง")</f>
        <v>8</v>
      </c>
      <c r="AE379" s="21" t="str">
        <f>IF(_xlfn.XLOOKUP(Table1[[#This Row],[email]],[1]!แบบฝึก_31[Email],[1]!แบบฝึก_31[Completion time],0)&lt;&gt;0,"ส่งแล้ว","ยังไม่ส่ง")</f>
        <v>ส่งแล้ว</v>
      </c>
      <c r="AF379" s="21">
        <f>_xlfn.XLOOKUP(Table1[[#This Row],[email]],[1]!ท้ายบท_3[Email],[1]!ท้ายบท_3[Total points],"ยังไม่ส่ง")</f>
        <v>11</v>
      </c>
      <c r="AG379" s="21">
        <f>_xlfn.XLOOKUP(Table1[[#This Row],[email]],[1]!Quiz_3[Email],[1]!Quiz_3[Total points],"ยังไม่ส่ง")</f>
        <v>6</v>
      </c>
      <c r="AH379" s="19">
        <v>12</v>
      </c>
      <c r="AI379" s="22">
        <v>3</v>
      </c>
      <c r="AJ379" s="19">
        <f>ROUND((Table1[[#This Row],[mid '[20']]]+Table1[[#This Row],[mid '[10']]])/2,0)</f>
        <v>8</v>
      </c>
      <c r="AK379" s="21"/>
      <c r="AL379" s="21"/>
      <c r="AM379" s="21"/>
      <c r="AN379" s="21"/>
      <c r="AO379" s="21"/>
      <c r="AP379" s="21"/>
      <c r="AQ379" s="21"/>
      <c r="AR379" s="23"/>
      <c r="AS379" s="17" t="str">
        <f>IF(M378&lt;10,"ยังไม่ซ่อม",IF(Table1[[#This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80" spans="1:45" ht="20.25" thickTop="1" x14ac:dyDescent="0.4">
      <c r="A380" s="7">
        <v>379</v>
      </c>
      <c r="B380" s="8">
        <v>11</v>
      </c>
      <c r="C380" s="8">
        <v>1</v>
      </c>
      <c r="D380" s="8" t="s">
        <v>1526</v>
      </c>
      <c r="E380" s="8" t="s">
        <v>46</v>
      </c>
      <c r="F380" s="8" t="s">
        <v>1527</v>
      </c>
      <c r="G380" s="8" t="s">
        <v>1528</v>
      </c>
      <c r="H380" s="8" t="s">
        <v>1529</v>
      </c>
      <c r="I380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380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380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380" s="10">
        <f>Table1[[#This Row],[บท 1 '[10']]]+Table1[[#This Row],[บท 2 '[10']]]+Table1[[#This Row],[บท 3 '[5']]]</f>
        <v>10</v>
      </c>
      <c r="M380" s="10">
        <f>IF(Table1[[#This Row],[ซ่อมแล้วกลางภาค]]="ซ่อมแล้ว",10,Table1[[#This Row],[MID '[20']2]])</f>
        <v>7</v>
      </c>
      <c r="N380" s="10"/>
      <c r="O380" s="10"/>
      <c r="P380" s="24"/>
      <c r="Q380" s="10">
        <f>Table1[[#This Row],[บท 4 '[10']]]+Table1[[#This Row],[นำเสนอ '[5']]]+Table1[[#This Row],[บท 5 '[10']]]</f>
        <v>0</v>
      </c>
      <c r="R380" s="10">
        <f>Table1[[#This Row],[ก่อนกลางภาค '[25']]]+Table1[[#This Row],[กลางภาค '[20']]]+Table1[[#This Row],[หลังกลางภาค '[25']]]</f>
        <v>17</v>
      </c>
      <c r="S380" s="10"/>
      <c r="T380" s="10">
        <f>Table1[[#This Row],[ปลายภาค '[30']]]+Table1[[#This Row],[ก่อนปลายภาค '[70']]]</f>
        <v>17</v>
      </c>
      <c r="U380" s="12">
        <f t="shared" si="5"/>
        <v>0</v>
      </c>
      <c r="V38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80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380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380" s="13" t="str">
        <f>_xlfn.XLOOKUP(Table1[[#This Row],[email]],[1]!ท้ายบท_1[Email],[1]!ท้ายบท_1[Total points],"ยังไม่ส่ง")</f>
        <v>ยังไม่ส่ง</v>
      </c>
      <c r="Z380" s="8">
        <f>_xlfn.XLOOKUP(Table1[[#This Row],[email]],[1]!Quiz_1[Email],[1]!Quiz_1[Total points],"ยังไม่ส่ง")</f>
        <v>9</v>
      </c>
      <c r="AA38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80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380" s="13" t="str">
        <f>_xlfn.XLOOKUP(Table1[[#This Row],[email]],[1]!ท้ายบท_2[Email],[1]!ท้ายบท_2[Total points],"ยังไม่ส่ง")</f>
        <v>ยังไม่ส่ง</v>
      </c>
      <c r="AD380" s="13">
        <f>_xlfn.XLOOKUP(Table1[[#This Row],[email]],[1]!Quiz_2[Email],[1]!Quiz_2[Total points],"ยังไม่ส่ง")</f>
        <v>8</v>
      </c>
      <c r="AE380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80" s="13">
        <f>_xlfn.XLOOKUP(Table1[[#This Row],[email]],[1]!ท้ายบท_3[Email],[1]!ท้ายบท_3[Total points],"ยังไม่ส่ง")</f>
        <v>10</v>
      </c>
      <c r="AG380" s="13" t="str">
        <f>_xlfn.XLOOKUP(Table1[[#This Row],[email]],[1]!Quiz_3[Email],[1]!Quiz_3[Total points],"ยังไม่ส่ง")</f>
        <v>ยังไม่ส่ง</v>
      </c>
      <c r="AH380" s="10">
        <v>8</v>
      </c>
      <c r="AI380" s="8">
        <v>5</v>
      </c>
      <c r="AJ380" s="10">
        <f>ROUND((Table1[[#This Row],[mid '[20']]]+Table1[[#This Row],[mid '[10']]])/2,0)</f>
        <v>7</v>
      </c>
      <c r="AK380" s="13"/>
      <c r="AL380" s="13"/>
      <c r="AM380" s="13"/>
      <c r="AN380" s="13"/>
      <c r="AO380" s="13"/>
      <c r="AP380" s="13"/>
      <c r="AQ380" s="13"/>
      <c r="AR380" s="15"/>
      <c r="AS380" s="8" t="str">
        <f>IF(M379&lt;10,"ยังไม่ซ่อม",IF(Table1[[#This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81" spans="1:45" ht="19.5" x14ac:dyDescent="0.4">
      <c r="A381" s="7">
        <v>380</v>
      </c>
      <c r="B381" s="8">
        <v>11</v>
      </c>
      <c r="C381" s="8">
        <v>2</v>
      </c>
      <c r="D381" s="8" t="s">
        <v>1530</v>
      </c>
      <c r="E381" s="8" t="s">
        <v>457</v>
      </c>
      <c r="F381" s="8" t="s">
        <v>1531</v>
      </c>
      <c r="G381" s="8" t="s">
        <v>1532</v>
      </c>
      <c r="H381" s="8" t="s">
        <v>1533</v>
      </c>
      <c r="I381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381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381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381" s="10">
        <f>Table1[[#This Row],[บท 1 '[10']]]+Table1[[#This Row],[บท 2 '[10']]]+Table1[[#This Row],[บท 3 '[5']]]</f>
        <v>12</v>
      </c>
      <c r="M381" s="10">
        <f>IF(Table1[[#This Row],[ซ่อมแล้วกลางภาค]]="ซ่อมแล้ว",10,Table1[[#This Row],[MID '[20']2]])</f>
        <v>8</v>
      </c>
      <c r="N381" s="10"/>
      <c r="O381" s="10"/>
      <c r="P381" s="24"/>
      <c r="Q381" s="10">
        <f>Table1[[#This Row],[บท 4 '[10']]]+Table1[[#This Row],[นำเสนอ '[5']]]+Table1[[#This Row],[บท 5 '[10']]]</f>
        <v>0</v>
      </c>
      <c r="R381" s="10">
        <f>Table1[[#This Row],[ก่อนกลางภาค '[25']]]+Table1[[#This Row],[กลางภาค '[20']]]+Table1[[#This Row],[หลังกลางภาค '[25']]]</f>
        <v>20</v>
      </c>
      <c r="S381" s="10"/>
      <c r="T381" s="10">
        <f>Table1[[#This Row],[ปลายภาค '[30']]]+Table1[[#This Row],[ก่อนปลายภาค '[70']]]</f>
        <v>20</v>
      </c>
      <c r="U381" s="12">
        <f t="shared" si="5"/>
        <v>0</v>
      </c>
      <c r="V38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8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81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381" s="13" t="str">
        <f>_xlfn.XLOOKUP(Table1[[#This Row],[email]],[1]!ท้ายบท_1[Email],[1]!ท้ายบท_1[Total points],"ยังไม่ส่ง")</f>
        <v>ยังไม่ส่ง</v>
      </c>
      <c r="Z381" s="8">
        <f>_xlfn.XLOOKUP(Table1[[#This Row],[email]],[1]!Quiz_1[Email],[1]!Quiz_1[Total points],"ยังไม่ส่ง")</f>
        <v>9</v>
      </c>
      <c r="AA38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81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381" s="13" t="str">
        <f>_xlfn.XLOOKUP(Table1[[#This Row],[email]],[1]!ท้ายบท_2[Email],[1]!ท้ายบท_2[Total points],"ยังไม่ส่ง")</f>
        <v>ยังไม่ส่ง</v>
      </c>
      <c r="AD381" s="13">
        <f>_xlfn.XLOOKUP(Table1[[#This Row],[email]],[1]!Quiz_2[Email],[1]!Quiz_2[Total points],"ยังไม่ส่ง")</f>
        <v>9</v>
      </c>
      <c r="AE381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81" s="13">
        <f>_xlfn.XLOOKUP(Table1[[#This Row],[email]],[1]!ท้ายบท_3[Email],[1]!ท้ายบท_3[Total points],"ยังไม่ส่ง")</f>
        <v>10</v>
      </c>
      <c r="AG381" s="13" t="str">
        <f>_xlfn.XLOOKUP(Table1[[#This Row],[email]],[1]!Quiz_3[Email],[1]!Quiz_3[Total points],"ยังไม่ส่ง")</f>
        <v>ยังไม่ส่ง</v>
      </c>
      <c r="AH381" s="10">
        <v>11</v>
      </c>
      <c r="AI381" s="8">
        <v>4</v>
      </c>
      <c r="AJ381" s="10">
        <f>ROUND((Table1[[#This Row],[mid '[20']]]+Table1[[#This Row],[mid '[10']]])/2,0)</f>
        <v>8</v>
      </c>
      <c r="AK381" s="13"/>
      <c r="AL381" s="13"/>
      <c r="AM381" s="13"/>
      <c r="AN381" s="13"/>
      <c r="AO381" s="13"/>
      <c r="AP381" s="13"/>
      <c r="AQ381" s="13"/>
      <c r="AR381" s="15"/>
      <c r="AS381" s="8" t="str">
        <f>IF(M380&lt;10,"ยังไม่ซ่อม",IF(Table1[[#This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82" spans="1:45" ht="19.5" x14ac:dyDescent="0.4">
      <c r="A382" s="7">
        <v>381</v>
      </c>
      <c r="B382" s="8">
        <v>11</v>
      </c>
      <c r="C382" s="8">
        <v>3</v>
      </c>
      <c r="D382" s="8" t="s">
        <v>1534</v>
      </c>
      <c r="E382" s="8" t="s">
        <v>46</v>
      </c>
      <c r="F382" s="8" t="s">
        <v>1470</v>
      </c>
      <c r="G382" s="8" t="s">
        <v>1535</v>
      </c>
      <c r="H382" s="8" t="s">
        <v>1536</v>
      </c>
      <c r="I382" s="9">
        <f>ROUND(COUNTIF(Table1[[#This Row],[กิจกรรม 1.1]:[ท้ายบท 1]],"&lt;&gt;ยังไม่ส่ง")*2+IF(Table1[[#This Row],[Quiz 1]]&lt;&gt;"ยังไม่ส่ง",Table1[[#This Row],[Quiz 1]]*2/10,0),0)</f>
        <v>3</v>
      </c>
      <c r="J382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382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382" s="10">
        <f>Table1[[#This Row],[บท 1 '[10']]]+Table1[[#This Row],[บท 2 '[10']]]+Table1[[#This Row],[บท 3 '[5']]]</f>
        <v>6</v>
      </c>
      <c r="M382" s="10">
        <f>IF(Table1[[#This Row],[ซ่อมแล้วกลางภาค]]="ซ่อมแล้ว",10,Table1[[#This Row],[MID '[20']2]])</f>
        <v>7</v>
      </c>
      <c r="N382" s="10"/>
      <c r="O382" s="10"/>
      <c r="P382" s="24"/>
      <c r="Q382" s="10">
        <f>Table1[[#This Row],[บท 4 '[10']]]+Table1[[#This Row],[นำเสนอ '[5']]]+Table1[[#This Row],[บท 5 '[10']]]</f>
        <v>0</v>
      </c>
      <c r="R382" s="10">
        <f>Table1[[#This Row],[ก่อนกลางภาค '[25']]]+Table1[[#This Row],[กลางภาค '[20']]]+Table1[[#This Row],[หลังกลางภาค '[25']]]</f>
        <v>13</v>
      </c>
      <c r="S382" s="10"/>
      <c r="T382" s="10">
        <f>Table1[[#This Row],[ปลายภาค '[30']]]+Table1[[#This Row],[ก่อนปลายภาค '[70']]]</f>
        <v>13</v>
      </c>
      <c r="U382" s="12">
        <f t="shared" si="5"/>
        <v>0</v>
      </c>
      <c r="V38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82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382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382" s="13" t="str">
        <f>_xlfn.XLOOKUP(Table1[[#This Row],[email]],[1]!ท้ายบท_1[Email],[1]!ท้ายบท_1[Total points],"ยังไม่ส่ง")</f>
        <v>ยังไม่ส่ง</v>
      </c>
      <c r="Z382" s="8">
        <f>_xlfn.XLOOKUP(Table1[[#This Row],[email]],[1]!Quiz_1[Email],[1]!Quiz_1[Total points],"ยังไม่ส่ง")</f>
        <v>7</v>
      </c>
      <c r="AA38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82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382" s="13" t="str">
        <f>_xlfn.XLOOKUP(Table1[[#This Row],[email]],[1]!ท้ายบท_2[Email],[1]!ท้ายบท_2[Total points],"ยังไม่ส่ง")</f>
        <v>ยังไม่ส่ง</v>
      </c>
      <c r="AD382" s="13" t="str">
        <f>_xlfn.XLOOKUP(Table1[[#This Row],[email]],[1]!Quiz_2[Email],[1]!Quiz_2[Total points],"ยังไม่ส่ง")</f>
        <v>ยังไม่ส่ง</v>
      </c>
      <c r="AE382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82" s="13" t="str">
        <f>_xlfn.XLOOKUP(Table1[[#This Row],[email]],[1]!ท้ายบท_3[Email],[1]!ท้ายบท_3[Total points],"ยังไม่ส่ง")</f>
        <v>ยังไม่ส่ง</v>
      </c>
      <c r="AG382" s="13" t="str">
        <f>_xlfn.XLOOKUP(Table1[[#This Row],[email]],[1]!Quiz_3[Email],[1]!Quiz_3[Total points],"ยังไม่ส่ง")</f>
        <v>ยังไม่ส่ง</v>
      </c>
      <c r="AH382" s="10">
        <v>8</v>
      </c>
      <c r="AI382" s="8">
        <v>5</v>
      </c>
      <c r="AJ382" s="10">
        <f>ROUND((Table1[[#This Row],[mid '[20']]]+Table1[[#This Row],[mid '[10']]])/2,0)</f>
        <v>7</v>
      </c>
      <c r="AK382" s="13"/>
      <c r="AL382" s="13"/>
      <c r="AM382" s="13"/>
      <c r="AN382" s="13"/>
      <c r="AO382" s="13"/>
      <c r="AP382" s="13"/>
      <c r="AQ382" s="13"/>
      <c r="AR382" s="15"/>
      <c r="AS382" s="8" t="str">
        <f>IF(M381&lt;10,"ยังไม่ซ่อม",IF(Table1[[#This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83" spans="1:45" ht="19.5" x14ac:dyDescent="0.4">
      <c r="A383" s="7">
        <v>382</v>
      </c>
      <c r="B383" s="8">
        <v>11</v>
      </c>
      <c r="C383" s="8">
        <v>4</v>
      </c>
      <c r="D383" s="8" t="s">
        <v>1537</v>
      </c>
      <c r="E383" s="8" t="s">
        <v>46</v>
      </c>
      <c r="F383" s="8" t="s">
        <v>1538</v>
      </c>
      <c r="G383" s="8" t="s">
        <v>1539</v>
      </c>
      <c r="H383" s="8" t="s">
        <v>1540</v>
      </c>
      <c r="I383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383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383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383" s="10">
        <f>Table1[[#This Row],[บท 1 '[10']]]+Table1[[#This Row],[บท 2 '[10']]]+Table1[[#This Row],[บท 3 '[5']]]</f>
        <v>13</v>
      </c>
      <c r="M383" s="10">
        <f>IF(Table1[[#This Row],[ซ่อมแล้วกลางภาค]]="ซ่อมแล้ว",10,Table1[[#This Row],[MID '[20']2]])</f>
        <v>6</v>
      </c>
      <c r="N383" s="10"/>
      <c r="O383" s="10"/>
      <c r="P383" s="24"/>
      <c r="Q383" s="10">
        <f>Table1[[#This Row],[บท 4 '[10']]]+Table1[[#This Row],[นำเสนอ '[5']]]+Table1[[#This Row],[บท 5 '[10']]]</f>
        <v>0</v>
      </c>
      <c r="R383" s="10">
        <f>Table1[[#This Row],[ก่อนกลางภาค '[25']]]+Table1[[#This Row],[กลางภาค '[20']]]+Table1[[#This Row],[หลังกลางภาค '[25']]]</f>
        <v>19</v>
      </c>
      <c r="S383" s="10"/>
      <c r="T383" s="10">
        <f>Table1[[#This Row],[ปลายภาค '[30']]]+Table1[[#This Row],[ก่อนปลายภาค '[70']]]</f>
        <v>19</v>
      </c>
      <c r="U383" s="12">
        <f t="shared" si="5"/>
        <v>0</v>
      </c>
      <c r="V38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8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8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83" s="13" t="str">
        <f>_xlfn.XLOOKUP(Table1[[#This Row],[email]],[1]!ท้ายบท_1[Email],[1]!ท้ายบท_1[Total points],"ยังไม่ส่ง")</f>
        <v>ยังไม่ส่ง</v>
      </c>
      <c r="Z383" s="8">
        <f>_xlfn.XLOOKUP(Table1[[#This Row],[email]],[1]!Quiz_1[Email],[1]!Quiz_1[Total points],"ยังไม่ส่ง")</f>
        <v>6</v>
      </c>
      <c r="AA38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83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383" s="13" t="str">
        <f>_xlfn.XLOOKUP(Table1[[#This Row],[email]],[1]!ท้ายบท_2[Email],[1]!ท้ายบท_2[Total points],"ยังไม่ส่ง")</f>
        <v>ยังไม่ส่ง</v>
      </c>
      <c r="AD383" s="13">
        <f>_xlfn.XLOOKUP(Table1[[#This Row],[email]],[1]!Quiz_2[Email],[1]!Quiz_2[Total points],"ยังไม่ส่ง")</f>
        <v>9</v>
      </c>
      <c r="AE383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83" s="13">
        <f>_xlfn.XLOOKUP(Table1[[#This Row],[email]],[1]!ท้ายบท_3[Email],[1]!ท้ายบท_3[Total points],"ยังไม่ส่ง")</f>
        <v>10</v>
      </c>
      <c r="AG383" s="13" t="str">
        <f>_xlfn.XLOOKUP(Table1[[#This Row],[email]],[1]!Quiz_3[Email],[1]!Quiz_3[Total points],"ยังไม่ส่ง")</f>
        <v>ยังไม่ส่ง</v>
      </c>
      <c r="AH383" s="10">
        <v>12</v>
      </c>
      <c r="AI383" s="8">
        <v>0</v>
      </c>
      <c r="AJ383" s="10">
        <f>ROUND((Table1[[#This Row],[mid '[20']]]+Table1[[#This Row],[mid '[10']]])/2,0)</f>
        <v>6</v>
      </c>
      <c r="AK383" s="13"/>
      <c r="AL383" s="13"/>
      <c r="AM383" s="13"/>
      <c r="AN383" s="13"/>
      <c r="AO383" s="13"/>
      <c r="AP383" s="13"/>
      <c r="AQ383" s="13"/>
      <c r="AR383" s="15"/>
      <c r="AS383" s="8" t="str">
        <f>IF(M382&lt;10,"ยังไม่ซ่อม",IF(Table1[[#This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84" spans="1:45" ht="19.5" x14ac:dyDescent="0.4">
      <c r="A384" s="7">
        <v>383</v>
      </c>
      <c r="B384" s="8">
        <v>11</v>
      </c>
      <c r="C384" s="8">
        <v>5</v>
      </c>
      <c r="D384" s="8" t="s">
        <v>1541</v>
      </c>
      <c r="E384" s="8" t="s">
        <v>46</v>
      </c>
      <c r="F384" s="8" t="s">
        <v>1542</v>
      </c>
      <c r="G384" s="8" t="s">
        <v>1543</v>
      </c>
      <c r="H384" s="8" t="s">
        <v>1544</v>
      </c>
      <c r="I384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384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384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384" s="10">
        <f>Table1[[#This Row],[บท 1 '[10']]]+Table1[[#This Row],[บท 2 '[10']]]+Table1[[#This Row],[บท 3 '[5']]]</f>
        <v>14</v>
      </c>
      <c r="M384" s="10">
        <f>IF(Table1[[#This Row],[ซ่อมแล้วกลางภาค]]="ซ่อมแล้ว",10,Table1[[#This Row],[MID '[20']2]])</f>
        <v>9</v>
      </c>
      <c r="N384" s="10"/>
      <c r="O384" s="10"/>
      <c r="P384" s="24"/>
      <c r="Q384" s="10">
        <f>Table1[[#This Row],[บท 4 '[10']]]+Table1[[#This Row],[นำเสนอ '[5']]]+Table1[[#This Row],[บท 5 '[10']]]</f>
        <v>0</v>
      </c>
      <c r="R384" s="10">
        <f>Table1[[#This Row],[ก่อนกลางภาค '[25']]]+Table1[[#This Row],[กลางภาค '[20']]]+Table1[[#This Row],[หลังกลางภาค '[25']]]</f>
        <v>23</v>
      </c>
      <c r="S384" s="10"/>
      <c r="T384" s="10">
        <f>Table1[[#This Row],[ปลายภาค '[30']]]+Table1[[#This Row],[ก่อนปลายภาค '[70']]]</f>
        <v>23</v>
      </c>
      <c r="U384" s="12">
        <f t="shared" si="5"/>
        <v>0</v>
      </c>
      <c r="V38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8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8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84" s="13" t="str">
        <f>_xlfn.XLOOKUP(Table1[[#This Row],[email]],[1]!ท้ายบท_1[Email],[1]!ท้ายบท_1[Total points],"ยังไม่ส่ง")</f>
        <v>ยังไม่ส่ง</v>
      </c>
      <c r="Z384" s="8">
        <f>_xlfn.XLOOKUP(Table1[[#This Row],[email]],[1]!Quiz_1[Email],[1]!Quiz_1[Total points],"ยังไม่ส่ง")</f>
        <v>9</v>
      </c>
      <c r="AA38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84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384" s="13" t="str">
        <f>_xlfn.XLOOKUP(Table1[[#This Row],[email]],[1]!ท้ายบท_2[Email],[1]!ท้ายบท_2[Total points],"ยังไม่ส่ง")</f>
        <v>ยังไม่ส่ง</v>
      </c>
      <c r="AD384" s="13">
        <f>_xlfn.XLOOKUP(Table1[[#This Row],[email]],[1]!Quiz_2[Email],[1]!Quiz_2[Total points],"ยังไม่ส่ง")</f>
        <v>7</v>
      </c>
      <c r="AE384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84" s="13">
        <f>_xlfn.XLOOKUP(Table1[[#This Row],[email]],[1]!ท้ายบท_3[Email],[1]!ท้ายบท_3[Total points],"ยังไม่ส่ง")</f>
        <v>10</v>
      </c>
      <c r="AG384" s="13" t="str">
        <f>_xlfn.XLOOKUP(Table1[[#This Row],[email]],[1]!Quiz_3[Email],[1]!Quiz_3[Total points],"ยังไม่ส่ง")</f>
        <v>ยังไม่ส่ง</v>
      </c>
      <c r="AH384" s="10">
        <v>13</v>
      </c>
      <c r="AI384" s="8">
        <v>5</v>
      </c>
      <c r="AJ384" s="10">
        <f>ROUND((Table1[[#This Row],[mid '[20']]]+Table1[[#This Row],[mid '[10']]])/2,0)</f>
        <v>9</v>
      </c>
      <c r="AK384" s="13"/>
      <c r="AL384" s="13"/>
      <c r="AM384" s="13"/>
      <c r="AN384" s="13"/>
      <c r="AO384" s="13"/>
      <c r="AP384" s="13"/>
      <c r="AQ384" s="13"/>
      <c r="AR384" s="15"/>
      <c r="AS384" s="8" t="str">
        <f>IF(M383&lt;10,"ยังไม่ซ่อม",IF(Table1[[#This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85" spans="1:45" ht="19.5" x14ac:dyDescent="0.4">
      <c r="A385" s="7">
        <v>384</v>
      </c>
      <c r="B385" s="8">
        <v>11</v>
      </c>
      <c r="C385" s="8">
        <v>6</v>
      </c>
      <c r="D385" s="8" t="s">
        <v>1545</v>
      </c>
      <c r="E385" s="8" t="s">
        <v>46</v>
      </c>
      <c r="F385" s="8" t="s">
        <v>1546</v>
      </c>
      <c r="G385" s="8" t="s">
        <v>1464</v>
      </c>
      <c r="H385" s="8" t="s">
        <v>1547</v>
      </c>
      <c r="I385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385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385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385" s="10">
        <f>Table1[[#This Row],[บท 1 '[10']]]+Table1[[#This Row],[บท 2 '[10']]]+Table1[[#This Row],[บท 3 '[5']]]</f>
        <v>12</v>
      </c>
      <c r="M385" s="10">
        <f>IF(Table1[[#This Row],[ซ่อมแล้วกลางภาค]]="ซ่อมแล้ว",10,Table1[[#This Row],[MID '[20']2]])</f>
        <v>8</v>
      </c>
      <c r="N385" s="10"/>
      <c r="O385" s="10"/>
      <c r="P385" s="24"/>
      <c r="Q385" s="10">
        <f>Table1[[#This Row],[บท 4 '[10']]]+Table1[[#This Row],[นำเสนอ '[5']]]+Table1[[#This Row],[บท 5 '[10']]]</f>
        <v>0</v>
      </c>
      <c r="R385" s="10">
        <f>Table1[[#This Row],[ก่อนกลางภาค '[25']]]+Table1[[#This Row],[กลางภาค '[20']]]+Table1[[#This Row],[หลังกลางภาค '[25']]]</f>
        <v>20</v>
      </c>
      <c r="S385" s="10"/>
      <c r="T385" s="10">
        <f>Table1[[#This Row],[ปลายภาค '[30']]]+Table1[[#This Row],[ก่อนปลายภาค '[70']]]</f>
        <v>20</v>
      </c>
      <c r="U385" s="12">
        <f t="shared" si="5"/>
        <v>0</v>
      </c>
      <c r="V38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8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8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85" s="13" t="str">
        <f>_xlfn.XLOOKUP(Table1[[#This Row],[email]],[1]!ท้ายบท_1[Email],[1]!ท้ายบท_1[Total points],"ยังไม่ส่ง")</f>
        <v>ยังไม่ส่ง</v>
      </c>
      <c r="Z385" s="8">
        <f>_xlfn.XLOOKUP(Table1[[#This Row],[email]],[1]!Quiz_1[Email],[1]!Quiz_1[Total points],"ยังไม่ส่ง")</f>
        <v>5</v>
      </c>
      <c r="AA38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85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385" s="13" t="str">
        <f>_xlfn.XLOOKUP(Table1[[#This Row],[email]],[1]!ท้ายบท_2[Email],[1]!ท้ายบท_2[Total points],"ยังไม่ส่ง")</f>
        <v>ยังไม่ส่ง</v>
      </c>
      <c r="AD385" s="13">
        <f>_xlfn.XLOOKUP(Table1[[#This Row],[email]],[1]!Quiz_2[Email],[1]!Quiz_2[Total points],"ยังไม่ส่ง")</f>
        <v>1</v>
      </c>
      <c r="AE385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85" s="13">
        <f>_xlfn.XLOOKUP(Table1[[#This Row],[email]],[1]!ท้ายบท_3[Email],[1]!ท้ายบท_3[Total points],"ยังไม่ส่ง")</f>
        <v>5</v>
      </c>
      <c r="AG385" s="13" t="str">
        <f>_xlfn.XLOOKUP(Table1[[#This Row],[email]],[1]!Quiz_3[Email],[1]!Quiz_3[Total points],"ยังไม่ส่ง")</f>
        <v>ยังไม่ส่ง</v>
      </c>
      <c r="AH385" s="10">
        <v>13</v>
      </c>
      <c r="AI385" s="8">
        <v>3</v>
      </c>
      <c r="AJ385" s="10">
        <f>ROUND((Table1[[#This Row],[mid '[20']]]+Table1[[#This Row],[mid '[10']]])/2,0)</f>
        <v>8</v>
      </c>
      <c r="AK385" s="13"/>
      <c r="AL385" s="13"/>
      <c r="AM385" s="13"/>
      <c r="AN385" s="13"/>
      <c r="AO385" s="13"/>
      <c r="AP385" s="13"/>
      <c r="AQ385" s="13"/>
      <c r="AR385" s="15"/>
      <c r="AS385" s="8" t="str">
        <f>IF(M384&lt;10,"ยังไม่ซ่อม",IF(Table1[[#This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86" spans="1:45" ht="19.5" x14ac:dyDescent="0.4">
      <c r="A386" s="7">
        <v>385</v>
      </c>
      <c r="B386" s="8">
        <v>11</v>
      </c>
      <c r="C386" s="8">
        <v>7</v>
      </c>
      <c r="D386" s="8" t="s">
        <v>1548</v>
      </c>
      <c r="E386" s="8" t="s">
        <v>46</v>
      </c>
      <c r="F386" s="8" t="s">
        <v>1549</v>
      </c>
      <c r="G386" s="8" t="s">
        <v>1550</v>
      </c>
      <c r="H386" s="8" t="s">
        <v>1551</v>
      </c>
      <c r="I386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86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386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386" s="10">
        <f>Table1[[#This Row],[บท 1 '[10']]]+Table1[[#This Row],[บท 2 '[10']]]+Table1[[#This Row],[บท 3 '[5']]]</f>
        <v>15</v>
      </c>
      <c r="M386" s="10">
        <f>IF(Table1[[#This Row],[ซ่อมแล้วกลางภาค]]="ซ่อมแล้ว",10,Table1[[#This Row],[MID '[20']2]])</f>
        <v>11</v>
      </c>
      <c r="N386" s="10"/>
      <c r="O386" s="10"/>
      <c r="P386" s="24"/>
      <c r="Q386" s="10">
        <f>Table1[[#This Row],[บท 4 '[10']]]+Table1[[#This Row],[นำเสนอ '[5']]]+Table1[[#This Row],[บท 5 '[10']]]</f>
        <v>0</v>
      </c>
      <c r="R386" s="10">
        <f>Table1[[#This Row],[ก่อนกลางภาค '[25']]]+Table1[[#This Row],[กลางภาค '[20']]]+Table1[[#This Row],[หลังกลางภาค '[25']]]</f>
        <v>26</v>
      </c>
      <c r="S386" s="10"/>
      <c r="T386" s="10">
        <f>Table1[[#This Row],[ปลายภาค '[30']]]+Table1[[#This Row],[ก่อนปลายภาค '[70']]]</f>
        <v>26</v>
      </c>
      <c r="U386" s="12">
        <f t="shared" ref="U386:U449" si="6">IF(T386&gt;=79.5,4,IF(T386&gt;=74.5,3.5,IF(T386&gt;=69.5,3, IF(T386&gt;=64.5,2.5, IF(T386&gt;=59.5,2, IF(T386&gt;=54.5,1.5, IF(T386&gt;=49.5,1, IF(T386&lt;=49,0))))))))</f>
        <v>0</v>
      </c>
      <c r="V38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8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8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86" s="13">
        <f>_xlfn.XLOOKUP(Table1[[#This Row],[email]],[1]!ท้ายบท_1[Email],[1]!ท้ายบท_1[Total points],"ยังไม่ส่ง")</f>
        <v>17</v>
      </c>
      <c r="Z386" s="8">
        <f>_xlfn.XLOOKUP(Table1[[#This Row],[email]],[1]!Quiz_1[Email],[1]!Quiz_1[Total points],"ยังไม่ส่ง")</f>
        <v>5</v>
      </c>
      <c r="AA38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86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386" s="13" t="str">
        <f>_xlfn.XLOOKUP(Table1[[#This Row],[email]],[1]!ท้ายบท_2[Email],[1]!ท้ายบท_2[Total points],"ยังไม่ส่ง")</f>
        <v>ยังไม่ส่ง</v>
      </c>
      <c r="AD386" s="13">
        <f>_xlfn.XLOOKUP(Table1[[#This Row],[email]],[1]!Quiz_2[Email],[1]!Quiz_2[Total points],"ยังไม่ส่ง")</f>
        <v>8</v>
      </c>
      <c r="AE386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86" s="13">
        <f>_xlfn.XLOOKUP(Table1[[#This Row],[email]],[1]!ท้ายบท_3[Email],[1]!ท้ายบท_3[Total points],"ยังไม่ส่ง")</f>
        <v>4</v>
      </c>
      <c r="AG386" s="13" t="str">
        <f>_xlfn.XLOOKUP(Table1[[#This Row],[email]],[1]!Quiz_3[Email],[1]!Quiz_3[Total points],"ยังไม่ส่ง")</f>
        <v>ยังไม่ส่ง</v>
      </c>
      <c r="AH386" s="10">
        <v>15</v>
      </c>
      <c r="AI386" s="8">
        <v>6</v>
      </c>
      <c r="AJ386" s="10">
        <f>ROUND((Table1[[#This Row],[mid '[20']]]+Table1[[#This Row],[mid '[10']]])/2,0)</f>
        <v>11</v>
      </c>
      <c r="AK386" s="13"/>
      <c r="AL386" s="13"/>
      <c r="AM386" s="13"/>
      <c r="AN386" s="13"/>
      <c r="AO386" s="13"/>
      <c r="AP386" s="13"/>
      <c r="AQ386" s="13"/>
      <c r="AR386" s="15"/>
      <c r="AS386" s="8" t="str">
        <f>IF(M385&lt;10,"ยังไม่ซ่อม",IF(Table1[[#This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87" spans="1:45" ht="19.5" x14ac:dyDescent="0.4">
      <c r="A387" s="7">
        <v>386</v>
      </c>
      <c r="B387" s="8">
        <v>11</v>
      </c>
      <c r="C387" s="8">
        <v>8</v>
      </c>
      <c r="D387" s="8" t="s">
        <v>1552</v>
      </c>
      <c r="E387" s="8" t="s">
        <v>46</v>
      </c>
      <c r="F387" s="8" t="s">
        <v>1553</v>
      </c>
      <c r="G387" s="8" t="s">
        <v>1554</v>
      </c>
      <c r="H387" s="8" t="s">
        <v>1555</v>
      </c>
      <c r="I387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387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387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387" s="10">
        <f>Table1[[#This Row],[บท 1 '[10']]]+Table1[[#This Row],[บท 2 '[10']]]+Table1[[#This Row],[บท 3 '[5']]]</f>
        <v>14</v>
      </c>
      <c r="M387" s="10">
        <f>IF(Table1[[#This Row],[ซ่อมแล้วกลางภาค]]="ซ่อมแล้ว",10,Table1[[#This Row],[MID '[20']2]])</f>
        <v>7</v>
      </c>
      <c r="N387" s="10"/>
      <c r="O387" s="10"/>
      <c r="P387" s="24"/>
      <c r="Q387" s="10">
        <f>Table1[[#This Row],[บท 4 '[10']]]+Table1[[#This Row],[นำเสนอ '[5']]]+Table1[[#This Row],[บท 5 '[10']]]</f>
        <v>0</v>
      </c>
      <c r="R387" s="10">
        <f>Table1[[#This Row],[ก่อนกลางภาค '[25']]]+Table1[[#This Row],[กลางภาค '[20']]]+Table1[[#This Row],[หลังกลางภาค '[25']]]</f>
        <v>21</v>
      </c>
      <c r="S387" s="10"/>
      <c r="T387" s="10">
        <f>Table1[[#This Row],[ปลายภาค '[30']]]+Table1[[#This Row],[ก่อนปลายภาค '[70']]]</f>
        <v>21</v>
      </c>
      <c r="U387" s="12">
        <f t="shared" si="6"/>
        <v>0</v>
      </c>
      <c r="V38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8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8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87" s="13" t="str">
        <f>_xlfn.XLOOKUP(Table1[[#This Row],[email]],[1]!ท้ายบท_1[Email],[1]!ท้ายบท_1[Total points],"ยังไม่ส่ง")</f>
        <v>ยังไม่ส่ง</v>
      </c>
      <c r="Z387" s="8">
        <f>_xlfn.XLOOKUP(Table1[[#This Row],[email]],[1]!Quiz_1[Email],[1]!Quiz_1[Total points],"ยังไม่ส่ง")</f>
        <v>10</v>
      </c>
      <c r="AA38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87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387" s="13" t="str">
        <f>_xlfn.XLOOKUP(Table1[[#This Row],[email]],[1]!ท้ายบท_2[Email],[1]!ท้ายบท_2[Total points],"ยังไม่ส่ง")</f>
        <v>ยังไม่ส่ง</v>
      </c>
      <c r="AD387" s="13">
        <f>_xlfn.XLOOKUP(Table1[[#This Row],[email]],[1]!Quiz_2[Email],[1]!Quiz_2[Total points],"ยังไม่ส่ง")</f>
        <v>9</v>
      </c>
      <c r="AE387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87" s="13">
        <f>_xlfn.XLOOKUP(Table1[[#This Row],[email]],[1]!ท้ายบท_3[Email],[1]!ท้ายบท_3[Total points],"ยังไม่ส่ง")</f>
        <v>8</v>
      </c>
      <c r="AG387" s="13" t="str">
        <f>_xlfn.XLOOKUP(Table1[[#This Row],[email]],[1]!Quiz_3[Email],[1]!Quiz_3[Total points],"ยังไม่ส่ง")</f>
        <v>ยังไม่ส่ง</v>
      </c>
      <c r="AH387" s="10">
        <v>8</v>
      </c>
      <c r="AI387" s="8">
        <v>6</v>
      </c>
      <c r="AJ387" s="10">
        <f>ROUND((Table1[[#This Row],[mid '[20']]]+Table1[[#This Row],[mid '[10']]])/2,0)</f>
        <v>7</v>
      </c>
      <c r="AK387" s="13"/>
      <c r="AL387" s="13"/>
      <c r="AM387" s="13"/>
      <c r="AN387" s="13"/>
      <c r="AO387" s="13"/>
      <c r="AP387" s="13"/>
      <c r="AQ387" s="13"/>
      <c r="AR387" s="15"/>
      <c r="AS387" s="8" t="str">
        <f>IF(M386&lt;10,"ยังไม่ซ่อม",IF(Table1[[#This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88" spans="1:45" ht="19.5" x14ac:dyDescent="0.4">
      <c r="A388" s="7">
        <v>387</v>
      </c>
      <c r="B388" s="8">
        <v>11</v>
      </c>
      <c r="C388" s="8">
        <v>9</v>
      </c>
      <c r="D388" s="8" t="s">
        <v>1556</v>
      </c>
      <c r="E388" s="8" t="s">
        <v>46</v>
      </c>
      <c r="F388" s="8" t="s">
        <v>1557</v>
      </c>
      <c r="G388" s="8" t="s">
        <v>1558</v>
      </c>
      <c r="H388" s="8" t="s">
        <v>1559</v>
      </c>
      <c r="I388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88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388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388" s="10">
        <f>Table1[[#This Row],[บท 1 '[10']]]+Table1[[#This Row],[บท 2 '[10']]]+Table1[[#This Row],[บท 3 '[5']]]</f>
        <v>15</v>
      </c>
      <c r="M388" s="10">
        <f>IF(Table1[[#This Row],[ซ่อมแล้วกลางภาค]]="ซ่อมแล้ว",10,Table1[[#This Row],[MID '[20']2]])</f>
        <v>10</v>
      </c>
      <c r="N388" s="10"/>
      <c r="O388" s="10"/>
      <c r="P388" s="24"/>
      <c r="Q388" s="10">
        <f>Table1[[#This Row],[บท 4 '[10']]]+Table1[[#This Row],[นำเสนอ '[5']]]+Table1[[#This Row],[บท 5 '[10']]]</f>
        <v>0</v>
      </c>
      <c r="R388" s="10">
        <f>Table1[[#This Row],[ก่อนกลางภาค '[25']]]+Table1[[#This Row],[กลางภาค '[20']]]+Table1[[#This Row],[หลังกลางภาค '[25']]]</f>
        <v>25</v>
      </c>
      <c r="S388" s="10"/>
      <c r="T388" s="10">
        <f>Table1[[#This Row],[ปลายภาค '[30']]]+Table1[[#This Row],[ก่อนปลายภาค '[70']]]</f>
        <v>25</v>
      </c>
      <c r="U388" s="12">
        <f t="shared" si="6"/>
        <v>0</v>
      </c>
      <c r="V38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8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8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88" s="13">
        <f>_xlfn.XLOOKUP(Table1[[#This Row],[email]],[1]!ท้ายบท_1[Email],[1]!ท้ายบท_1[Total points],"ยังไม่ส่ง")</f>
        <v>15</v>
      </c>
      <c r="Z388" s="8">
        <f>_xlfn.XLOOKUP(Table1[[#This Row],[email]],[1]!Quiz_1[Email],[1]!Quiz_1[Total points],"ยังไม่ส่ง")</f>
        <v>7</v>
      </c>
      <c r="AA38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88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388" s="13" t="str">
        <f>_xlfn.XLOOKUP(Table1[[#This Row],[email]],[1]!ท้ายบท_2[Email],[1]!ท้ายบท_2[Total points],"ยังไม่ส่ง")</f>
        <v>ยังไม่ส่ง</v>
      </c>
      <c r="AD388" s="13">
        <f>_xlfn.XLOOKUP(Table1[[#This Row],[email]],[1]!Quiz_2[Email],[1]!Quiz_2[Total points],"ยังไม่ส่ง")</f>
        <v>7</v>
      </c>
      <c r="AE388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88" s="13">
        <f>_xlfn.XLOOKUP(Table1[[#This Row],[email]],[1]!ท้ายบท_3[Email],[1]!ท้ายบท_3[Total points],"ยังไม่ส่ง")</f>
        <v>7</v>
      </c>
      <c r="AG388" s="13" t="str">
        <f>_xlfn.XLOOKUP(Table1[[#This Row],[email]],[1]!Quiz_3[Email],[1]!Quiz_3[Total points],"ยังไม่ส่ง")</f>
        <v>ยังไม่ส่ง</v>
      </c>
      <c r="AH388" s="10">
        <v>17</v>
      </c>
      <c r="AI388" s="8">
        <v>3</v>
      </c>
      <c r="AJ388" s="10">
        <f>ROUND((Table1[[#This Row],[mid '[20']]]+Table1[[#This Row],[mid '[10']]])/2,0)</f>
        <v>10</v>
      </c>
      <c r="AK388" s="13"/>
      <c r="AL388" s="13"/>
      <c r="AM388" s="13"/>
      <c r="AN388" s="13"/>
      <c r="AO388" s="13"/>
      <c r="AP388" s="13"/>
      <c r="AQ388" s="13"/>
      <c r="AR388" s="15"/>
      <c r="AS388" s="8" t="str">
        <f>IF(M387&lt;10,"ยังไม่ซ่อม",IF(Table1[[#This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89" spans="1:45" ht="19.5" x14ac:dyDescent="0.4">
      <c r="A389" s="7">
        <v>388</v>
      </c>
      <c r="B389" s="8">
        <v>11</v>
      </c>
      <c r="C389" s="8">
        <v>10</v>
      </c>
      <c r="D389" s="8" t="s">
        <v>1560</v>
      </c>
      <c r="E389" s="8" t="s">
        <v>46</v>
      </c>
      <c r="F389" s="8" t="s">
        <v>1561</v>
      </c>
      <c r="G389" s="8" t="s">
        <v>1562</v>
      </c>
      <c r="H389" s="8" t="s">
        <v>1563</v>
      </c>
      <c r="I389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389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389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389" s="10">
        <f>Table1[[#This Row],[บท 1 '[10']]]+Table1[[#This Row],[บท 2 '[10']]]+Table1[[#This Row],[บท 3 '[5']]]</f>
        <v>13</v>
      </c>
      <c r="M389" s="10">
        <f>IF(Table1[[#This Row],[ซ่อมแล้วกลางภาค]]="ซ่อมแล้ว",10,Table1[[#This Row],[MID '[20']2]])</f>
        <v>7</v>
      </c>
      <c r="N389" s="10"/>
      <c r="O389" s="10"/>
      <c r="P389" s="24"/>
      <c r="Q389" s="10">
        <f>Table1[[#This Row],[บท 4 '[10']]]+Table1[[#This Row],[นำเสนอ '[5']]]+Table1[[#This Row],[บท 5 '[10']]]</f>
        <v>0</v>
      </c>
      <c r="R389" s="10">
        <f>Table1[[#This Row],[ก่อนกลางภาค '[25']]]+Table1[[#This Row],[กลางภาค '[20']]]+Table1[[#This Row],[หลังกลางภาค '[25']]]</f>
        <v>20</v>
      </c>
      <c r="S389" s="10"/>
      <c r="T389" s="10">
        <f>Table1[[#This Row],[ปลายภาค '[30']]]+Table1[[#This Row],[ก่อนปลายภาค '[70']]]</f>
        <v>20</v>
      </c>
      <c r="U389" s="12">
        <f t="shared" si="6"/>
        <v>0</v>
      </c>
      <c r="V38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8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8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89" s="13" t="str">
        <f>_xlfn.XLOOKUP(Table1[[#This Row],[email]],[1]!ท้ายบท_1[Email],[1]!ท้ายบท_1[Total points],"ยังไม่ส่ง")</f>
        <v>ยังไม่ส่ง</v>
      </c>
      <c r="Z389" s="8">
        <f>_xlfn.XLOOKUP(Table1[[#This Row],[email]],[1]!Quiz_1[Email],[1]!Quiz_1[Total points],"ยังไม่ส่ง")</f>
        <v>5</v>
      </c>
      <c r="AA38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89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389" s="13" t="str">
        <f>_xlfn.XLOOKUP(Table1[[#This Row],[email]],[1]!ท้ายบท_2[Email],[1]!ท้ายบท_2[Total points],"ยังไม่ส่ง")</f>
        <v>ยังไม่ส่ง</v>
      </c>
      <c r="AD389" s="13">
        <f>_xlfn.XLOOKUP(Table1[[#This Row],[email]],[1]!Quiz_2[Email],[1]!Quiz_2[Total points],"ยังไม่ส่ง")</f>
        <v>9</v>
      </c>
      <c r="AE389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89" s="13">
        <f>_xlfn.XLOOKUP(Table1[[#This Row],[email]],[1]!ท้ายบท_3[Email],[1]!ท้ายบท_3[Total points],"ยังไม่ส่ง")</f>
        <v>10</v>
      </c>
      <c r="AG389" s="13" t="str">
        <f>_xlfn.XLOOKUP(Table1[[#This Row],[email]],[1]!Quiz_3[Email],[1]!Quiz_3[Total points],"ยังไม่ส่ง")</f>
        <v>ยังไม่ส่ง</v>
      </c>
      <c r="AH389" s="10">
        <v>8</v>
      </c>
      <c r="AI389" s="8">
        <v>5</v>
      </c>
      <c r="AJ389" s="10">
        <f>ROUND((Table1[[#This Row],[mid '[20']]]+Table1[[#This Row],[mid '[10']]])/2,0)</f>
        <v>7</v>
      </c>
      <c r="AK389" s="13"/>
      <c r="AL389" s="13"/>
      <c r="AM389" s="13"/>
      <c r="AN389" s="13"/>
      <c r="AO389" s="13"/>
      <c r="AP389" s="13"/>
      <c r="AQ389" s="13"/>
      <c r="AR389" s="15"/>
      <c r="AS389" s="8" t="str">
        <f>IF(M388&lt;10,"ยังไม่ซ่อม",IF(Table1[[#This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90" spans="1:45" ht="19.5" x14ac:dyDescent="0.4">
      <c r="A390" s="7">
        <v>389</v>
      </c>
      <c r="B390" s="8">
        <v>11</v>
      </c>
      <c r="C390" s="8">
        <v>11</v>
      </c>
      <c r="D390" s="8" t="s">
        <v>1564</v>
      </c>
      <c r="E390" s="8" t="s">
        <v>46</v>
      </c>
      <c r="F390" s="8" t="s">
        <v>1565</v>
      </c>
      <c r="G390" s="8" t="s">
        <v>1566</v>
      </c>
      <c r="H390" s="8" t="s">
        <v>1567</v>
      </c>
      <c r="I390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390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390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390" s="10">
        <f>Table1[[#This Row],[บท 1 '[10']]]+Table1[[#This Row],[บท 2 '[10']]]+Table1[[#This Row],[บท 3 '[5']]]</f>
        <v>12</v>
      </c>
      <c r="M390" s="10">
        <f>IF(Table1[[#This Row],[ซ่อมแล้วกลางภาค]]="ซ่อมแล้ว",10,Table1[[#This Row],[MID '[20']2]])</f>
        <v>5</v>
      </c>
      <c r="N390" s="10"/>
      <c r="O390" s="10"/>
      <c r="P390" s="24"/>
      <c r="Q390" s="10">
        <f>Table1[[#This Row],[บท 4 '[10']]]+Table1[[#This Row],[นำเสนอ '[5']]]+Table1[[#This Row],[บท 5 '[10']]]</f>
        <v>0</v>
      </c>
      <c r="R390" s="10">
        <f>Table1[[#This Row],[ก่อนกลางภาค '[25']]]+Table1[[#This Row],[กลางภาค '[20']]]+Table1[[#This Row],[หลังกลางภาค '[25']]]</f>
        <v>17</v>
      </c>
      <c r="S390" s="10"/>
      <c r="T390" s="10">
        <f>Table1[[#This Row],[ปลายภาค '[30']]]+Table1[[#This Row],[ก่อนปลายภาค '[70']]]</f>
        <v>17</v>
      </c>
      <c r="U390" s="12">
        <f t="shared" si="6"/>
        <v>0</v>
      </c>
      <c r="V39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9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9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90" s="13" t="str">
        <f>_xlfn.XLOOKUP(Table1[[#This Row],[email]],[1]!ท้ายบท_1[Email],[1]!ท้ายบท_1[Total points],"ยังไม่ส่ง")</f>
        <v>ยังไม่ส่ง</v>
      </c>
      <c r="Z390" s="8">
        <f>_xlfn.XLOOKUP(Table1[[#This Row],[email]],[1]!Quiz_1[Email],[1]!Quiz_1[Total points],"ยังไม่ส่ง")</f>
        <v>6</v>
      </c>
      <c r="AA39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90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390" s="13" t="str">
        <f>_xlfn.XLOOKUP(Table1[[#This Row],[email]],[1]!ท้ายบท_2[Email],[1]!ท้ายบท_2[Total points],"ยังไม่ส่ง")</f>
        <v>ยังไม่ส่ง</v>
      </c>
      <c r="AD390" s="13" t="str">
        <f>_xlfn.XLOOKUP(Table1[[#This Row],[email]],[1]!Quiz_2[Email],[1]!Quiz_2[Total points],"ยังไม่ส่ง")</f>
        <v>ยังไม่ส่ง</v>
      </c>
      <c r="AE390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90" s="13">
        <f>_xlfn.XLOOKUP(Table1[[#This Row],[email]],[1]!ท้ายบท_3[Email],[1]!ท้ายบท_3[Total points],"ยังไม่ส่ง")</f>
        <v>2</v>
      </c>
      <c r="AG390" s="13" t="str">
        <f>_xlfn.XLOOKUP(Table1[[#This Row],[email]],[1]!Quiz_3[Email],[1]!Quiz_3[Total points],"ยังไม่ส่ง")</f>
        <v>ยังไม่ส่ง</v>
      </c>
      <c r="AH390" s="10">
        <v>8</v>
      </c>
      <c r="AI390" s="8">
        <v>2</v>
      </c>
      <c r="AJ390" s="10">
        <f>ROUND((Table1[[#This Row],[mid '[20']]]+Table1[[#This Row],[mid '[10']]])/2,0)</f>
        <v>5</v>
      </c>
      <c r="AK390" s="13"/>
      <c r="AL390" s="13"/>
      <c r="AM390" s="13"/>
      <c r="AN390" s="13"/>
      <c r="AO390" s="13"/>
      <c r="AP390" s="13"/>
      <c r="AQ390" s="13"/>
      <c r="AR390" s="15"/>
      <c r="AS390" s="8" t="str">
        <f>IF(M389&lt;10,"ยังไม่ซ่อม",IF(Table1[[#This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91" spans="1:45" ht="19.5" x14ac:dyDescent="0.4">
      <c r="A391" s="7">
        <v>390</v>
      </c>
      <c r="B391" s="8">
        <v>11</v>
      </c>
      <c r="C391" s="8">
        <v>12</v>
      </c>
      <c r="D391" s="8" t="s">
        <v>1568</v>
      </c>
      <c r="E391" s="8" t="s">
        <v>46</v>
      </c>
      <c r="F391" s="8" t="s">
        <v>1569</v>
      </c>
      <c r="G391" s="8" t="s">
        <v>1570</v>
      </c>
      <c r="H391" s="8" t="s">
        <v>1571</v>
      </c>
      <c r="I391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391" s="9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391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391" s="10">
        <f>Table1[[#This Row],[บท 1 '[10']]]+Table1[[#This Row],[บท 2 '[10']]]+Table1[[#This Row],[บท 3 '[5']]]</f>
        <v>10</v>
      </c>
      <c r="M391" s="10">
        <f>IF(Table1[[#This Row],[ซ่อมแล้วกลางภาค]]="ซ่อมแล้ว",10,Table1[[#This Row],[MID '[20']2]])</f>
        <v>9</v>
      </c>
      <c r="N391" s="10"/>
      <c r="O391" s="10"/>
      <c r="P391" s="24"/>
      <c r="Q391" s="10">
        <f>Table1[[#This Row],[บท 4 '[10']]]+Table1[[#This Row],[นำเสนอ '[5']]]+Table1[[#This Row],[บท 5 '[10']]]</f>
        <v>0</v>
      </c>
      <c r="R391" s="10">
        <f>Table1[[#This Row],[ก่อนกลางภาค '[25']]]+Table1[[#This Row],[กลางภาค '[20']]]+Table1[[#This Row],[หลังกลางภาค '[25']]]</f>
        <v>19</v>
      </c>
      <c r="S391" s="10"/>
      <c r="T391" s="10">
        <f>Table1[[#This Row],[ปลายภาค '[30']]]+Table1[[#This Row],[ก่อนปลายภาค '[70']]]</f>
        <v>19</v>
      </c>
      <c r="U391" s="12">
        <f t="shared" si="6"/>
        <v>0</v>
      </c>
      <c r="V39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9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9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91" s="13" t="str">
        <f>_xlfn.XLOOKUP(Table1[[#This Row],[email]],[1]!ท้ายบท_1[Email],[1]!ท้ายบท_1[Total points],"ยังไม่ส่ง")</f>
        <v>ยังไม่ส่ง</v>
      </c>
      <c r="Z391" s="8" t="str">
        <f>_xlfn.XLOOKUP(Table1[[#This Row],[email]],[1]!Quiz_1[Email],[1]!Quiz_1[Total points],"ยังไม่ส่ง")</f>
        <v>ยังไม่ส่ง</v>
      </c>
      <c r="AA391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391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391" s="13" t="str">
        <f>_xlfn.XLOOKUP(Table1[[#This Row],[email]],[1]!ท้ายบท_2[Email],[1]!ท้ายบท_2[Total points],"ยังไม่ส่ง")</f>
        <v>ยังไม่ส่ง</v>
      </c>
      <c r="AD391" s="13">
        <f>_xlfn.XLOOKUP(Table1[[#This Row],[email]],[1]!Quiz_2[Email],[1]!Quiz_2[Total points],"ยังไม่ส่ง")</f>
        <v>9</v>
      </c>
      <c r="AE391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91" s="13">
        <f>_xlfn.XLOOKUP(Table1[[#This Row],[email]],[1]!ท้ายบท_3[Email],[1]!ท้ายบท_3[Total points],"ยังไม่ส่ง")</f>
        <v>10</v>
      </c>
      <c r="AG391" s="13" t="str">
        <f>_xlfn.XLOOKUP(Table1[[#This Row],[email]],[1]!Quiz_3[Email],[1]!Quiz_3[Total points],"ยังไม่ส่ง")</f>
        <v>ยังไม่ส่ง</v>
      </c>
      <c r="AH391" s="10">
        <v>13</v>
      </c>
      <c r="AI391" s="8">
        <v>4</v>
      </c>
      <c r="AJ391" s="10">
        <f>ROUND((Table1[[#This Row],[mid '[20']]]+Table1[[#This Row],[mid '[10']]])/2,0)</f>
        <v>9</v>
      </c>
      <c r="AK391" s="13"/>
      <c r="AL391" s="13"/>
      <c r="AM391" s="13"/>
      <c r="AN391" s="13"/>
      <c r="AO391" s="13"/>
      <c r="AP391" s="13"/>
      <c r="AQ391" s="13"/>
      <c r="AR391" s="15"/>
      <c r="AS391" s="8" t="str">
        <f>IF(M390&lt;10,"ยังไม่ซ่อม",IF(Table1[[#This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92" spans="1:45" ht="19.5" x14ac:dyDescent="0.4">
      <c r="A392" s="7">
        <v>391</v>
      </c>
      <c r="B392" s="8">
        <v>11</v>
      </c>
      <c r="C392" s="8">
        <v>13</v>
      </c>
      <c r="D392" s="8" t="s">
        <v>1572</v>
      </c>
      <c r="E392" s="8" t="s">
        <v>46</v>
      </c>
      <c r="F392" s="8" t="s">
        <v>1573</v>
      </c>
      <c r="G392" s="8" t="s">
        <v>113</v>
      </c>
      <c r="H392" s="8" t="s">
        <v>1574</v>
      </c>
      <c r="I392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39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92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392" s="10">
        <f>Table1[[#This Row],[บท 1 '[10']]]+Table1[[#This Row],[บท 2 '[10']]]+Table1[[#This Row],[บท 3 '[5']]]</f>
        <v>20</v>
      </c>
      <c r="M392" s="10">
        <f>IF(Table1[[#This Row],[ซ่อมแล้วกลางภาค]]="ซ่อมแล้ว",10,Table1[[#This Row],[MID '[20']2]])</f>
        <v>13</v>
      </c>
      <c r="N392" s="10"/>
      <c r="O392" s="10"/>
      <c r="P392" s="24"/>
      <c r="Q392" s="10">
        <f>Table1[[#This Row],[บท 4 '[10']]]+Table1[[#This Row],[นำเสนอ '[5']]]+Table1[[#This Row],[บท 5 '[10']]]</f>
        <v>0</v>
      </c>
      <c r="R392" s="10">
        <f>Table1[[#This Row],[ก่อนกลางภาค '[25']]]+Table1[[#This Row],[กลางภาค '[20']]]+Table1[[#This Row],[หลังกลางภาค '[25']]]</f>
        <v>33</v>
      </c>
      <c r="S392" s="10"/>
      <c r="T392" s="10">
        <f>Table1[[#This Row],[ปลายภาค '[30']]]+Table1[[#This Row],[ก่อนปลายภาค '[70']]]</f>
        <v>33</v>
      </c>
      <c r="U392" s="12">
        <f t="shared" si="6"/>
        <v>0</v>
      </c>
      <c r="V39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9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9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92" s="13" t="str">
        <f>_xlfn.XLOOKUP(Table1[[#This Row],[email]],[1]!ท้ายบท_1[Email],[1]!ท้ายบท_1[Total points],"ยังไม่ส่ง")</f>
        <v>ยังไม่ส่ง</v>
      </c>
      <c r="Z392" s="8">
        <f>_xlfn.XLOOKUP(Table1[[#This Row],[email]],[1]!Quiz_1[Email],[1]!Quiz_1[Total points],"ยังไม่ส่ง")</f>
        <v>8</v>
      </c>
      <c r="AA39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9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92" s="13">
        <f>_xlfn.XLOOKUP(Table1[[#This Row],[email]],[1]!ท้ายบท_2[Email],[1]!ท้ายบท_2[Total points],"ยังไม่ส่ง")</f>
        <v>13</v>
      </c>
      <c r="AD392" s="13">
        <f>_xlfn.XLOOKUP(Table1[[#This Row],[email]],[1]!Quiz_2[Email],[1]!Quiz_2[Total points],"ยังไม่ส่ง")</f>
        <v>9</v>
      </c>
      <c r="AE392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92" s="13">
        <f>_xlfn.XLOOKUP(Table1[[#This Row],[email]],[1]!ท้ายบท_3[Email],[1]!ท้ายบท_3[Total points],"ยังไม่ส่ง")</f>
        <v>9</v>
      </c>
      <c r="AG392" s="13" t="str">
        <f>_xlfn.XLOOKUP(Table1[[#This Row],[email]],[1]!Quiz_3[Email],[1]!Quiz_3[Total points],"ยังไม่ส่ง")</f>
        <v>ยังไม่ส่ง</v>
      </c>
      <c r="AH392" s="10">
        <v>15</v>
      </c>
      <c r="AI392" s="8">
        <v>10</v>
      </c>
      <c r="AJ392" s="10">
        <f>ROUND((Table1[[#This Row],[mid '[20']]]+Table1[[#This Row],[mid '[10']]])/2,0)</f>
        <v>13</v>
      </c>
      <c r="AK392" s="13"/>
      <c r="AL392" s="13"/>
      <c r="AM392" s="13"/>
      <c r="AN392" s="13"/>
      <c r="AO392" s="13"/>
      <c r="AP392" s="13"/>
      <c r="AQ392" s="13"/>
      <c r="AR392" s="15"/>
      <c r="AS392" s="8" t="str">
        <f>IF(M391&lt;10,"ยังไม่ซ่อม",IF(Table1[[#This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93" spans="1:45" ht="19.5" x14ac:dyDescent="0.4">
      <c r="A393" s="7">
        <v>392</v>
      </c>
      <c r="B393" s="8">
        <v>11</v>
      </c>
      <c r="C393" s="8">
        <v>14</v>
      </c>
      <c r="D393" s="8" t="s">
        <v>1575</v>
      </c>
      <c r="E393" s="8" t="s">
        <v>46</v>
      </c>
      <c r="F393" s="8" t="s">
        <v>188</v>
      </c>
      <c r="G393" s="8" t="s">
        <v>1576</v>
      </c>
      <c r="H393" s="8" t="s">
        <v>1577</v>
      </c>
      <c r="I393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393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393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393" s="10">
        <f>Table1[[#This Row],[บท 1 '[10']]]+Table1[[#This Row],[บท 2 '[10']]]+Table1[[#This Row],[บท 3 '[5']]]</f>
        <v>22</v>
      </c>
      <c r="M393" s="10">
        <f>IF(Table1[[#This Row],[ซ่อมแล้วกลางภาค]]="ซ่อมแล้ว",10,Table1[[#This Row],[MID '[20']2]])</f>
        <v>11</v>
      </c>
      <c r="N393" s="10"/>
      <c r="O393" s="10"/>
      <c r="P393" s="24"/>
      <c r="Q393" s="10">
        <f>Table1[[#This Row],[บท 4 '[10']]]+Table1[[#This Row],[นำเสนอ '[5']]]+Table1[[#This Row],[บท 5 '[10']]]</f>
        <v>0</v>
      </c>
      <c r="R393" s="10">
        <f>Table1[[#This Row],[ก่อนกลางภาค '[25']]]+Table1[[#This Row],[กลางภาค '[20']]]+Table1[[#This Row],[หลังกลางภาค '[25']]]</f>
        <v>33</v>
      </c>
      <c r="S393" s="10"/>
      <c r="T393" s="10">
        <f>Table1[[#This Row],[ปลายภาค '[30']]]+Table1[[#This Row],[ก่อนปลายภาค '[70']]]</f>
        <v>33</v>
      </c>
      <c r="U393" s="12">
        <f t="shared" si="6"/>
        <v>0</v>
      </c>
      <c r="V39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9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9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93" s="13">
        <f>_xlfn.XLOOKUP(Table1[[#This Row],[email]],[1]!ท้ายบท_1[Email],[1]!ท้ายบท_1[Total points],"ยังไม่ส่ง")</f>
        <v>21</v>
      </c>
      <c r="Z393" s="8">
        <f>_xlfn.XLOOKUP(Table1[[#This Row],[email]],[1]!Quiz_1[Email],[1]!Quiz_1[Total points],"ยังไม่ส่ง")</f>
        <v>8</v>
      </c>
      <c r="AA39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9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393" s="13">
        <f>_xlfn.XLOOKUP(Table1[[#This Row],[email]],[1]!ท้ายบท_2[Email],[1]!ท้ายบท_2[Total points],"ยังไม่ส่ง")</f>
        <v>10</v>
      </c>
      <c r="AD393" s="13">
        <f>_xlfn.XLOOKUP(Table1[[#This Row],[email]],[1]!Quiz_2[Email],[1]!Quiz_2[Total points],"ยังไม่ส่ง")</f>
        <v>8</v>
      </c>
      <c r="AE393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93" s="13">
        <f>_xlfn.XLOOKUP(Table1[[#This Row],[email]],[1]!ท้ายบท_3[Email],[1]!ท้ายบท_3[Total points],"ยังไม่ส่ง")</f>
        <v>9</v>
      </c>
      <c r="AG393" s="13" t="str">
        <f>_xlfn.XLOOKUP(Table1[[#This Row],[email]],[1]!Quiz_3[Email],[1]!Quiz_3[Total points],"ยังไม่ส่ง")</f>
        <v>ยังไม่ส่ง</v>
      </c>
      <c r="AH393" s="10">
        <v>13</v>
      </c>
      <c r="AI393" s="8">
        <v>8</v>
      </c>
      <c r="AJ393" s="10">
        <f>ROUND((Table1[[#This Row],[mid '[20']]]+Table1[[#This Row],[mid '[10']]])/2,0)</f>
        <v>11</v>
      </c>
      <c r="AK393" s="13"/>
      <c r="AL393" s="13"/>
      <c r="AM393" s="13"/>
      <c r="AN393" s="13"/>
      <c r="AO393" s="13"/>
      <c r="AP393" s="13"/>
      <c r="AQ393" s="13"/>
      <c r="AR393" s="15"/>
      <c r="AS393" s="8" t="str">
        <f>IF(M392&lt;10,"ยังไม่ซ่อม",IF(Table1[[#This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94" spans="1:45" ht="19.5" x14ac:dyDescent="0.4">
      <c r="A394" s="7">
        <v>393</v>
      </c>
      <c r="B394" s="8">
        <v>11</v>
      </c>
      <c r="C394" s="8">
        <v>15</v>
      </c>
      <c r="D394" s="8" t="s">
        <v>1578</v>
      </c>
      <c r="E394" s="8" t="s">
        <v>46</v>
      </c>
      <c r="F394" s="8" t="s">
        <v>1579</v>
      </c>
      <c r="G394" s="8" t="s">
        <v>924</v>
      </c>
      <c r="H394" s="8" t="s">
        <v>1580</v>
      </c>
      <c r="I394" s="9">
        <f>ROUND(COUNTIF(Table1[[#This Row],[กิจกรรม 1.1]:[ท้ายบท 1]],"&lt;&gt;ยังไม่ส่ง")*2+IF(Table1[[#This Row],[Quiz 1]]&lt;&gt;"ยังไม่ส่ง",Table1[[#This Row],[Quiz 1]]*2/10,0),0)</f>
        <v>3</v>
      </c>
      <c r="J394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394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394" s="10">
        <f>Table1[[#This Row],[บท 1 '[10']]]+Table1[[#This Row],[บท 2 '[10']]]+Table1[[#This Row],[บท 3 '[5']]]</f>
        <v>9</v>
      </c>
      <c r="M394" s="10">
        <f>IF(Table1[[#This Row],[ซ่อมแล้วกลางภาค]]="ซ่อมแล้ว",10,Table1[[#This Row],[MID '[20']2]])</f>
        <v>6</v>
      </c>
      <c r="N394" s="10"/>
      <c r="O394" s="10"/>
      <c r="P394" s="24"/>
      <c r="Q394" s="10">
        <f>Table1[[#This Row],[บท 4 '[10']]]+Table1[[#This Row],[นำเสนอ '[5']]]+Table1[[#This Row],[บท 5 '[10']]]</f>
        <v>0</v>
      </c>
      <c r="R394" s="10">
        <f>Table1[[#This Row],[ก่อนกลางภาค '[25']]]+Table1[[#This Row],[กลางภาค '[20']]]+Table1[[#This Row],[หลังกลางภาค '[25']]]</f>
        <v>15</v>
      </c>
      <c r="S394" s="10"/>
      <c r="T394" s="10">
        <f>Table1[[#This Row],[ปลายภาค '[30']]]+Table1[[#This Row],[ก่อนปลายภาค '[70']]]</f>
        <v>15</v>
      </c>
      <c r="U394" s="12">
        <f t="shared" si="6"/>
        <v>0</v>
      </c>
      <c r="V39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94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394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394" s="13" t="str">
        <f>_xlfn.XLOOKUP(Table1[[#This Row],[email]],[1]!ท้ายบท_1[Email],[1]!ท้ายบท_1[Total points],"ยังไม่ส่ง")</f>
        <v>ยังไม่ส่ง</v>
      </c>
      <c r="Z394" s="8">
        <f>_xlfn.XLOOKUP(Table1[[#This Row],[email]],[1]!Quiz_1[Email],[1]!Quiz_1[Total points],"ยังไม่ส่ง")</f>
        <v>7</v>
      </c>
      <c r="AA39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94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394" s="13" t="str">
        <f>_xlfn.XLOOKUP(Table1[[#This Row],[email]],[1]!ท้ายบท_2[Email],[1]!ท้ายบท_2[Total points],"ยังไม่ส่ง")</f>
        <v>ยังไม่ส่ง</v>
      </c>
      <c r="AD394" s="13">
        <f>_xlfn.XLOOKUP(Table1[[#This Row],[email]],[1]!Quiz_2[Email],[1]!Quiz_2[Total points],"ยังไม่ส่ง")</f>
        <v>9</v>
      </c>
      <c r="AE394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94" s="13">
        <f>_xlfn.XLOOKUP(Table1[[#This Row],[email]],[1]!ท้ายบท_3[Email],[1]!ท้ายบท_3[Total points],"ยังไม่ส่ง")</f>
        <v>10</v>
      </c>
      <c r="AG394" s="13" t="str">
        <f>_xlfn.XLOOKUP(Table1[[#This Row],[email]],[1]!Quiz_3[Email],[1]!Quiz_3[Total points],"ยังไม่ส่ง")</f>
        <v>ยังไม่ส่ง</v>
      </c>
      <c r="AH394" s="10">
        <v>8</v>
      </c>
      <c r="AI394" s="8">
        <v>4</v>
      </c>
      <c r="AJ394" s="10">
        <f>ROUND((Table1[[#This Row],[mid '[20']]]+Table1[[#This Row],[mid '[10']]])/2,0)</f>
        <v>6</v>
      </c>
      <c r="AK394" s="13"/>
      <c r="AL394" s="13"/>
      <c r="AM394" s="13"/>
      <c r="AN394" s="13"/>
      <c r="AO394" s="13"/>
      <c r="AP394" s="13"/>
      <c r="AQ394" s="13"/>
      <c r="AR394" s="15"/>
      <c r="AS394" s="8" t="str">
        <f>IF(M393&lt;10,"ยังไม่ซ่อม",IF(Table1[[#This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395" spans="1:45" ht="19.5" x14ac:dyDescent="0.4">
      <c r="A395" s="7">
        <v>394</v>
      </c>
      <c r="B395" s="8">
        <v>11</v>
      </c>
      <c r="C395" s="8">
        <v>16</v>
      </c>
      <c r="D395" s="8" t="s">
        <v>1581</v>
      </c>
      <c r="E395" s="8" t="s">
        <v>457</v>
      </c>
      <c r="F395" s="8" t="s">
        <v>1582</v>
      </c>
      <c r="G395" s="8" t="s">
        <v>1583</v>
      </c>
      <c r="H395" s="8" t="s">
        <v>1584</v>
      </c>
      <c r="I395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395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395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395" s="10">
        <f>Table1[[#This Row],[บท 1 '[10']]]+Table1[[#This Row],[บท 2 '[10']]]+Table1[[#This Row],[บท 3 '[5']]]</f>
        <v>13</v>
      </c>
      <c r="M395" s="10">
        <f>IF(Table1[[#This Row],[ซ่อมแล้วกลางภาค]]="ซ่อมแล้ว",10,Table1[[#This Row],[MID '[20']2]])</f>
        <v>5</v>
      </c>
      <c r="N395" s="10"/>
      <c r="O395" s="10"/>
      <c r="P395" s="24"/>
      <c r="Q395" s="10">
        <f>Table1[[#This Row],[บท 4 '[10']]]+Table1[[#This Row],[นำเสนอ '[5']]]+Table1[[#This Row],[บท 5 '[10']]]</f>
        <v>0</v>
      </c>
      <c r="R395" s="10">
        <f>Table1[[#This Row],[ก่อนกลางภาค '[25']]]+Table1[[#This Row],[กลางภาค '[20']]]+Table1[[#This Row],[หลังกลางภาค '[25']]]</f>
        <v>18</v>
      </c>
      <c r="S395" s="10"/>
      <c r="T395" s="10">
        <f>Table1[[#This Row],[ปลายภาค '[30']]]+Table1[[#This Row],[ก่อนปลายภาค '[70']]]</f>
        <v>18</v>
      </c>
      <c r="U395" s="12">
        <f t="shared" si="6"/>
        <v>0</v>
      </c>
      <c r="V39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9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9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95" s="13" t="str">
        <f>_xlfn.XLOOKUP(Table1[[#This Row],[email]],[1]!ท้ายบท_1[Email],[1]!ท้ายบท_1[Total points],"ยังไม่ส่ง")</f>
        <v>ยังไม่ส่ง</v>
      </c>
      <c r="Z395" s="8">
        <f>_xlfn.XLOOKUP(Table1[[#This Row],[email]],[1]!Quiz_1[Email],[1]!Quiz_1[Total points],"ยังไม่ส่ง")</f>
        <v>5</v>
      </c>
      <c r="AA39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95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395" s="13" t="str">
        <f>_xlfn.XLOOKUP(Table1[[#This Row],[email]],[1]!ท้ายบท_2[Email],[1]!ท้ายบท_2[Total points],"ยังไม่ส่ง")</f>
        <v>ยังไม่ส่ง</v>
      </c>
      <c r="AD395" s="13">
        <f>_xlfn.XLOOKUP(Table1[[#This Row],[email]],[1]!Quiz_2[Email],[1]!Quiz_2[Total points],"ยังไม่ส่ง")</f>
        <v>5</v>
      </c>
      <c r="AE395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95" s="13">
        <f>_xlfn.XLOOKUP(Table1[[#This Row],[email]],[1]!ท้ายบท_3[Email],[1]!ท้ายบท_3[Total points],"ยังไม่ส่ง")</f>
        <v>6</v>
      </c>
      <c r="AG395" s="13" t="str">
        <f>_xlfn.XLOOKUP(Table1[[#This Row],[email]],[1]!Quiz_3[Email],[1]!Quiz_3[Total points],"ยังไม่ส่ง")</f>
        <v>ยังไม่ส่ง</v>
      </c>
      <c r="AH395" s="10">
        <v>7</v>
      </c>
      <c r="AI395" s="8">
        <v>2</v>
      </c>
      <c r="AJ395" s="10">
        <f>ROUND((Table1[[#This Row],[mid '[20']]]+Table1[[#This Row],[mid '[10']]])/2,0)</f>
        <v>5</v>
      </c>
      <c r="AK395" s="13"/>
      <c r="AL395" s="13"/>
      <c r="AM395" s="13"/>
      <c r="AN395" s="13"/>
      <c r="AO395" s="13"/>
      <c r="AP395" s="13"/>
      <c r="AQ395" s="13"/>
      <c r="AR395" s="15"/>
      <c r="AS395" s="8" t="str">
        <f>IF(M394&lt;10,"ยังไม่ซ่อม",IF(Table1[[#This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96" spans="1:45" ht="19.5" x14ac:dyDescent="0.4">
      <c r="A396" s="7">
        <v>395</v>
      </c>
      <c r="B396" s="8">
        <v>11</v>
      </c>
      <c r="C396" s="8">
        <v>17</v>
      </c>
      <c r="D396" s="8" t="s">
        <v>1585</v>
      </c>
      <c r="E396" s="8" t="s">
        <v>46</v>
      </c>
      <c r="F396" s="8" t="s">
        <v>760</v>
      </c>
      <c r="G396" s="8" t="s">
        <v>1586</v>
      </c>
      <c r="H396" s="8" t="s">
        <v>1587</v>
      </c>
      <c r="I396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396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396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396" s="10">
        <f>Table1[[#This Row],[บท 1 '[10']]]+Table1[[#This Row],[บท 2 '[10']]]+Table1[[#This Row],[บท 3 '[5']]]</f>
        <v>13</v>
      </c>
      <c r="M396" s="10">
        <f>IF(Table1[[#This Row],[ซ่อมแล้วกลางภาค]]="ซ่อมแล้ว",10,Table1[[#This Row],[MID '[20']2]])</f>
        <v>8</v>
      </c>
      <c r="N396" s="10"/>
      <c r="O396" s="10"/>
      <c r="P396" s="24"/>
      <c r="Q396" s="10">
        <f>Table1[[#This Row],[บท 4 '[10']]]+Table1[[#This Row],[นำเสนอ '[5']]]+Table1[[#This Row],[บท 5 '[10']]]</f>
        <v>0</v>
      </c>
      <c r="R396" s="10">
        <f>Table1[[#This Row],[ก่อนกลางภาค '[25']]]+Table1[[#This Row],[กลางภาค '[20']]]+Table1[[#This Row],[หลังกลางภาค '[25']]]</f>
        <v>21</v>
      </c>
      <c r="S396" s="10"/>
      <c r="T396" s="10">
        <f>Table1[[#This Row],[ปลายภาค '[30']]]+Table1[[#This Row],[ก่อนปลายภาค '[70']]]</f>
        <v>21</v>
      </c>
      <c r="U396" s="12">
        <f t="shared" si="6"/>
        <v>0</v>
      </c>
      <c r="V39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9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9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96" s="13" t="str">
        <f>_xlfn.XLOOKUP(Table1[[#This Row],[email]],[1]!ท้ายบท_1[Email],[1]!ท้ายบท_1[Total points],"ยังไม่ส่ง")</f>
        <v>ยังไม่ส่ง</v>
      </c>
      <c r="Z396" s="8">
        <f>_xlfn.XLOOKUP(Table1[[#This Row],[email]],[1]!Quiz_1[Email],[1]!Quiz_1[Total points],"ยังไม่ส่ง")</f>
        <v>7</v>
      </c>
      <c r="AA39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96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396" s="13" t="str">
        <f>_xlfn.XLOOKUP(Table1[[#This Row],[email]],[1]!ท้ายบท_2[Email],[1]!ท้ายบท_2[Total points],"ยังไม่ส่ง")</f>
        <v>ยังไม่ส่ง</v>
      </c>
      <c r="AD396" s="13">
        <f>_xlfn.XLOOKUP(Table1[[#This Row],[email]],[1]!Quiz_2[Email],[1]!Quiz_2[Total points],"ยังไม่ส่ง")</f>
        <v>9</v>
      </c>
      <c r="AE396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96" s="13">
        <f>_xlfn.XLOOKUP(Table1[[#This Row],[email]],[1]!ท้ายบท_3[Email],[1]!ท้ายบท_3[Total points],"ยังไม่ส่ง")</f>
        <v>8</v>
      </c>
      <c r="AG396" s="13" t="str">
        <f>_xlfn.XLOOKUP(Table1[[#This Row],[email]],[1]!Quiz_3[Email],[1]!Quiz_3[Total points],"ยังไม่ส่ง")</f>
        <v>ยังไม่ส่ง</v>
      </c>
      <c r="AH396" s="10">
        <v>10</v>
      </c>
      <c r="AI396" s="8">
        <v>5</v>
      </c>
      <c r="AJ396" s="10">
        <f>ROUND((Table1[[#This Row],[mid '[20']]]+Table1[[#This Row],[mid '[10']]])/2,0)</f>
        <v>8</v>
      </c>
      <c r="AK396" s="13"/>
      <c r="AL396" s="13"/>
      <c r="AM396" s="13"/>
      <c r="AN396" s="13"/>
      <c r="AO396" s="13"/>
      <c r="AP396" s="13"/>
      <c r="AQ396" s="13"/>
      <c r="AR396" s="15"/>
      <c r="AS396" s="8" t="str">
        <f>IF(M395&lt;10,"ยังไม่ซ่อม",IF(Table1[[#This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97" spans="1:45" ht="19.5" x14ac:dyDescent="0.4">
      <c r="A397" s="7">
        <v>396</v>
      </c>
      <c r="B397" s="8">
        <v>11</v>
      </c>
      <c r="C397" s="8">
        <v>18</v>
      </c>
      <c r="D397" s="8" t="s">
        <v>1588</v>
      </c>
      <c r="E397" s="8" t="s">
        <v>46</v>
      </c>
      <c r="F397" s="8" t="s">
        <v>1589</v>
      </c>
      <c r="G397" s="8" t="s">
        <v>1590</v>
      </c>
      <c r="H397" s="8" t="s">
        <v>1591</v>
      </c>
      <c r="I397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397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397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397" s="10">
        <f>Table1[[#This Row],[บท 1 '[10']]]+Table1[[#This Row],[บท 2 '[10']]]+Table1[[#This Row],[บท 3 '[5']]]</f>
        <v>13</v>
      </c>
      <c r="M397" s="10">
        <f>IF(Table1[[#This Row],[ซ่อมแล้วกลางภาค]]="ซ่อมแล้ว",10,Table1[[#This Row],[MID '[20']2]])</f>
        <v>8</v>
      </c>
      <c r="N397" s="10"/>
      <c r="O397" s="10"/>
      <c r="P397" s="24"/>
      <c r="Q397" s="10">
        <f>Table1[[#This Row],[บท 4 '[10']]]+Table1[[#This Row],[นำเสนอ '[5']]]+Table1[[#This Row],[บท 5 '[10']]]</f>
        <v>0</v>
      </c>
      <c r="R397" s="10">
        <f>Table1[[#This Row],[ก่อนกลางภาค '[25']]]+Table1[[#This Row],[กลางภาค '[20']]]+Table1[[#This Row],[หลังกลางภาค '[25']]]</f>
        <v>21</v>
      </c>
      <c r="S397" s="10"/>
      <c r="T397" s="10">
        <f>Table1[[#This Row],[ปลายภาค '[30']]]+Table1[[#This Row],[ก่อนปลายภาค '[70']]]</f>
        <v>21</v>
      </c>
      <c r="U397" s="12">
        <f t="shared" si="6"/>
        <v>0</v>
      </c>
      <c r="V39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9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9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97" s="13">
        <f>_xlfn.XLOOKUP(Table1[[#This Row],[email]],[1]!ท้ายบท_1[Email],[1]!ท้ายบท_1[Total points],"ยังไม่ส่ง")</f>
        <v>7</v>
      </c>
      <c r="Z397" s="8">
        <f>_xlfn.XLOOKUP(Table1[[#This Row],[email]],[1]!Quiz_1[Email],[1]!Quiz_1[Total points],"ยังไม่ส่ง")</f>
        <v>3</v>
      </c>
      <c r="AA39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97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397" s="13" t="str">
        <f>_xlfn.XLOOKUP(Table1[[#This Row],[email]],[1]!ท้ายบท_2[Email],[1]!ท้ายบท_2[Total points],"ยังไม่ส่ง")</f>
        <v>ยังไม่ส่ง</v>
      </c>
      <c r="AD397" s="13">
        <f>_xlfn.XLOOKUP(Table1[[#This Row],[email]],[1]!Quiz_2[Email],[1]!Quiz_2[Total points],"ยังไม่ส่ง")</f>
        <v>5</v>
      </c>
      <c r="AE397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97" s="13" t="str">
        <f>_xlfn.XLOOKUP(Table1[[#This Row],[email]],[1]!ท้ายบท_3[Email],[1]!ท้ายบท_3[Total points],"ยังไม่ส่ง")</f>
        <v>ยังไม่ส่ง</v>
      </c>
      <c r="AG397" s="13" t="str">
        <f>_xlfn.XLOOKUP(Table1[[#This Row],[email]],[1]!Quiz_3[Email],[1]!Quiz_3[Total points],"ยังไม่ส่ง")</f>
        <v>ยังไม่ส่ง</v>
      </c>
      <c r="AH397" s="10">
        <v>13</v>
      </c>
      <c r="AI397" s="8">
        <v>3</v>
      </c>
      <c r="AJ397" s="10">
        <f>ROUND((Table1[[#This Row],[mid '[20']]]+Table1[[#This Row],[mid '[10']]])/2,0)</f>
        <v>8</v>
      </c>
      <c r="AK397" s="13"/>
      <c r="AL397" s="13"/>
      <c r="AM397" s="13"/>
      <c r="AN397" s="13"/>
      <c r="AO397" s="13"/>
      <c r="AP397" s="13"/>
      <c r="AQ397" s="13"/>
      <c r="AR397" s="15"/>
      <c r="AS397" s="8" t="str">
        <f>IF(M396&lt;10,"ยังไม่ซ่อม",IF(Table1[[#This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98" spans="1:45" ht="19.5" x14ac:dyDescent="0.4">
      <c r="A398" s="7">
        <v>397</v>
      </c>
      <c r="B398" s="8">
        <v>11</v>
      </c>
      <c r="C398" s="8">
        <v>19</v>
      </c>
      <c r="D398" s="8" t="s">
        <v>1592</v>
      </c>
      <c r="E398" s="8" t="s">
        <v>46</v>
      </c>
      <c r="F398" s="8" t="s">
        <v>1082</v>
      </c>
      <c r="G398" s="8" t="s">
        <v>1593</v>
      </c>
      <c r="H398" s="8" t="s">
        <v>1594</v>
      </c>
      <c r="I398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398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398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398" s="10">
        <f>Table1[[#This Row],[บท 1 '[10']]]+Table1[[#This Row],[บท 2 '[10']]]+Table1[[#This Row],[บท 3 '[5']]]</f>
        <v>12</v>
      </c>
      <c r="M398" s="10">
        <f>IF(Table1[[#This Row],[ซ่อมแล้วกลางภาค]]="ซ่อมแล้ว",10,Table1[[#This Row],[MID '[20']2]])</f>
        <v>8</v>
      </c>
      <c r="N398" s="10"/>
      <c r="O398" s="10"/>
      <c r="P398" s="24"/>
      <c r="Q398" s="10">
        <f>Table1[[#This Row],[บท 4 '[10']]]+Table1[[#This Row],[นำเสนอ '[5']]]+Table1[[#This Row],[บท 5 '[10']]]</f>
        <v>0</v>
      </c>
      <c r="R398" s="10">
        <f>Table1[[#This Row],[ก่อนกลางภาค '[25']]]+Table1[[#This Row],[กลางภาค '[20']]]+Table1[[#This Row],[หลังกลางภาค '[25']]]</f>
        <v>20</v>
      </c>
      <c r="S398" s="10"/>
      <c r="T398" s="10">
        <f>Table1[[#This Row],[ปลายภาค '[30']]]+Table1[[#This Row],[ก่อนปลายภาค '[70']]]</f>
        <v>20</v>
      </c>
      <c r="U398" s="12">
        <f t="shared" si="6"/>
        <v>0</v>
      </c>
      <c r="V398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39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39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398" s="13" t="str">
        <f>_xlfn.XLOOKUP(Table1[[#This Row],[email]],[1]!ท้ายบท_1[Email],[1]!ท้ายบท_1[Total points],"ยังไม่ส่ง")</f>
        <v>ยังไม่ส่ง</v>
      </c>
      <c r="Z398" s="8">
        <f>_xlfn.XLOOKUP(Table1[[#This Row],[email]],[1]!Quiz_1[Email],[1]!Quiz_1[Total points],"ยังไม่ส่ง")</f>
        <v>8</v>
      </c>
      <c r="AA39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98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398" s="13" t="str">
        <f>_xlfn.XLOOKUP(Table1[[#This Row],[email]],[1]!ท้ายบท_2[Email],[1]!ท้ายบท_2[Total points],"ยังไม่ส่ง")</f>
        <v>ยังไม่ส่ง</v>
      </c>
      <c r="AD398" s="13">
        <f>_xlfn.XLOOKUP(Table1[[#This Row],[email]],[1]!Quiz_2[Email],[1]!Quiz_2[Total points],"ยังไม่ส่ง")</f>
        <v>8</v>
      </c>
      <c r="AE398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98" s="13">
        <f>_xlfn.XLOOKUP(Table1[[#This Row],[email]],[1]!ท้ายบท_3[Email],[1]!ท้ายบท_3[Total points],"ยังไม่ส่ง")</f>
        <v>8</v>
      </c>
      <c r="AG398" s="13" t="str">
        <f>_xlfn.XLOOKUP(Table1[[#This Row],[email]],[1]!Quiz_3[Email],[1]!Quiz_3[Total points],"ยังไม่ส่ง")</f>
        <v>ยังไม่ส่ง</v>
      </c>
      <c r="AH398" s="10">
        <v>11</v>
      </c>
      <c r="AI398" s="8">
        <v>5</v>
      </c>
      <c r="AJ398" s="10">
        <f>ROUND((Table1[[#This Row],[mid '[20']]]+Table1[[#This Row],[mid '[10']]])/2,0)</f>
        <v>8</v>
      </c>
      <c r="AK398" s="13"/>
      <c r="AL398" s="13"/>
      <c r="AM398" s="13"/>
      <c r="AN398" s="13"/>
      <c r="AO398" s="13"/>
      <c r="AP398" s="13"/>
      <c r="AQ398" s="13"/>
      <c r="AR398" s="15"/>
      <c r="AS398" s="8" t="str">
        <f>IF(M397&lt;10,"ยังไม่ซ่อม",IF(Table1[[#This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399" spans="1:45" ht="19.5" x14ac:dyDescent="0.4">
      <c r="A399" s="7">
        <v>398</v>
      </c>
      <c r="B399" s="8">
        <v>11</v>
      </c>
      <c r="C399" s="8">
        <v>20</v>
      </c>
      <c r="D399" s="8" t="s">
        <v>1595</v>
      </c>
      <c r="E399" s="8" t="s">
        <v>46</v>
      </c>
      <c r="F399" s="8" t="s">
        <v>1596</v>
      </c>
      <c r="G399" s="8" t="s">
        <v>1597</v>
      </c>
      <c r="H399" s="8" t="s">
        <v>1598</v>
      </c>
      <c r="I399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399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399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399" s="10">
        <f>Table1[[#This Row],[บท 1 '[10']]]+Table1[[#This Row],[บท 2 '[10']]]+Table1[[#This Row],[บท 3 '[5']]]</f>
        <v>10</v>
      </c>
      <c r="M399" s="10">
        <f>IF(Table1[[#This Row],[ซ่อมแล้วกลางภาค]]="ซ่อมแล้ว",10,Table1[[#This Row],[MID '[20']2]])</f>
        <v>9</v>
      </c>
      <c r="N399" s="10"/>
      <c r="O399" s="10"/>
      <c r="P399" s="24"/>
      <c r="Q399" s="10">
        <f>Table1[[#This Row],[บท 4 '[10']]]+Table1[[#This Row],[นำเสนอ '[5']]]+Table1[[#This Row],[บท 5 '[10']]]</f>
        <v>0</v>
      </c>
      <c r="R399" s="10">
        <f>Table1[[#This Row],[ก่อนกลางภาค '[25']]]+Table1[[#This Row],[กลางภาค '[20']]]+Table1[[#This Row],[หลังกลางภาค '[25']]]</f>
        <v>19</v>
      </c>
      <c r="S399" s="10"/>
      <c r="T399" s="10">
        <f>Table1[[#This Row],[ปลายภาค '[30']]]+Table1[[#This Row],[ก่อนปลายภาค '[70']]]</f>
        <v>19</v>
      </c>
      <c r="U399" s="12">
        <f t="shared" si="6"/>
        <v>0</v>
      </c>
      <c r="V39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399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399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399" s="13" t="str">
        <f>_xlfn.XLOOKUP(Table1[[#This Row],[email]],[1]!ท้ายบท_1[Email],[1]!ท้ายบท_1[Total points],"ยังไม่ส่ง")</f>
        <v>ยังไม่ส่ง</v>
      </c>
      <c r="Z399" s="8">
        <f>_xlfn.XLOOKUP(Table1[[#This Row],[email]],[1]!Quiz_1[Email],[1]!Quiz_1[Total points],"ยังไม่ส่ง")</f>
        <v>10</v>
      </c>
      <c r="AA39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399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399" s="13" t="str">
        <f>_xlfn.XLOOKUP(Table1[[#This Row],[email]],[1]!ท้ายบท_2[Email],[1]!ท้ายบท_2[Total points],"ยังไม่ส่ง")</f>
        <v>ยังไม่ส่ง</v>
      </c>
      <c r="AD399" s="13">
        <f>_xlfn.XLOOKUP(Table1[[#This Row],[email]],[1]!Quiz_2[Email],[1]!Quiz_2[Total points],"ยังไม่ส่ง")</f>
        <v>7</v>
      </c>
      <c r="AE399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399" s="13">
        <f>_xlfn.XLOOKUP(Table1[[#This Row],[email]],[1]!ท้ายบท_3[Email],[1]!ท้ายบท_3[Total points],"ยังไม่ส่ง")</f>
        <v>11</v>
      </c>
      <c r="AG399" s="13" t="str">
        <f>_xlfn.XLOOKUP(Table1[[#This Row],[email]],[1]!Quiz_3[Email],[1]!Quiz_3[Total points],"ยังไม่ส่ง")</f>
        <v>ยังไม่ส่ง</v>
      </c>
      <c r="AH399" s="10">
        <v>14</v>
      </c>
      <c r="AI399" s="8">
        <v>4</v>
      </c>
      <c r="AJ399" s="10">
        <f>ROUND((Table1[[#This Row],[mid '[20']]]+Table1[[#This Row],[mid '[10']]])/2,0)</f>
        <v>9</v>
      </c>
      <c r="AK399" s="13"/>
      <c r="AL399" s="13"/>
      <c r="AM399" s="13"/>
      <c r="AN399" s="13"/>
      <c r="AO399" s="13"/>
      <c r="AP399" s="13"/>
      <c r="AQ399" s="13"/>
      <c r="AR399" s="15"/>
      <c r="AS399" s="8" t="str">
        <f>IF(M398&lt;10,"ยังไม่ซ่อม",IF(Table1[[#This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00" spans="1:45" ht="19.5" x14ac:dyDescent="0.4">
      <c r="A400" s="7">
        <v>399</v>
      </c>
      <c r="B400" s="8">
        <v>11</v>
      </c>
      <c r="C400" s="8">
        <v>21</v>
      </c>
      <c r="D400" s="8" t="s">
        <v>1599</v>
      </c>
      <c r="E400" s="8" t="s">
        <v>46</v>
      </c>
      <c r="F400" s="8" t="s">
        <v>1600</v>
      </c>
      <c r="G400" s="8" t="s">
        <v>1601</v>
      </c>
      <c r="H400" s="8" t="s">
        <v>1602</v>
      </c>
      <c r="I400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400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400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00" s="10">
        <f>Table1[[#This Row],[บท 1 '[10']]]+Table1[[#This Row],[บท 2 '[10']]]+Table1[[#This Row],[บท 3 '[5']]]</f>
        <v>14</v>
      </c>
      <c r="M400" s="10">
        <f>IF(Table1[[#This Row],[ซ่อมแล้วกลางภาค]]="ซ่อมแล้ว",10,Table1[[#This Row],[MID '[20']2]])</f>
        <v>5</v>
      </c>
      <c r="N400" s="10"/>
      <c r="O400" s="10"/>
      <c r="P400" s="24"/>
      <c r="Q400" s="10">
        <f>Table1[[#This Row],[บท 4 '[10']]]+Table1[[#This Row],[นำเสนอ '[5']]]+Table1[[#This Row],[บท 5 '[10']]]</f>
        <v>0</v>
      </c>
      <c r="R400" s="10">
        <f>Table1[[#This Row],[ก่อนกลางภาค '[25']]]+Table1[[#This Row],[กลางภาค '[20']]]+Table1[[#This Row],[หลังกลางภาค '[25']]]</f>
        <v>19</v>
      </c>
      <c r="S400" s="10"/>
      <c r="T400" s="10">
        <f>Table1[[#This Row],[ปลายภาค '[30']]]+Table1[[#This Row],[ก่อนปลายภาค '[70']]]</f>
        <v>19</v>
      </c>
      <c r="U400" s="12">
        <f t="shared" si="6"/>
        <v>0</v>
      </c>
      <c r="V40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0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0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00" s="13" t="str">
        <f>_xlfn.XLOOKUP(Table1[[#This Row],[email]],[1]!ท้ายบท_1[Email],[1]!ท้ายบท_1[Total points],"ยังไม่ส่ง")</f>
        <v>ยังไม่ส่ง</v>
      </c>
      <c r="Z400" s="8">
        <f>_xlfn.XLOOKUP(Table1[[#This Row],[email]],[1]!Quiz_1[Email],[1]!Quiz_1[Total points],"ยังไม่ส่ง")</f>
        <v>8</v>
      </c>
      <c r="AA40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00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00" s="13" t="str">
        <f>_xlfn.XLOOKUP(Table1[[#This Row],[email]],[1]!ท้ายบท_2[Email],[1]!ท้ายบท_2[Total points],"ยังไม่ส่ง")</f>
        <v>ยังไม่ส่ง</v>
      </c>
      <c r="AD400" s="13">
        <f>_xlfn.XLOOKUP(Table1[[#This Row],[email]],[1]!Quiz_2[Email],[1]!Quiz_2[Total points],"ยังไม่ส่ง")</f>
        <v>9</v>
      </c>
      <c r="AE400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00" s="13">
        <f>_xlfn.XLOOKUP(Table1[[#This Row],[email]],[1]!ท้ายบท_3[Email],[1]!ท้ายบท_3[Total points],"ยังไม่ส่ง")</f>
        <v>10</v>
      </c>
      <c r="AG400" s="13" t="str">
        <f>_xlfn.XLOOKUP(Table1[[#This Row],[email]],[1]!Quiz_3[Email],[1]!Quiz_3[Total points],"ยังไม่ส่ง")</f>
        <v>ยังไม่ส่ง</v>
      </c>
      <c r="AH400" s="10">
        <v>7</v>
      </c>
      <c r="AI400" s="8">
        <v>3</v>
      </c>
      <c r="AJ400" s="10">
        <f>ROUND((Table1[[#This Row],[mid '[20']]]+Table1[[#This Row],[mid '[10']]])/2,0)</f>
        <v>5</v>
      </c>
      <c r="AK400" s="13"/>
      <c r="AL400" s="13"/>
      <c r="AM400" s="13"/>
      <c r="AN400" s="13"/>
      <c r="AO400" s="13"/>
      <c r="AP400" s="13"/>
      <c r="AQ400" s="13"/>
      <c r="AR400" s="15"/>
      <c r="AS400" s="8" t="str">
        <f>IF(M399&lt;10,"ยังไม่ซ่อม",IF(Table1[[#This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01" spans="1:45" ht="19.5" x14ac:dyDescent="0.4">
      <c r="A401" s="7">
        <v>400</v>
      </c>
      <c r="B401" s="8">
        <v>11</v>
      </c>
      <c r="C401" s="8">
        <v>22</v>
      </c>
      <c r="D401" s="8" t="s">
        <v>1603</v>
      </c>
      <c r="E401" s="8" t="s">
        <v>46</v>
      </c>
      <c r="F401" s="8" t="s">
        <v>1604</v>
      </c>
      <c r="G401" s="8" t="s">
        <v>1605</v>
      </c>
      <c r="H401" s="8" t="s">
        <v>1606</v>
      </c>
      <c r="I401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401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401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01" s="10">
        <f>Table1[[#This Row],[บท 1 '[10']]]+Table1[[#This Row],[บท 2 '[10']]]+Table1[[#This Row],[บท 3 '[5']]]</f>
        <v>17</v>
      </c>
      <c r="M401" s="10">
        <f>IF(Table1[[#This Row],[ซ่อมแล้วกลางภาค]]="ซ่อมแล้ว",10,Table1[[#This Row],[MID '[20']2]])</f>
        <v>8</v>
      </c>
      <c r="N401" s="10"/>
      <c r="O401" s="10"/>
      <c r="P401" s="24"/>
      <c r="Q401" s="10">
        <f>Table1[[#This Row],[บท 4 '[10']]]+Table1[[#This Row],[นำเสนอ '[5']]]+Table1[[#This Row],[บท 5 '[10']]]</f>
        <v>0</v>
      </c>
      <c r="R401" s="10">
        <f>Table1[[#This Row],[ก่อนกลางภาค '[25']]]+Table1[[#This Row],[กลางภาค '[20']]]+Table1[[#This Row],[หลังกลางภาค '[25']]]</f>
        <v>25</v>
      </c>
      <c r="S401" s="10"/>
      <c r="T401" s="10">
        <f>Table1[[#This Row],[ปลายภาค '[30']]]+Table1[[#This Row],[ก่อนปลายภาค '[70']]]</f>
        <v>25</v>
      </c>
      <c r="U401" s="12">
        <f t="shared" si="6"/>
        <v>0</v>
      </c>
      <c r="V40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0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0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01" s="13" t="str">
        <f>_xlfn.XLOOKUP(Table1[[#This Row],[email]],[1]!ท้ายบท_1[Email],[1]!ท้ายบท_1[Total points],"ยังไม่ส่ง")</f>
        <v>ยังไม่ส่ง</v>
      </c>
      <c r="Z401" s="8">
        <f>_xlfn.XLOOKUP(Table1[[#This Row],[email]],[1]!Quiz_1[Email],[1]!Quiz_1[Total points],"ยังไม่ส่ง")</f>
        <v>10</v>
      </c>
      <c r="AA40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0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01" s="13" t="str">
        <f>_xlfn.XLOOKUP(Table1[[#This Row],[email]],[1]!ท้ายบท_2[Email],[1]!ท้ายบท_2[Total points],"ยังไม่ส่ง")</f>
        <v>ยังไม่ส่ง</v>
      </c>
      <c r="AD401" s="13">
        <f>_xlfn.XLOOKUP(Table1[[#This Row],[email]],[1]!Quiz_2[Email],[1]!Quiz_2[Total points],"ยังไม่ส่ง")</f>
        <v>7</v>
      </c>
      <c r="AE401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01" s="13">
        <f>_xlfn.XLOOKUP(Table1[[#This Row],[email]],[1]!ท้ายบท_3[Email],[1]!ท้ายบท_3[Total points],"ยังไม่ส่ง")</f>
        <v>7</v>
      </c>
      <c r="AG401" s="13" t="str">
        <f>_xlfn.XLOOKUP(Table1[[#This Row],[email]],[1]!Quiz_3[Email],[1]!Quiz_3[Total points],"ยังไม่ส่ง")</f>
        <v>ยังไม่ส่ง</v>
      </c>
      <c r="AH401" s="10">
        <v>12</v>
      </c>
      <c r="AI401" s="8">
        <v>3</v>
      </c>
      <c r="AJ401" s="10">
        <f>ROUND((Table1[[#This Row],[mid '[20']]]+Table1[[#This Row],[mid '[10']]])/2,0)</f>
        <v>8</v>
      </c>
      <c r="AK401" s="13"/>
      <c r="AL401" s="13"/>
      <c r="AM401" s="13"/>
      <c r="AN401" s="13"/>
      <c r="AO401" s="13"/>
      <c r="AP401" s="13"/>
      <c r="AQ401" s="13"/>
      <c r="AR401" s="15"/>
      <c r="AS401" s="8" t="str">
        <f>IF(M400&lt;10,"ยังไม่ซ่อม",IF(Table1[[#This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02" spans="1:45" ht="19.5" x14ac:dyDescent="0.4">
      <c r="A402" s="7">
        <v>401</v>
      </c>
      <c r="B402" s="8">
        <v>11</v>
      </c>
      <c r="C402" s="8">
        <v>23</v>
      </c>
      <c r="D402" s="8" t="s">
        <v>1607</v>
      </c>
      <c r="E402" s="8" t="s">
        <v>46</v>
      </c>
      <c r="F402" s="8" t="s">
        <v>1608</v>
      </c>
      <c r="G402" s="8" t="s">
        <v>1609</v>
      </c>
      <c r="H402" s="8" t="s">
        <v>1610</v>
      </c>
      <c r="I402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02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40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402" s="10">
        <f>Table1[[#This Row],[บท 1 '[10']]]+Table1[[#This Row],[บท 2 '[10']]]+Table1[[#This Row],[บท 3 '[5']]]</f>
        <v>23</v>
      </c>
      <c r="M402" s="10">
        <f>IF(Table1[[#This Row],[ซ่อมแล้วกลางภาค]]="ซ่อมแล้ว",10,Table1[[#This Row],[MID '[20']2]])</f>
        <v>15</v>
      </c>
      <c r="N402" s="10"/>
      <c r="O402" s="10"/>
      <c r="P402" s="24"/>
      <c r="Q402" s="10">
        <f>Table1[[#This Row],[บท 4 '[10']]]+Table1[[#This Row],[นำเสนอ '[5']]]+Table1[[#This Row],[บท 5 '[10']]]</f>
        <v>0</v>
      </c>
      <c r="R402" s="10">
        <f>Table1[[#This Row],[ก่อนกลางภาค '[25']]]+Table1[[#This Row],[กลางภาค '[20']]]+Table1[[#This Row],[หลังกลางภาค '[25']]]</f>
        <v>38</v>
      </c>
      <c r="S402" s="10"/>
      <c r="T402" s="10">
        <f>Table1[[#This Row],[ปลายภาค '[30']]]+Table1[[#This Row],[ก่อนปลายภาค '[70']]]</f>
        <v>38</v>
      </c>
      <c r="U402" s="12">
        <f t="shared" si="6"/>
        <v>0</v>
      </c>
      <c r="V40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0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0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02" s="13">
        <f>_xlfn.XLOOKUP(Table1[[#This Row],[email]],[1]!ท้ายบท_1[Email],[1]!ท้ายบท_1[Total points],"ยังไม่ส่ง")</f>
        <v>19</v>
      </c>
      <c r="Z402" s="8">
        <f>_xlfn.XLOOKUP(Table1[[#This Row],[email]],[1]!Quiz_1[Email],[1]!Quiz_1[Total points],"ยังไม่ส่ง")</f>
        <v>10</v>
      </c>
      <c r="AA40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0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02" s="13">
        <f>_xlfn.XLOOKUP(Table1[[#This Row],[email]],[1]!ท้ายบท_2[Email],[1]!ท้ายบท_2[Total points],"ยังไม่ส่ง")</f>
        <v>10</v>
      </c>
      <c r="AD402" s="13">
        <f>_xlfn.XLOOKUP(Table1[[#This Row],[email]],[1]!Quiz_2[Email],[1]!Quiz_2[Total points],"ยังไม่ส่ง")</f>
        <v>7</v>
      </c>
      <c r="AE40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02" s="13">
        <f>_xlfn.XLOOKUP(Table1[[#This Row],[email]],[1]!ท้ายบท_3[Email],[1]!ท้ายบท_3[Total points],"ยังไม่ส่ง")</f>
        <v>9</v>
      </c>
      <c r="AG402" s="13">
        <f>_xlfn.XLOOKUP(Table1[[#This Row],[email]],[1]!Quiz_3[Email],[1]!Quiz_3[Total points],"ยังไม่ส่ง")</f>
        <v>5</v>
      </c>
      <c r="AH402" s="10">
        <v>21</v>
      </c>
      <c r="AI402" s="8">
        <v>8</v>
      </c>
      <c r="AJ402" s="10">
        <f>ROUND((Table1[[#This Row],[mid '[20']]]+Table1[[#This Row],[mid '[10']]])/2,0)</f>
        <v>15</v>
      </c>
      <c r="AK402" s="13"/>
      <c r="AL402" s="13"/>
      <c r="AM402" s="13"/>
      <c r="AN402" s="13"/>
      <c r="AO402" s="13"/>
      <c r="AP402" s="13"/>
      <c r="AQ402" s="13"/>
      <c r="AR402" s="15"/>
      <c r="AS402" s="8" t="str">
        <f>IF(M401&lt;10,"ยังไม่ซ่อม",IF(Table1[[#This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03" spans="1:45" ht="19.5" x14ac:dyDescent="0.4">
      <c r="A403" s="7">
        <v>402</v>
      </c>
      <c r="B403" s="8">
        <v>11</v>
      </c>
      <c r="C403" s="8">
        <v>24</v>
      </c>
      <c r="D403" s="8" t="s">
        <v>1611</v>
      </c>
      <c r="E403" s="8" t="s">
        <v>46</v>
      </c>
      <c r="F403" s="8" t="s">
        <v>1254</v>
      </c>
      <c r="G403" s="8" t="s">
        <v>1612</v>
      </c>
      <c r="H403" s="8" t="s">
        <v>1613</v>
      </c>
      <c r="I403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03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403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03" s="10">
        <f>Table1[[#This Row],[บท 1 '[10']]]+Table1[[#This Row],[บท 2 '[10']]]+Table1[[#This Row],[บท 3 '[5']]]</f>
        <v>16</v>
      </c>
      <c r="M403" s="10">
        <f>IF(Table1[[#This Row],[ซ่อมแล้วกลางภาค]]="ซ่อมแล้ว",10,Table1[[#This Row],[MID '[20']2]])</f>
        <v>12</v>
      </c>
      <c r="N403" s="10"/>
      <c r="O403" s="10"/>
      <c r="P403" s="24"/>
      <c r="Q403" s="10">
        <f>Table1[[#This Row],[บท 4 '[10']]]+Table1[[#This Row],[นำเสนอ '[5']]]+Table1[[#This Row],[บท 5 '[10']]]</f>
        <v>0</v>
      </c>
      <c r="R403" s="10">
        <f>Table1[[#This Row],[ก่อนกลางภาค '[25']]]+Table1[[#This Row],[กลางภาค '[20']]]+Table1[[#This Row],[หลังกลางภาค '[25']]]</f>
        <v>28</v>
      </c>
      <c r="S403" s="10"/>
      <c r="T403" s="10">
        <f>Table1[[#This Row],[ปลายภาค '[30']]]+Table1[[#This Row],[ก่อนปลายภาค '[70']]]</f>
        <v>28</v>
      </c>
      <c r="U403" s="12">
        <f t="shared" si="6"/>
        <v>0</v>
      </c>
      <c r="V40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0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0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03" s="13">
        <f>_xlfn.XLOOKUP(Table1[[#This Row],[email]],[1]!ท้ายบท_1[Email],[1]!ท้ายบท_1[Total points],"ยังไม่ส่ง")</f>
        <v>13</v>
      </c>
      <c r="Z403" s="8">
        <f>_xlfn.XLOOKUP(Table1[[#This Row],[email]],[1]!Quiz_1[Email],[1]!Quiz_1[Total points],"ยังไม่ส่ง")</f>
        <v>9</v>
      </c>
      <c r="AA40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03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03" s="13" t="str">
        <f>_xlfn.XLOOKUP(Table1[[#This Row],[email]],[1]!ท้ายบท_2[Email],[1]!ท้ายบท_2[Total points],"ยังไม่ส่ง")</f>
        <v>ยังไม่ส่ง</v>
      </c>
      <c r="AD403" s="13">
        <f>_xlfn.XLOOKUP(Table1[[#This Row],[email]],[1]!Quiz_2[Email],[1]!Quiz_2[Total points],"ยังไม่ส่ง")</f>
        <v>8</v>
      </c>
      <c r="AE403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03" s="13">
        <f>_xlfn.XLOOKUP(Table1[[#This Row],[email]],[1]!ท้ายบท_3[Email],[1]!ท้ายบท_3[Total points],"ยังไม่ส่ง")</f>
        <v>10</v>
      </c>
      <c r="AG403" s="13">
        <f>_xlfn.XLOOKUP(Table1[[#This Row],[email]],[1]!Quiz_3[Email],[1]!Quiz_3[Total points],"ยังไม่ส่ง")</f>
        <v>3</v>
      </c>
      <c r="AH403" s="10">
        <v>16</v>
      </c>
      <c r="AI403" s="8">
        <v>8</v>
      </c>
      <c r="AJ403" s="10">
        <f>ROUND((Table1[[#This Row],[mid '[20']]]+Table1[[#This Row],[mid '[10']]])/2,0)</f>
        <v>12</v>
      </c>
      <c r="AK403" s="13"/>
      <c r="AL403" s="13"/>
      <c r="AM403" s="13"/>
      <c r="AN403" s="13"/>
      <c r="AO403" s="13"/>
      <c r="AP403" s="13"/>
      <c r="AQ403" s="13"/>
      <c r="AR403" s="15"/>
      <c r="AS403" s="8" t="str">
        <f>IF(M402&lt;10,"ยังไม่ซ่อม",IF(Table1[[#This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04" spans="1:45" ht="19.5" x14ac:dyDescent="0.4">
      <c r="A404" s="7">
        <v>403</v>
      </c>
      <c r="B404" s="8">
        <v>11</v>
      </c>
      <c r="C404" s="8">
        <v>25</v>
      </c>
      <c r="D404" s="8" t="s">
        <v>1614</v>
      </c>
      <c r="E404" s="8" t="s">
        <v>46</v>
      </c>
      <c r="F404" s="8" t="s">
        <v>1615</v>
      </c>
      <c r="G404" s="8" t="s">
        <v>1616</v>
      </c>
      <c r="H404" s="8" t="s">
        <v>1617</v>
      </c>
      <c r="I404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404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404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04" s="10">
        <f>Table1[[#This Row],[บท 1 '[10']]]+Table1[[#This Row],[บท 2 '[10']]]+Table1[[#This Row],[บท 3 '[5']]]</f>
        <v>12</v>
      </c>
      <c r="M404" s="10">
        <f>IF(Table1[[#This Row],[ซ่อมแล้วกลางภาค]]="ซ่อมแล้ว",10,Table1[[#This Row],[MID '[20']2]])</f>
        <v>9</v>
      </c>
      <c r="N404" s="10"/>
      <c r="O404" s="10"/>
      <c r="P404" s="24"/>
      <c r="Q404" s="10">
        <f>Table1[[#This Row],[บท 4 '[10']]]+Table1[[#This Row],[นำเสนอ '[5']]]+Table1[[#This Row],[บท 5 '[10']]]</f>
        <v>0</v>
      </c>
      <c r="R404" s="10">
        <f>Table1[[#This Row],[ก่อนกลางภาค '[25']]]+Table1[[#This Row],[กลางภาค '[20']]]+Table1[[#This Row],[หลังกลางภาค '[25']]]</f>
        <v>21</v>
      </c>
      <c r="S404" s="10"/>
      <c r="T404" s="10">
        <f>Table1[[#This Row],[ปลายภาค '[30']]]+Table1[[#This Row],[ก่อนปลายภาค '[70']]]</f>
        <v>21</v>
      </c>
      <c r="U404" s="12">
        <f t="shared" si="6"/>
        <v>0</v>
      </c>
      <c r="V40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0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04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404" s="13" t="str">
        <f>_xlfn.XLOOKUP(Table1[[#This Row],[email]],[1]!ท้ายบท_1[Email],[1]!ท้ายบท_1[Total points],"ยังไม่ส่ง")</f>
        <v>ยังไม่ส่ง</v>
      </c>
      <c r="Z404" s="8">
        <f>_xlfn.XLOOKUP(Table1[[#This Row],[email]],[1]!Quiz_1[Email],[1]!Quiz_1[Total points],"ยังไม่ส่ง")</f>
        <v>10</v>
      </c>
      <c r="AA40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04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04" s="13" t="str">
        <f>_xlfn.XLOOKUP(Table1[[#This Row],[email]],[1]!ท้ายบท_2[Email],[1]!ท้ายบท_2[Total points],"ยังไม่ส่ง")</f>
        <v>ยังไม่ส่ง</v>
      </c>
      <c r="AD404" s="13">
        <f>_xlfn.XLOOKUP(Table1[[#This Row],[email]],[1]!Quiz_2[Email],[1]!Quiz_2[Total points],"ยังไม่ส่ง")</f>
        <v>9</v>
      </c>
      <c r="AE404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04" s="13">
        <f>_xlfn.XLOOKUP(Table1[[#This Row],[email]],[1]!ท้ายบท_3[Email],[1]!ท้ายบท_3[Total points],"ยังไม่ส่ง")</f>
        <v>7</v>
      </c>
      <c r="AG404" s="13" t="str">
        <f>_xlfn.XLOOKUP(Table1[[#This Row],[email]],[1]!Quiz_3[Email],[1]!Quiz_3[Total points],"ยังไม่ส่ง")</f>
        <v>ยังไม่ส่ง</v>
      </c>
      <c r="AH404" s="10">
        <v>14</v>
      </c>
      <c r="AI404" s="8">
        <v>4</v>
      </c>
      <c r="AJ404" s="10">
        <f>ROUND((Table1[[#This Row],[mid '[20']]]+Table1[[#This Row],[mid '[10']]])/2,0)</f>
        <v>9</v>
      </c>
      <c r="AK404" s="13"/>
      <c r="AL404" s="13"/>
      <c r="AM404" s="13"/>
      <c r="AN404" s="13"/>
      <c r="AO404" s="13"/>
      <c r="AP404" s="13"/>
      <c r="AQ404" s="13"/>
      <c r="AR404" s="15"/>
      <c r="AS404" s="8" t="str">
        <f>IF(M403&lt;10,"ยังไม่ซ่อม",IF(Table1[[#This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05" spans="1:45" ht="19.5" x14ac:dyDescent="0.4">
      <c r="A405" s="7">
        <v>404</v>
      </c>
      <c r="B405" s="8">
        <v>11</v>
      </c>
      <c r="C405" s="8">
        <v>26</v>
      </c>
      <c r="D405" s="8" t="s">
        <v>1618</v>
      </c>
      <c r="E405" s="8" t="s">
        <v>46</v>
      </c>
      <c r="F405" s="8" t="s">
        <v>1619</v>
      </c>
      <c r="G405" s="8" t="s">
        <v>1620</v>
      </c>
      <c r="H405" s="8" t="s">
        <v>1621</v>
      </c>
      <c r="I40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05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405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05" s="10">
        <f>Table1[[#This Row],[บท 1 '[10']]]+Table1[[#This Row],[บท 2 '[10']]]+Table1[[#This Row],[บท 3 '[5']]]</f>
        <v>15</v>
      </c>
      <c r="M405" s="10">
        <f>IF(Table1[[#This Row],[ซ่อมแล้วกลางภาค]]="ซ่อมแล้ว",10,Table1[[#This Row],[MID '[20']2]])</f>
        <v>5</v>
      </c>
      <c r="N405" s="10"/>
      <c r="O405" s="10"/>
      <c r="P405" s="24"/>
      <c r="Q405" s="10">
        <f>Table1[[#This Row],[บท 4 '[10']]]+Table1[[#This Row],[นำเสนอ '[5']]]+Table1[[#This Row],[บท 5 '[10']]]</f>
        <v>0</v>
      </c>
      <c r="R405" s="10">
        <f>Table1[[#This Row],[ก่อนกลางภาค '[25']]]+Table1[[#This Row],[กลางภาค '[20']]]+Table1[[#This Row],[หลังกลางภาค '[25']]]</f>
        <v>20</v>
      </c>
      <c r="S405" s="10"/>
      <c r="T405" s="10">
        <f>Table1[[#This Row],[ปลายภาค '[30']]]+Table1[[#This Row],[ก่อนปลายภาค '[70']]]</f>
        <v>20</v>
      </c>
      <c r="U405" s="12">
        <f t="shared" si="6"/>
        <v>0</v>
      </c>
      <c r="V40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0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0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05" s="13">
        <f>_xlfn.XLOOKUP(Table1[[#This Row],[email]],[1]!ท้ายบท_1[Email],[1]!ท้ายบท_1[Total points],"ยังไม่ส่ง")</f>
        <v>15</v>
      </c>
      <c r="Z405" s="8">
        <f>_xlfn.XLOOKUP(Table1[[#This Row],[email]],[1]!Quiz_1[Email],[1]!Quiz_1[Total points],"ยังไม่ส่ง")</f>
        <v>8</v>
      </c>
      <c r="AA40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05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05" s="13" t="str">
        <f>_xlfn.XLOOKUP(Table1[[#This Row],[email]],[1]!ท้ายบท_2[Email],[1]!ท้ายบท_2[Total points],"ยังไม่ส่ง")</f>
        <v>ยังไม่ส่ง</v>
      </c>
      <c r="AD405" s="13">
        <f>_xlfn.XLOOKUP(Table1[[#This Row],[email]],[1]!Quiz_2[Email],[1]!Quiz_2[Total points],"ยังไม่ส่ง")</f>
        <v>4</v>
      </c>
      <c r="AE405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05" s="13">
        <f>_xlfn.XLOOKUP(Table1[[#This Row],[email]],[1]!ท้ายบท_3[Email],[1]!ท้ายบท_3[Total points],"ยังไม่ส่ง")</f>
        <v>4</v>
      </c>
      <c r="AG405" s="13" t="str">
        <f>_xlfn.XLOOKUP(Table1[[#This Row],[email]],[1]!Quiz_3[Email],[1]!Quiz_3[Total points],"ยังไม่ส่ง")</f>
        <v>ยังไม่ส่ง</v>
      </c>
      <c r="AH405" s="10">
        <v>8</v>
      </c>
      <c r="AI405" s="8">
        <v>1</v>
      </c>
      <c r="AJ405" s="10">
        <f>ROUND((Table1[[#This Row],[mid '[20']]]+Table1[[#This Row],[mid '[10']]])/2,0)</f>
        <v>5</v>
      </c>
      <c r="AK405" s="13"/>
      <c r="AL405" s="13"/>
      <c r="AM405" s="13"/>
      <c r="AN405" s="13"/>
      <c r="AO405" s="13"/>
      <c r="AP405" s="13"/>
      <c r="AQ405" s="13"/>
      <c r="AR405" s="15"/>
      <c r="AS405" s="8" t="str">
        <f>IF(M404&lt;10,"ยังไม่ซ่อม",IF(Table1[[#This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06" spans="1:45" ht="19.5" x14ac:dyDescent="0.4">
      <c r="A406" s="7">
        <v>405</v>
      </c>
      <c r="B406" s="8">
        <v>11</v>
      </c>
      <c r="C406" s="8">
        <v>27</v>
      </c>
      <c r="D406" s="8" t="s">
        <v>1622</v>
      </c>
      <c r="E406" s="8" t="s">
        <v>46</v>
      </c>
      <c r="F406" s="8" t="s">
        <v>1623</v>
      </c>
      <c r="G406" s="8" t="s">
        <v>1624</v>
      </c>
      <c r="H406" s="8" t="s">
        <v>1625</v>
      </c>
      <c r="I40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06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06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406" s="10">
        <f>Table1[[#This Row],[บท 1 '[10']]]+Table1[[#This Row],[บท 2 '[10']]]+Table1[[#This Row],[บท 3 '[5']]]</f>
        <v>24</v>
      </c>
      <c r="M406" s="10">
        <f>IF(Table1[[#This Row],[ซ่อมแล้วกลางภาค]]="ซ่อมแล้ว",10,Table1[[#This Row],[MID '[20']2]])</f>
        <v>10</v>
      </c>
      <c r="N406" s="10"/>
      <c r="O406" s="10"/>
      <c r="P406" s="24"/>
      <c r="Q406" s="10">
        <f>Table1[[#This Row],[บท 4 '[10']]]+Table1[[#This Row],[นำเสนอ '[5']]]+Table1[[#This Row],[บท 5 '[10']]]</f>
        <v>0</v>
      </c>
      <c r="R406" s="10">
        <f>Table1[[#This Row],[ก่อนกลางภาค '[25']]]+Table1[[#This Row],[กลางภาค '[20']]]+Table1[[#This Row],[หลังกลางภาค '[25']]]</f>
        <v>34</v>
      </c>
      <c r="S406" s="10"/>
      <c r="T406" s="10">
        <f>Table1[[#This Row],[ปลายภาค '[30']]]+Table1[[#This Row],[ก่อนปลายภาค '[70']]]</f>
        <v>34</v>
      </c>
      <c r="U406" s="12">
        <f t="shared" si="6"/>
        <v>0</v>
      </c>
      <c r="V40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0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0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06" s="13">
        <f>_xlfn.XLOOKUP(Table1[[#This Row],[email]],[1]!ท้ายบท_1[Email],[1]!ท้ายบท_1[Total points],"ยังไม่ส่ง")</f>
        <v>18</v>
      </c>
      <c r="Z406" s="8">
        <f>_xlfn.XLOOKUP(Table1[[#This Row],[email]],[1]!Quiz_1[Email],[1]!Quiz_1[Total points],"ยังไม่ส่ง")</f>
        <v>9</v>
      </c>
      <c r="AA40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0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06" s="13">
        <f>_xlfn.XLOOKUP(Table1[[#This Row],[email]],[1]!ท้ายบท_2[Email],[1]!ท้ายบท_2[Total points],"ยังไม่ส่ง")</f>
        <v>5</v>
      </c>
      <c r="AD406" s="13">
        <f>_xlfn.XLOOKUP(Table1[[#This Row],[email]],[1]!Quiz_2[Email],[1]!Quiz_2[Total points],"ยังไม่ส่ง")</f>
        <v>8</v>
      </c>
      <c r="AE40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06" s="13">
        <f>_xlfn.XLOOKUP(Table1[[#This Row],[email]],[1]!ท้ายบท_3[Email],[1]!ท้ายบท_3[Total points],"ยังไม่ส่ง")</f>
        <v>9</v>
      </c>
      <c r="AG406" s="13">
        <f>_xlfn.XLOOKUP(Table1[[#This Row],[email]],[1]!Quiz_3[Email],[1]!Quiz_3[Total points],"ยังไม่ส่ง")</f>
        <v>5</v>
      </c>
      <c r="AH406" s="10">
        <v>17</v>
      </c>
      <c r="AI406" s="8">
        <v>2</v>
      </c>
      <c r="AJ406" s="10">
        <f>ROUND((Table1[[#This Row],[mid '[20']]]+Table1[[#This Row],[mid '[10']]])/2,0)</f>
        <v>10</v>
      </c>
      <c r="AK406" s="13"/>
      <c r="AL406" s="13"/>
      <c r="AM406" s="13"/>
      <c r="AN406" s="13"/>
      <c r="AO406" s="13"/>
      <c r="AP406" s="13"/>
      <c r="AQ406" s="13"/>
      <c r="AR406" s="15"/>
      <c r="AS406" s="8" t="str">
        <f>IF(M405&lt;10,"ยังไม่ซ่อม",IF(Table1[[#This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07" spans="1:45" ht="19.5" x14ac:dyDescent="0.4">
      <c r="A407" s="7">
        <v>406</v>
      </c>
      <c r="B407" s="8">
        <v>11</v>
      </c>
      <c r="C407" s="8">
        <v>28</v>
      </c>
      <c r="D407" s="8" t="s">
        <v>1626</v>
      </c>
      <c r="E407" s="8" t="s">
        <v>46</v>
      </c>
      <c r="F407" s="8" t="s">
        <v>1627</v>
      </c>
      <c r="G407" s="8" t="s">
        <v>1628</v>
      </c>
      <c r="H407" s="8" t="s">
        <v>1629</v>
      </c>
      <c r="I40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07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407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07" s="10">
        <f>Table1[[#This Row],[บท 1 '[10']]]+Table1[[#This Row],[บท 2 '[10']]]+Table1[[#This Row],[บท 3 '[5']]]</f>
        <v>19</v>
      </c>
      <c r="M407" s="10">
        <f>IF(Table1[[#This Row],[ซ่อมแล้วกลางภาค]]="ซ่อมแล้ว",10,Table1[[#This Row],[MID '[20']2]])</f>
        <v>9</v>
      </c>
      <c r="N407" s="10"/>
      <c r="O407" s="10"/>
      <c r="P407" s="24"/>
      <c r="Q407" s="10">
        <f>Table1[[#This Row],[บท 4 '[10']]]+Table1[[#This Row],[นำเสนอ '[5']]]+Table1[[#This Row],[บท 5 '[10']]]</f>
        <v>0</v>
      </c>
      <c r="R407" s="10">
        <f>Table1[[#This Row],[ก่อนกลางภาค '[25']]]+Table1[[#This Row],[กลางภาค '[20']]]+Table1[[#This Row],[หลังกลางภาค '[25']]]</f>
        <v>28</v>
      </c>
      <c r="S407" s="10"/>
      <c r="T407" s="10">
        <f>Table1[[#This Row],[ปลายภาค '[30']]]+Table1[[#This Row],[ก่อนปลายภาค '[70']]]</f>
        <v>28</v>
      </c>
      <c r="U407" s="12">
        <f t="shared" si="6"/>
        <v>0</v>
      </c>
      <c r="V40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0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0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07" s="13">
        <f>_xlfn.XLOOKUP(Table1[[#This Row],[email]],[1]!ท้ายบท_1[Email],[1]!ท้ายบท_1[Total points],"ยังไม่ส่ง")</f>
        <v>18</v>
      </c>
      <c r="Z407" s="8">
        <f>_xlfn.XLOOKUP(Table1[[#This Row],[email]],[1]!Quiz_1[Email],[1]!Quiz_1[Total points],"ยังไม่ส่ง")</f>
        <v>9</v>
      </c>
      <c r="AA40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0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07" s="13" t="str">
        <f>_xlfn.XLOOKUP(Table1[[#This Row],[email]],[1]!ท้ายบท_2[Email],[1]!ท้ายบท_2[Total points],"ยังไม่ส่ง")</f>
        <v>ยังไม่ส่ง</v>
      </c>
      <c r="AD407" s="13">
        <f>_xlfn.XLOOKUP(Table1[[#This Row],[email]],[1]!Quiz_2[Email],[1]!Quiz_2[Total points],"ยังไม่ส่ง")</f>
        <v>9</v>
      </c>
      <c r="AE407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07" s="13">
        <f>_xlfn.XLOOKUP(Table1[[#This Row],[email]],[1]!ท้ายบท_3[Email],[1]!ท้ายบท_3[Total points],"ยังไม่ส่ง")</f>
        <v>10</v>
      </c>
      <c r="AG407" s="13" t="str">
        <f>_xlfn.XLOOKUP(Table1[[#This Row],[email]],[1]!Quiz_3[Email],[1]!Quiz_3[Total points],"ยังไม่ส่ง")</f>
        <v>ยังไม่ส่ง</v>
      </c>
      <c r="AH407" s="10">
        <v>14</v>
      </c>
      <c r="AI407" s="8">
        <v>4</v>
      </c>
      <c r="AJ407" s="10">
        <f>ROUND((Table1[[#This Row],[mid '[20']]]+Table1[[#This Row],[mid '[10']]])/2,0)</f>
        <v>9</v>
      </c>
      <c r="AK407" s="13"/>
      <c r="AL407" s="13"/>
      <c r="AM407" s="13"/>
      <c r="AN407" s="13"/>
      <c r="AO407" s="13"/>
      <c r="AP407" s="13"/>
      <c r="AQ407" s="13"/>
      <c r="AR407" s="15"/>
      <c r="AS407" s="8" t="str">
        <f>IF(M406&lt;10,"ยังไม่ซ่อม",IF(Table1[[#This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08" spans="1:45" ht="19.5" x14ac:dyDescent="0.4">
      <c r="A408" s="7">
        <v>407</v>
      </c>
      <c r="B408" s="8">
        <v>11</v>
      </c>
      <c r="C408" s="8">
        <v>29</v>
      </c>
      <c r="D408" s="8" t="s">
        <v>1630</v>
      </c>
      <c r="E408" s="8" t="s">
        <v>111</v>
      </c>
      <c r="F408" s="8" t="s">
        <v>1631</v>
      </c>
      <c r="G408" s="8" t="s">
        <v>1632</v>
      </c>
      <c r="H408" s="8" t="s">
        <v>1633</v>
      </c>
      <c r="I408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08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08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408" s="10">
        <f>Table1[[#This Row],[บท 1 '[10']]]+Table1[[#This Row],[บท 2 '[10']]]+Table1[[#This Row],[บท 3 '[5']]]</f>
        <v>23</v>
      </c>
      <c r="M408" s="10">
        <f>IF(Table1[[#This Row],[ซ่อมแล้วกลางภาค]]="ซ่อมแล้ว",10,Table1[[#This Row],[MID '[20']2]])</f>
        <v>10</v>
      </c>
      <c r="N408" s="10"/>
      <c r="O408" s="10"/>
      <c r="P408" s="24"/>
      <c r="Q408" s="10">
        <f>Table1[[#This Row],[บท 4 '[10']]]+Table1[[#This Row],[นำเสนอ '[5']]]+Table1[[#This Row],[บท 5 '[10']]]</f>
        <v>0</v>
      </c>
      <c r="R408" s="10">
        <f>Table1[[#This Row],[ก่อนกลางภาค '[25']]]+Table1[[#This Row],[กลางภาค '[20']]]+Table1[[#This Row],[หลังกลางภาค '[25']]]</f>
        <v>33</v>
      </c>
      <c r="S408" s="10"/>
      <c r="T408" s="10">
        <f>Table1[[#This Row],[ปลายภาค '[30']]]+Table1[[#This Row],[ก่อนปลายภาค '[70']]]</f>
        <v>33</v>
      </c>
      <c r="U408" s="12">
        <f t="shared" si="6"/>
        <v>0</v>
      </c>
      <c r="V40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0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0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08" s="13">
        <f>_xlfn.XLOOKUP(Table1[[#This Row],[email]],[1]!ท้ายบท_1[Email],[1]!ท้ายบท_1[Total points],"ยังไม่ส่ง")</f>
        <v>15</v>
      </c>
      <c r="Z408" s="8">
        <f>_xlfn.XLOOKUP(Table1[[#This Row],[email]],[1]!Quiz_1[Email],[1]!Quiz_1[Total points],"ยังไม่ส่ง")</f>
        <v>7</v>
      </c>
      <c r="AA40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0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08" s="13">
        <f>_xlfn.XLOOKUP(Table1[[#This Row],[email]],[1]!ท้ายบท_2[Email],[1]!ท้ายบท_2[Total points],"ยังไม่ส่ง")</f>
        <v>7</v>
      </c>
      <c r="AD408" s="13">
        <f>_xlfn.XLOOKUP(Table1[[#This Row],[email]],[1]!Quiz_2[Email],[1]!Quiz_2[Total points],"ยังไม่ส่ง")</f>
        <v>10</v>
      </c>
      <c r="AE40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08" s="13">
        <f>_xlfn.XLOOKUP(Table1[[#This Row],[email]],[1]!ท้ายบท_3[Email],[1]!ท้ายบท_3[Total points],"ยังไม่ส่ง")</f>
        <v>9</v>
      </c>
      <c r="AG408" s="13">
        <f>_xlfn.XLOOKUP(Table1[[#This Row],[email]],[1]!Quiz_3[Email],[1]!Quiz_3[Total points],"ยังไม่ส่ง")</f>
        <v>7</v>
      </c>
      <c r="AH408" s="10">
        <v>13</v>
      </c>
      <c r="AI408" s="8">
        <v>6</v>
      </c>
      <c r="AJ408" s="10">
        <f>ROUND((Table1[[#This Row],[mid '[20']]]+Table1[[#This Row],[mid '[10']]])/2,0)</f>
        <v>10</v>
      </c>
      <c r="AK408" s="13"/>
      <c r="AL408" s="13"/>
      <c r="AM408" s="13"/>
      <c r="AN408" s="13"/>
      <c r="AO408" s="13"/>
      <c r="AP408" s="13"/>
      <c r="AQ408" s="13"/>
      <c r="AR408" s="15"/>
      <c r="AS408" s="8" t="str">
        <f>IF(M407&lt;10,"ยังไม่ซ่อม",IF(Table1[[#This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09" spans="1:45" ht="19.5" x14ac:dyDescent="0.4">
      <c r="A409" s="7">
        <v>408</v>
      </c>
      <c r="B409" s="8">
        <v>11</v>
      </c>
      <c r="C409" s="8">
        <v>30</v>
      </c>
      <c r="D409" s="8" t="s">
        <v>1634</v>
      </c>
      <c r="E409" s="8" t="s">
        <v>111</v>
      </c>
      <c r="F409" s="8" t="s">
        <v>1635</v>
      </c>
      <c r="G409" s="8" t="s">
        <v>1636</v>
      </c>
      <c r="H409" s="8" t="s">
        <v>1637</v>
      </c>
      <c r="I409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409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409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409" s="10">
        <f>Table1[[#This Row],[บท 1 '[10']]]+Table1[[#This Row],[บท 2 '[10']]]+Table1[[#This Row],[บท 3 '[5']]]</f>
        <v>11</v>
      </c>
      <c r="M409" s="10">
        <f>IF(Table1[[#This Row],[ซ่อมแล้วกลางภาค]]="ซ่อมแล้ว",10,Table1[[#This Row],[MID '[20']2]])</f>
        <v>6</v>
      </c>
      <c r="N409" s="10"/>
      <c r="O409" s="10"/>
      <c r="P409" s="24"/>
      <c r="Q409" s="10">
        <f>Table1[[#This Row],[บท 4 '[10']]]+Table1[[#This Row],[นำเสนอ '[5']]]+Table1[[#This Row],[บท 5 '[10']]]</f>
        <v>0</v>
      </c>
      <c r="R409" s="10">
        <f>Table1[[#This Row],[ก่อนกลางภาค '[25']]]+Table1[[#This Row],[กลางภาค '[20']]]+Table1[[#This Row],[หลังกลางภาค '[25']]]</f>
        <v>17</v>
      </c>
      <c r="S409" s="10"/>
      <c r="T409" s="10">
        <f>Table1[[#This Row],[ปลายภาค '[30']]]+Table1[[#This Row],[ก่อนปลายภาค '[70']]]</f>
        <v>17</v>
      </c>
      <c r="U409" s="12">
        <f t="shared" si="6"/>
        <v>0</v>
      </c>
      <c r="V40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0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0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09" s="13" t="str">
        <f>_xlfn.XLOOKUP(Table1[[#This Row],[email]],[1]!ท้ายบท_1[Email],[1]!ท้ายบท_1[Total points],"ยังไม่ส่ง")</f>
        <v>ยังไม่ส่ง</v>
      </c>
      <c r="Z409" s="8">
        <f>_xlfn.XLOOKUP(Table1[[#This Row],[email]],[1]!Quiz_1[Email],[1]!Quiz_1[Total points],"ยังไม่ส่ง")</f>
        <v>9</v>
      </c>
      <c r="AA40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09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09" s="13" t="str">
        <f>_xlfn.XLOOKUP(Table1[[#This Row],[email]],[1]!ท้ายบท_2[Email],[1]!ท้ายบท_2[Total points],"ยังไม่ส่ง")</f>
        <v>ยังไม่ส่ง</v>
      </c>
      <c r="AD409" s="13" t="str">
        <f>_xlfn.XLOOKUP(Table1[[#This Row],[email]],[1]!Quiz_2[Email],[1]!Quiz_2[Total points],"ยังไม่ส่ง")</f>
        <v>ยังไม่ส่ง</v>
      </c>
      <c r="AE409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09" s="13" t="str">
        <f>_xlfn.XLOOKUP(Table1[[#This Row],[email]],[1]!ท้ายบท_3[Email],[1]!ท้ายบท_3[Total points],"ยังไม่ส่ง")</f>
        <v>ยังไม่ส่ง</v>
      </c>
      <c r="AG409" s="13" t="str">
        <f>_xlfn.XLOOKUP(Table1[[#This Row],[email]],[1]!Quiz_3[Email],[1]!Quiz_3[Total points],"ยังไม่ส่ง")</f>
        <v>ยังไม่ส่ง</v>
      </c>
      <c r="AH409" s="10">
        <v>10</v>
      </c>
      <c r="AI409" s="8">
        <v>1</v>
      </c>
      <c r="AJ409" s="10">
        <f>ROUND((Table1[[#This Row],[mid '[20']]]+Table1[[#This Row],[mid '[10']]])/2,0)</f>
        <v>6</v>
      </c>
      <c r="AK409" s="13"/>
      <c r="AL409" s="13"/>
      <c r="AM409" s="13"/>
      <c r="AN409" s="13"/>
      <c r="AO409" s="13"/>
      <c r="AP409" s="13"/>
      <c r="AQ409" s="13"/>
      <c r="AR409" s="15"/>
      <c r="AS409" s="8" t="str">
        <f>IF(M408&lt;10,"ยังไม่ซ่อม",IF(Table1[[#This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10" spans="1:45" ht="19.5" x14ac:dyDescent="0.4">
      <c r="A410" s="7">
        <v>409</v>
      </c>
      <c r="B410" s="8">
        <v>11</v>
      </c>
      <c r="C410" s="8">
        <v>31</v>
      </c>
      <c r="D410" s="8" t="s">
        <v>1638</v>
      </c>
      <c r="E410" s="8" t="s">
        <v>111</v>
      </c>
      <c r="F410" s="8" t="s">
        <v>1639</v>
      </c>
      <c r="G410" s="8" t="s">
        <v>479</v>
      </c>
      <c r="H410" s="8" t="s">
        <v>1640</v>
      </c>
      <c r="I410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410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410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410" s="10">
        <f>Table1[[#This Row],[บท 1 '[10']]]+Table1[[#This Row],[บท 2 '[10']]]+Table1[[#This Row],[บท 3 '[5']]]</f>
        <v>6</v>
      </c>
      <c r="M410" s="10">
        <f>IF(Table1[[#This Row],[ซ่อมแล้วกลางภาค]]="ซ่อมแล้ว",10,Table1[[#This Row],[MID '[20']2]])</f>
        <v>0</v>
      </c>
      <c r="N410" s="10"/>
      <c r="O410" s="10"/>
      <c r="P410" s="24"/>
      <c r="Q410" s="10">
        <f>Table1[[#This Row],[บท 4 '[10']]]+Table1[[#This Row],[นำเสนอ '[5']]]+Table1[[#This Row],[บท 5 '[10']]]</f>
        <v>0</v>
      </c>
      <c r="R410" s="10">
        <f>Table1[[#This Row],[ก่อนกลางภาค '[25']]]+Table1[[#This Row],[กลางภาค '[20']]]+Table1[[#This Row],[หลังกลางภาค '[25']]]</f>
        <v>6</v>
      </c>
      <c r="S410" s="10"/>
      <c r="T410" s="10">
        <f>Table1[[#This Row],[ปลายภาค '[30']]]+Table1[[#This Row],[ก่อนปลายภาค '[70']]]</f>
        <v>6</v>
      </c>
      <c r="U410" s="12">
        <f t="shared" si="6"/>
        <v>0</v>
      </c>
      <c r="V41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1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1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10" s="13" t="str">
        <f>_xlfn.XLOOKUP(Table1[[#This Row],[email]],[1]!ท้ายบท_1[Email],[1]!ท้ายบท_1[Total points],"ยังไม่ส่ง")</f>
        <v>ยังไม่ส่ง</v>
      </c>
      <c r="Z410" s="8" t="str">
        <f>_xlfn.XLOOKUP(Table1[[#This Row],[email]],[1]!Quiz_1[Email],[1]!Quiz_1[Total points],"ยังไม่ส่ง")</f>
        <v>ยังไม่ส่ง</v>
      </c>
      <c r="AA410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10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10" s="13" t="str">
        <f>_xlfn.XLOOKUP(Table1[[#This Row],[email]],[1]!ท้ายบท_2[Email],[1]!ท้ายบท_2[Total points],"ยังไม่ส่ง")</f>
        <v>ยังไม่ส่ง</v>
      </c>
      <c r="AD410" s="13" t="str">
        <f>_xlfn.XLOOKUP(Table1[[#This Row],[email]],[1]!Quiz_2[Email],[1]!Quiz_2[Total points],"ยังไม่ส่ง")</f>
        <v>ยังไม่ส่ง</v>
      </c>
      <c r="AE410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10" s="13" t="str">
        <f>_xlfn.XLOOKUP(Table1[[#This Row],[email]],[1]!ท้ายบท_3[Email],[1]!ท้ายบท_3[Total points],"ยังไม่ส่ง")</f>
        <v>ยังไม่ส่ง</v>
      </c>
      <c r="AG410" s="13" t="str">
        <f>_xlfn.XLOOKUP(Table1[[#This Row],[email]],[1]!Quiz_3[Email],[1]!Quiz_3[Total points],"ยังไม่ส่ง")</f>
        <v>ยังไม่ส่ง</v>
      </c>
      <c r="AH410" s="10">
        <v>0</v>
      </c>
      <c r="AI410" s="8">
        <v>0</v>
      </c>
      <c r="AJ410" s="10">
        <f>ROUND((Table1[[#This Row],[mid '[20']]]+Table1[[#This Row],[mid '[10']]])/2,0)</f>
        <v>0</v>
      </c>
      <c r="AK410" s="13"/>
      <c r="AL410" s="13"/>
      <c r="AM410" s="13"/>
      <c r="AN410" s="13"/>
      <c r="AO410" s="13"/>
      <c r="AP410" s="13"/>
      <c r="AQ410" s="13"/>
      <c r="AR410" s="15"/>
      <c r="AS410" s="8" t="str">
        <f>IF(M409&lt;10,"ยังไม่ซ่อม",IF(Table1[[#This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11" spans="1:45" ht="19.5" x14ac:dyDescent="0.4">
      <c r="A411" s="7">
        <v>410</v>
      </c>
      <c r="B411" s="8">
        <v>11</v>
      </c>
      <c r="C411" s="8">
        <v>32</v>
      </c>
      <c r="D411" s="8" t="s">
        <v>1641</v>
      </c>
      <c r="E411" s="8" t="s">
        <v>111</v>
      </c>
      <c r="F411" s="8" t="s">
        <v>875</v>
      </c>
      <c r="G411" s="8" t="s">
        <v>1642</v>
      </c>
      <c r="H411" s="8" t="s">
        <v>1643</v>
      </c>
      <c r="I411" s="9">
        <f>ROUND(COUNTIF(Table1[[#This Row],[กิจกรรม 1.1]:[ท้ายบท 1]],"&lt;&gt;ยังไม่ส่ง")*2+IF(Table1[[#This Row],[Quiz 1]]&lt;&gt;"ยังไม่ส่ง",Table1[[#This Row],[Quiz 1]]*2/10,0),0)</f>
        <v>3</v>
      </c>
      <c r="J411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411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411" s="10">
        <f>Table1[[#This Row],[บท 1 '[10']]]+Table1[[#This Row],[บท 2 '[10']]]+Table1[[#This Row],[บท 3 '[5']]]</f>
        <v>6</v>
      </c>
      <c r="M411" s="10">
        <f>IF(Table1[[#This Row],[ซ่อมแล้วกลางภาค]]="ซ่อมแล้ว",10,Table1[[#This Row],[MID '[20']2]])</f>
        <v>7</v>
      </c>
      <c r="N411" s="10"/>
      <c r="O411" s="10"/>
      <c r="P411" s="24"/>
      <c r="Q411" s="10">
        <f>Table1[[#This Row],[บท 4 '[10']]]+Table1[[#This Row],[นำเสนอ '[5']]]+Table1[[#This Row],[บท 5 '[10']]]</f>
        <v>0</v>
      </c>
      <c r="R411" s="10">
        <f>Table1[[#This Row],[ก่อนกลางภาค '[25']]]+Table1[[#This Row],[กลางภาค '[20']]]+Table1[[#This Row],[หลังกลางภาค '[25']]]</f>
        <v>13</v>
      </c>
      <c r="S411" s="10"/>
      <c r="T411" s="10">
        <f>Table1[[#This Row],[ปลายภาค '[30']]]+Table1[[#This Row],[ก่อนปลายภาค '[70']]]</f>
        <v>13</v>
      </c>
      <c r="U411" s="12">
        <f t="shared" si="6"/>
        <v>0</v>
      </c>
      <c r="V41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11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411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411" s="13" t="str">
        <f>_xlfn.XLOOKUP(Table1[[#This Row],[email]],[1]!ท้ายบท_1[Email],[1]!ท้ายบท_1[Total points],"ยังไม่ส่ง")</f>
        <v>ยังไม่ส่ง</v>
      </c>
      <c r="Z411" s="8">
        <f>_xlfn.XLOOKUP(Table1[[#This Row],[email]],[1]!Quiz_1[Email],[1]!Quiz_1[Total points],"ยังไม่ส่ง")</f>
        <v>7</v>
      </c>
      <c r="AA41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11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11" s="13" t="str">
        <f>_xlfn.XLOOKUP(Table1[[#This Row],[email]],[1]!ท้ายบท_2[Email],[1]!ท้ายบท_2[Total points],"ยังไม่ส่ง")</f>
        <v>ยังไม่ส่ง</v>
      </c>
      <c r="AD411" s="13" t="str">
        <f>_xlfn.XLOOKUP(Table1[[#This Row],[email]],[1]!Quiz_2[Email],[1]!Quiz_2[Total points],"ยังไม่ส่ง")</f>
        <v>ยังไม่ส่ง</v>
      </c>
      <c r="AE411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11" s="13" t="str">
        <f>_xlfn.XLOOKUP(Table1[[#This Row],[email]],[1]!ท้ายบท_3[Email],[1]!ท้ายบท_3[Total points],"ยังไม่ส่ง")</f>
        <v>ยังไม่ส่ง</v>
      </c>
      <c r="AG411" s="13" t="str">
        <f>_xlfn.XLOOKUP(Table1[[#This Row],[email]],[1]!Quiz_3[Email],[1]!Quiz_3[Total points],"ยังไม่ส่ง")</f>
        <v>ยังไม่ส่ง</v>
      </c>
      <c r="AH411" s="10">
        <v>10</v>
      </c>
      <c r="AI411" s="8">
        <v>3</v>
      </c>
      <c r="AJ411" s="10">
        <f>ROUND((Table1[[#This Row],[mid '[20']]]+Table1[[#This Row],[mid '[10']]])/2,0)</f>
        <v>7</v>
      </c>
      <c r="AK411" s="13"/>
      <c r="AL411" s="13"/>
      <c r="AM411" s="13"/>
      <c r="AN411" s="13"/>
      <c r="AO411" s="13"/>
      <c r="AP411" s="13"/>
      <c r="AQ411" s="13"/>
      <c r="AR411" s="15"/>
      <c r="AS411" s="8" t="str">
        <f>IF(M410&lt;10,"ยังไม่ซ่อม",IF(Table1[[#This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12" spans="1:45" ht="19.5" x14ac:dyDescent="0.4">
      <c r="A412" s="7">
        <v>411</v>
      </c>
      <c r="B412" s="8">
        <v>11</v>
      </c>
      <c r="C412" s="8">
        <v>33</v>
      </c>
      <c r="D412" s="8" t="s">
        <v>1644</v>
      </c>
      <c r="E412" s="8" t="s">
        <v>111</v>
      </c>
      <c r="F412" s="8" t="s">
        <v>1645</v>
      </c>
      <c r="G412" s="8" t="s">
        <v>1646</v>
      </c>
      <c r="H412" s="8" t="s">
        <v>1647</v>
      </c>
      <c r="I412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412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412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12" s="10">
        <f>Table1[[#This Row],[บท 1 '[10']]]+Table1[[#This Row],[บท 2 '[10']]]+Table1[[#This Row],[บท 3 '[5']]]</f>
        <v>13</v>
      </c>
      <c r="M412" s="10">
        <f>IF(Table1[[#This Row],[ซ่อมแล้วกลางภาค]]="ซ่อมแล้ว",10,Table1[[#This Row],[MID '[20']2]])</f>
        <v>7</v>
      </c>
      <c r="N412" s="10"/>
      <c r="O412" s="10"/>
      <c r="P412" s="24"/>
      <c r="Q412" s="10">
        <f>Table1[[#This Row],[บท 4 '[10']]]+Table1[[#This Row],[นำเสนอ '[5']]]+Table1[[#This Row],[บท 5 '[10']]]</f>
        <v>0</v>
      </c>
      <c r="R412" s="10">
        <f>Table1[[#This Row],[ก่อนกลางภาค '[25']]]+Table1[[#This Row],[กลางภาค '[20']]]+Table1[[#This Row],[หลังกลางภาค '[25']]]</f>
        <v>20</v>
      </c>
      <c r="S412" s="10"/>
      <c r="T412" s="10">
        <f>Table1[[#This Row],[ปลายภาค '[30']]]+Table1[[#This Row],[ก่อนปลายภาค '[70']]]</f>
        <v>20</v>
      </c>
      <c r="U412" s="12">
        <f t="shared" si="6"/>
        <v>0</v>
      </c>
      <c r="V41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1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1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12" s="13" t="str">
        <f>_xlfn.XLOOKUP(Table1[[#This Row],[email]],[1]!ท้ายบท_1[Email],[1]!ท้ายบท_1[Total points],"ยังไม่ส่ง")</f>
        <v>ยังไม่ส่ง</v>
      </c>
      <c r="Z412" s="8">
        <f>_xlfn.XLOOKUP(Table1[[#This Row],[email]],[1]!Quiz_1[Email],[1]!Quiz_1[Total points],"ยังไม่ส่ง")</f>
        <v>7</v>
      </c>
      <c r="AA41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12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12" s="13" t="str">
        <f>_xlfn.XLOOKUP(Table1[[#This Row],[email]],[1]!ท้ายบท_2[Email],[1]!ท้ายบท_2[Total points],"ยังไม่ส่ง")</f>
        <v>ยังไม่ส่ง</v>
      </c>
      <c r="AD412" s="13">
        <f>_xlfn.XLOOKUP(Table1[[#This Row],[email]],[1]!Quiz_2[Email],[1]!Quiz_2[Total points],"ยังไม่ส่ง")</f>
        <v>9</v>
      </c>
      <c r="AE412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12" s="13">
        <f>_xlfn.XLOOKUP(Table1[[#This Row],[email]],[1]!ท้ายบท_3[Email],[1]!ท้ายบท_3[Total points],"ยังไม่ส่ง")</f>
        <v>10</v>
      </c>
      <c r="AG412" s="13" t="str">
        <f>_xlfn.XLOOKUP(Table1[[#This Row],[email]],[1]!Quiz_3[Email],[1]!Quiz_3[Total points],"ยังไม่ส่ง")</f>
        <v>ยังไม่ส่ง</v>
      </c>
      <c r="AH412" s="10">
        <v>12</v>
      </c>
      <c r="AI412" s="8">
        <v>2</v>
      </c>
      <c r="AJ412" s="10">
        <f>ROUND((Table1[[#This Row],[mid '[20']]]+Table1[[#This Row],[mid '[10']]])/2,0)</f>
        <v>7</v>
      </c>
      <c r="AK412" s="13"/>
      <c r="AL412" s="13"/>
      <c r="AM412" s="13"/>
      <c r="AN412" s="13"/>
      <c r="AO412" s="13"/>
      <c r="AP412" s="13"/>
      <c r="AQ412" s="13"/>
      <c r="AR412" s="15"/>
      <c r="AS412" s="8" t="str">
        <f>IF(M411&lt;10,"ยังไม่ซ่อม",IF(Table1[[#This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13" spans="1:45" ht="19.5" x14ac:dyDescent="0.4">
      <c r="A413" s="7">
        <v>412</v>
      </c>
      <c r="B413" s="8">
        <v>11</v>
      </c>
      <c r="C413" s="8">
        <v>34</v>
      </c>
      <c r="D413" s="8" t="s">
        <v>1648</v>
      </c>
      <c r="E413" s="8" t="s">
        <v>111</v>
      </c>
      <c r="F413" s="8" t="s">
        <v>1649</v>
      </c>
      <c r="G413" s="8" t="s">
        <v>1650</v>
      </c>
      <c r="H413" s="8" t="s">
        <v>1651</v>
      </c>
      <c r="I413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413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413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413" s="10">
        <f>Table1[[#This Row],[บท 1 '[10']]]+Table1[[#This Row],[บท 2 '[10']]]+Table1[[#This Row],[บท 3 '[5']]]</f>
        <v>15</v>
      </c>
      <c r="M413" s="10">
        <f>IF(Table1[[#This Row],[ซ่อมแล้วกลางภาค]]="ซ่อมแล้ว",10,Table1[[#This Row],[MID '[20']2]])</f>
        <v>11</v>
      </c>
      <c r="N413" s="10"/>
      <c r="O413" s="10"/>
      <c r="P413" s="24"/>
      <c r="Q413" s="10">
        <f>Table1[[#This Row],[บท 4 '[10']]]+Table1[[#This Row],[นำเสนอ '[5']]]+Table1[[#This Row],[บท 5 '[10']]]</f>
        <v>0</v>
      </c>
      <c r="R413" s="10">
        <f>Table1[[#This Row],[ก่อนกลางภาค '[25']]]+Table1[[#This Row],[กลางภาค '[20']]]+Table1[[#This Row],[หลังกลางภาค '[25']]]</f>
        <v>26</v>
      </c>
      <c r="S413" s="10"/>
      <c r="T413" s="10">
        <f>Table1[[#This Row],[ปลายภาค '[30']]]+Table1[[#This Row],[ก่อนปลายภาค '[70']]]</f>
        <v>26</v>
      </c>
      <c r="U413" s="12">
        <f t="shared" si="6"/>
        <v>0</v>
      </c>
      <c r="V41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1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1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13" s="13" t="str">
        <f>_xlfn.XLOOKUP(Table1[[#This Row],[email]],[1]!ท้ายบท_1[Email],[1]!ท้ายบท_1[Total points],"ยังไม่ส่ง")</f>
        <v>ยังไม่ส่ง</v>
      </c>
      <c r="Z413" s="8">
        <f>_xlfn.XLOOKUP(Table1[[#This Row],[email]],[1]!Quiz_1[Email],[1]!Quiz_1[Total points],"ยังไม่ส่ง")</f>
        <v>3</v>
      </c>
      <c r="AA41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13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13" s="13" t="str">
        <f>_xlfn.XLOOKUP(Table1[[#This Row],[email]],[1]!ท้ายบท_2[Email],[1]!ท้ายบท_2[Total points],"ยังไม่ส่ง")</f>
        <v>ยังไม่ส่ง</v>
      </c>
      <c r="AD413" s="13">
        <f>_xlfn.XLOOKUP(Table1[[#This Row],[email]],[1]!Quiz_2[Email],[1]!Quiz_2[Total points],"ยังไม่ส่ง")</f>
        <v>9</v>
      </c>
      <c r="AE41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13" s="13">
        <f>_xlfn.XLOOKUP(Table1[[#This Row],[email]],[1]!ท้ายบท_3[Email],[1]!ท้ายบท_3[Total points],"ยังไม่ส่ง")</f>
        <v>9</v>
      </c>
      <c r="AG413" s="13">
        <f>_xlfn.XLOOKUP(Table1[[#This Row],[email]],[1]!Quiz_3[Email],[1]!Quiz_3[Total points],"ยังไม่ส่ง")</f>
        <v>6</v>
      </c>
      <c r="AH413" s="10">
        <v>13</v>
      </c>
      <c r="AI413" s="8">
        <v>8</v>
      </c>
      <c r="AJ413" s="10">
        <f>ROUND((Table1[[#This Row],[mid '[20']]]+Table1[[#This Row],[mid '[10']]])/2,0)</f>
        <v>11</v>
      </c>
      <c r="AK413" s="13"/>
      <c r="AL413" s="13"/>
      <c r="AM413" s="13"/>
      <c r="AN413" s="13"/>
      <c r="AO413" s="13"/>
      <c r="AP413" s="13"/>
      <c r="AQ413" s="13"/>
      <c r="AR413" s="15"/>
      <c r="AS413" s="8" t="str">
        <f>IF(M412&lt;10,"ยังไม่ซ่อม",IF(Table1[[#This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14" spans="1:45" ht="19.5" x14ac:dyDescent="0.4">
      <c r="A414" s="7">
        <v>413</v>
      </c>
      <c r="B414" s="8">
        <v>11</v>
      </c>
      <c r="C414" s="8">
        <v>35</v>
      </c>
      <c r="D414" s="8" t="s">
        <v>1652</v>
      </c>
      <c r="E414" s="8" t="s">
        <v>111</v>
      </c>
      <c r="F414" s="8" t="s">
        <v>1653</v>
      </c>
      <c r="G414" s="8" t="s">
        <v>1654</v>
      </c>
      <c r="H414" s="8" t="s">
        <v>1655</v>
      </c>
      <c r="I414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14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14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414" s="10">
        <f>Table1[[#This Row],[บท 1 '[10']]]+Table1[[#This Row],[บท 2 '[10']]]+Table1[[#This Row],[บท 3 '[5']]]</f>
        <v>23</v>
      </c>
      <c r="M414" s="10">
        <f>IF(Table1[[#This Row],[ซ่อมแล้วกลางภาค]]="ซ่อมแล้ว",10,Table1[[#This Row],[MID '[20']2]])</f>
        <v>13</v>
      </c>
      <c r="N414" s="10"/>
      <c r="O414" s="10"/>
      <c r="P414" s="24"/>
      <c r="Q414" s="10">
        <f>Table1[[#This Row],[บท 4 '[10']]]+Table1[[#This Row],[นำเสนอ '[5']]]+Table1[[#This Row],[บท 5 '[10']]]</f>
        <v>0</v>
      </c>
      <c r="R414" s="10">
        <f>Table1[[#This Row],[ก่อนกลางภาค '[25']]]+Table1[[#This Row],[กลางภาค '[20']]]+Table1[[#This Row],[หลังกลางภาค '[25']]]</f>
        <v>36</v>
      </c>
      <c r="S414" s="10"/>
      <c r="T414" s="10">
        <f>Table1[[#This Row],[ปลายภาค '[30']]]+Table1[[#This Row],[ก่อนปลายภาค '[70']]]</f>
        <v>36</v>
      </c>
      <c r="U414" s="12">
        <f t="shared" si="6"/>
        <v>0</v>
      </c>
      <c r="V41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1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1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14" s="13">
        <f>_xlfn.XLOOKUP(Table1[[#This Row],[email]],[1]!ท้ายบท_1[Email],[1]!ท้ายบท_1[Total points],"ยังไม่ส่ง")</f>
        <v>18</v>
      </c>
      <c r="Z414" s="8">
        <f>_xlfn.XLOOKUP(Table1[[#This Row],[email]],[1]!Quiz_1[Email],[1]!Quiz_1[Total points],"ยังไม่ส่ง")</f>
        <v>6</v>
      </c>
      <c r="AA41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1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14" s="13">
        <f>_xlfn.XLOOKUP(Table1[[#This Row],[email]],[1]!ท้ายบท_2[Email],[1]!ท้ายบท_2[Total points],"ยังไม่ส่ง")</f>
        <v>11</v>
      </c>
      <c r="AD414" s="13">
        <f>_xlfn.XLOOKUP(Table1[[#This Row],[email]],[1]!Quiz_2[Email],[1]!Quiz_2[Total points],"ยังไม่ส่ง")</f>
        <v>10</v>
      </c>
      <c r="AE41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14" s="13">
        <f>_xlfn.XLOOKUP(Table1[[#This Row],[email]],[1]!ท้ายบท_3[Email],[1]!ท้ายบท_3[Total points],"ยังไม่ส่ง")</f>
        <v>10</v>
      </c>
      <c r="AG414" s="13">
        <f>_xlfn.XLOOKUP(Table1[[#This Row],[email]],[1]!Quiz_3[Email],[1]!Quiz_3[Total points],"ยังไม่ส่ง")</f>
        <v>6</v>
      </c>
      <c r="AH414" s="10">
        <v>17</v>
      </c>
      <c r="AI414" s="8">
        <v>9</v>
      </c>
      <c r="AJ414" s="10">
        <f>ROUND((Table1[[#This Row],[mid '[20']]]+Table1[[#This Row],[mid '[10']]])/2,0)</f>
        <v>13</v>
      </c>
      <c r="AK414" s="13"/>
      <c r="AL414" s="13"/>
      <c r="AM414" s="13"/>
      <c r="AN414" s="13"/>
      <c r="AO414" s="13"/>
      <c r="AP414" s="13"/>
      <c r="AQ414" s="13"/>
      <c r="AR414" s="15"/>
      <c r="AS414" s="8" t="str">
        <f>IF(M413&lt;10,"ยังไม่ซ่อม",IF(Table1[[#This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15" spans="1:45" ht="19.5" x14ac:dyDescent="0.4">
      <c r="A415" s="7">
        <v>414</v>
      </c>
      <c r="B415" s="8">
        <v>11</v>
      </c>
      <c r="C415" s="8">
        <v>36</v>
      </c>
      <c r="D415" s="8" t="s">
        <v>1656</v>
      </c>
      <c r="E415" s="8" t="s">
        <v>111</v>
      </c>
      <c r="F415" s="8" t="s">
        <v>1657</v>
      </c>
      <c r="G415" s="8" t="s">
        <v>1658</v>
      </c>
      <c r="H415" s="8" t="s">
        <v>1659</v>
      </c>
      <c r="I415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15" s="9">
        <f>ROUND(COUNTIF(Table1[[#This Row],[แบบฝึก 2.1]:[ท้ายบท 2]],"&lt;&gt;ยังไม่ส่ง")*8/3+IF(Table1[[#This Row],[Quiz 2]]&lt;&gt;"ยังไม่ส่ง",Table1[[#This Row],[Quiz 2]]*2/10,0),0)</f>
        <v>5</v>
      </c>
      <c r="K415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15" s="10">
        <f>Table1[[#This Row],[บท 1 '[10']]]+Table1[[#This Row],[บท 2 '[10']]]+Table1[[#This Row],[บท 3 '[5']]]</f>
        <v>16</v>
      </c>
      <c r="M415" s="10">
        <f>IF(Table1[[#This Row],[ซ่อมแล้วกลางภาค]]="ซ่อมแล้ว",10,Table1[[#This Row],[MID '[20']2]])</f>
        <v>11</v>
      </c>
      <c r="N415" s="10"/>
      <c r="O415" s="10"/>
      <c r="P415" s="24"/>
      <c r="Q415" s="10">
        <f>Table1[[#This Row],[บท 4 '[10']]]+Table1[[#This Row],[นำเสนอ '[5']]]+Table1[[#This Row],[บท 5 '[10']]]</f>
        <v>0</v>
      </c>
      <c r="R415" s="10">
        <f>Table1[[#This Row],[ก่อนกลางภาค '[25']]]+Table1[[#This Row],[กลางภาค '[20']]]+Table1[[#This Row],[หลังกลางภาค '[25']]]</f>
        <v>27</v>
      </c>
      <c r="S415" s="10"/>
      <c r="T415" s="10">
        <f>Table1[[#This Row],[ปลายภาค '[30']]]+Table1[[#This Row],[ก่อนปลายภาค '[70']]]</f>
        <v>27</v>
      </c>
      <c r="U415" s="12">
        <f t="shared" si="6"/>
        <v>0</v>
      </c>
      <c r="V41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1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1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15" s="13">
        <f>_xlfn.XLOOKUP(Table1[[#This Row],[email]],[1]!ท้ายบท_1[Email],[1]!ท้ายบท_1[Total points],"ยังไม่ส่ง")</f>
        <v>17</v>
      </c>
      <c r="Z415" s="8">
        <f>_xlfn.XLOOKUP(Table1[[#This Row],[email]],[1]!Quiz_1[Email],[1]!Quiz_1[Total points],"ยังไม่ส่ง")</f>
        <v>7</v>
      </c>
      <c r="AA41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15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15" s="13" t="str">
        <f>_xlfn.XLOOKUP(Table1[[#This Row],[email]],[1]!ท้ายบท_2[Email],[1]!ท้ายบท_2[Total points],"ยังไม่ส่ง")</f>
        <v>ยังไม่ส่ง</v>
      </c>
      <c r="AD415" s="13">
        <f>_xlfn.XLOOKUP(Table1[[#This Row],[email]],[1]!Quiz_2[Email],[1]!Quiz_2[Total points],"ยังไม่ส่ง")</f>
        <v>10</v>
      </c>
      <c r="AE415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15" s="13">
        <f>_xlfn.XLOOKUP(Table1[[#This Row],[email]],[1]!ท้ายบท_3[Email],[1]!ท้ายบท_3[Total points],"ยังไม่ส่ง")</f>
        <v>10</v>
      </c>
      <c r="AG415" s="13" t="str">
        <f>_xlfn.XLOOKUP(Table1[[#This Row],[email]],[1]!Quiz_3[Email],[1]!Quiz_3[Total points],"ยังไม่ส่ง")</f>
        <v>ยังไม่ส่ง</v>
      </c>
      <c r="AH415" s="10">
        <v>14</v>
      </c>
      <c r="AI415" s="8">
        <v>7</v>
      </c>
      <c r="AJ415" s="10">
        <f>ROUND((Table1[[#This Row],[mid '[20']]]+Table1[[#This Row],[mid '[10']]])/2,0)</f>
        <v>11</v>
      </c>
      <c r="AK415" s="13"/>
      <c r="AL415" s="13"/>
      <c r="AM415" s="13"/>
      <c r="AN415" s="13"/>
      <c r="AO415" s="13"/>
      <c r="AP415" s="13"/>
      <c r="AQ415" s="13"/>
      <c r="AR415" s="15"/>
      <c r="AS415" s="8" t="str">
        <f>IF(M414&lt;10,"ยังไม่ซ่อม",IF(Table1[[#This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16" spans="1:45" ht="19.5" x14ac:dyDescent="0.4">
      <c r="A416" s="7">
        <v>415</v>
      </c>
      <c r="B416" s="8">
        <v>11</v>
      </c>
      <c r="C416" s="8">
        <v>37</v>
      </c>
      <c r="D416" s="8" t="s">
        <v>1660</v>
      </c>
      <c r="E416" s="8" t="s">
        <v>111</v>
      </c>
      <c r="F416" s="8" t="s">
        <v>1661</v>
      </c>
      <c r="G416" s="8" t="s">
        <v>1662</v>
      </c>
      <c r="H416" s="8" t="s">
        <v>1663</v>
      </c>
      <c r="I416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16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416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416" s="10">
        <f>Table1[[#This Row],[บท 1 '[10']]]+Table1[[#This Row],[บท 2 '[10']]]+Table1[[#This Row],[บท 3 '[5']]]</f>
        <v>17</v>
      </c>
      <c r="M416" s="10">
        <f>IF(Table1[[#This Row],[ซ่อมแล้วกลางภาค]]="ซ่อมแล้ว",10,Table1[[#This Row],[MID '[20']2]])</f>
        <v>6</v>
      </c>
      <c r="N416" s="10"/>
      <c r="O416" s="10"/>
      <c r="P416" s="24"/>
      <c r="Q416" s="10">
        <f>Table1[[#This Row],[บท 4 '[10']]]+Table1[[#This Row],[นำเสนอ '[5']]]+Table1[[#This Row],[บท 5 '[10']]]</f>
        <v>0</v>
      </c>
      <c r="R416" s="10">
        <f>Table1[[#This Row],[ก่อนกลางภาค '[25']]]+Table1[[#This Row],[กลางภาค '[20']]]+Table1[[#This Row],[หลังกลางภาค '[25']]]</f>
        <v>23</v>
      </c>
      <c r="S416" s="10"/>
      <c r="T416" s="10">
        <f>Table1[[#This Row],[ปลายภาค '[30']]]+Table1[[#This Row],[ก่อนปลายภาค '[70']]]</f>
        <v>23</v>
      </c>
      <c r="U416" s="12">
        <f t="shared" si="6"/>
        <v>0</v>
      </c>
      <c r="V41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1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1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16" s="13">
        <f>_xlfn.XLOOKUP(Table1[[#This Row],[email]],[1]!ท้ายบท_1[Email],[1]!ท้ายบท_1[Total points],"ยังไม่ส่ง")</f>
        <v>17</v>
      </c>
      <c r="Z416" s="8">
        <f>_xlfn.XLOOKUP(Table1[[#This Row],[email]],[1]!Quiz_1[Email],[1]!Quiz_1[Total points],"ยังไม่ส่ง")</f>
        <v>6</v>
      </c>
      <c r="AA41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16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16" s="13" t="str">
        <f>_xlfn.XLOOKUP(Table1[[#This Row],[email]],[1]!ท้ายบท_2[Email],[1]!ท้ายบท_2[Total points],"ยังไม่ส่ง")</f>
        <v>ยังไม่ส่ง</v>
      </c>
      <c r="AD416" s="13">
        <f>_xlfn.XLOOKUP(Table1[[#This Row],[email]],[1]!Quiz_2[Email],[1]!Quiz_2[Total points],"ยังไม่ส่ง")</f>
        <v>8</v>
      </c>
      <c r="AE41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16" s="13">
        <f>_xlfn.XLOOKUP(Table1[[#This Row],[email]],[1]!ท้ายบท_3[Email],[1]!ท้ายบท_3[Total points],"ยังไม่ส่ง")</f>
        <v>7</v>
      </c>
      <c r="AG416" s="13">
        <f>_xlfn.XLOOKUP(Table1[[#This Row],[email]],[1]!Quiz_3[Email],[1]!Quiz_3[Total points],"ยังไม่ส่ง")</f>
        <v>7</v>
      </c>
      <c r="AH416" s="10">
        <v>9</v>
      </c>
      <c r="AI416" s="8">
        <v>3</v>
      </c>
      <c r="AJ416" s="10">
        <f>ROUND((Table1[[#This Row],[mid '[20']]]+Table1[[#This Row],[mid '[10']]])/2,0)</f>
        <v>6</v>
      </c>
      <c r="AK416" s="13"/>
      <c r="AL416" s="13"/>
      <c r="AM416" s="13"/>
      <c r="AN416" s="13"/>
      <c r="AO416" s="13"/>
      <c r="AP416" s="13"/>
      <c r="AQ416" s="13"/>
      <c r="AR416" s="15"/>
      <c r="AS416" s="8" t="str">
        <f>IF(M415&lt;10,"ยังไม่ซ่อม",IF(Table1[[#This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17" spans="1:45" ht="19.5" x14ac:dyDescent="0.4">
      <c r="A417" s="7">
        <v>416</v>
      </c>
      <c r="B417" s="8">
        <v>11</v>
      </c>
      <c r="C417" s="8">
        <v>38</v>
      </c>
      <c r="D417" s="8" t="s">
        <v>1664</v>
      </c>
      <c r="E417" s="8" t="s">
        <v>111</v>
      </c>
      <c r="F417" s="8" t="s">
        <v>1665</v>
      </c>
      <c r="G417" s="8" t="s">
        <v>1666</v>
      </c>
      <c r="H417" s="8" t="s">
        <v>1667</v>
      </c>
      <c r="I417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417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417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17" s="10">
        <f>Table1[[#This Row],[บท 1 '[10']]]+Table1[[#This Row],[บท 2 '[10']]]+Table1[[#This Row],[บท 3 '[5']]]</f>
        <v>13</v>
      </c>
      <c r="M417" s="10">
        <f>IF(Table1[[#This Row],[ซ่อมแล้วกลางภาค]]="ซ่อมแล้ว",10,Table1[[#This Row],[MID '[20']2]])</f>
        <v>7</v>
      </c>
      <c r="N417" s="10"/>
      <c r="O417" s="10"/>
      <c r="P417" s="24"/>
      <c r="Q417" s="10">
        <f>Table1[[#This Row],[บท 4 '[10']]]+Table1[[#This Row],[นำเสนอ '[5']]]+Table1[[#This Row],[บท 5 '[10']]]</f>
        <v>0</v>
      </c>
      <c r="R417" s="10">
        <f>Table1[[#This Row],[ก่อนกลางภาค '[25']]]+Table1[[#This Row],[กลางภาค '[20']]]+Table1[[#This Row],[หลังกลางภาค '[25']]]</f>
        <v>20</v>
      </c>
      <c r="S417" s="10"/>
      <c r="T417" s="10">
        <f>Table1[[#This Row],[ปลายภาค '[30']]]+Table1[[#This Row],[ก่อนปลายภาค '[70']]]</f>
        <v>20</v>
      </c>
      <c r="U417" s="12">
        <f t="shared" si="6"/>
        <v>0</v>
      </c>
      <c r="V41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1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1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17" s="13" t="str">
        <f>_xlfn.XLOOKUP(Table1[[#This Row],[email]],[1]!ท้ายบท_1[Email],[1]!ท้ายบท_1[Total points],"ยังไม่ส่ง")</f>
        <v>ยังไม่ส่ง</v>
      </c>
      <c r="Z417" s="8">
        <f>_xlfn.XLOOKUP(Table1[[#This Row],[email]],[1]!Quiz_1[Email],[1]!Quiz_1[Total points],"ยังไม่ส่ง")</f>
        <v>7</v>
      </c>
      <c r="AA41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17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17" s="13" t="str">
        <f>_xlfn.XLOOKUP(Table1[[#This Row],[email]],[1]!ท้ายบท_2[Email],[1]!ท้ายบท_2[Total points],"ยังไม่ส่ง")</f>
        <v>ยังไม่ส่ง</v>
      </c>
      <c r="AD417" s="13">
        <f>_xlfn.XLOOKUP(Table1[[#This Row],[email]],[1]!Quiz_2[Email],[1]!Quiz_2[Total points],"ยังไม่ส่ง")</f>
        <v>9</v>
      </c>
      <c r="AE417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17" s="13">
        <f>_xlfn.XLOOKUP(Table1[[#This Row],[email]],[1]!ท้ายบท_3[Email],[1]!ท้ายบท_3[Total points],"ยังไม่ส่ง")</f>
        <v>10</v>
      </c>
      <c r="AG417" s="13" t="str">
        <f>_xlfn.XLOOKUP(Table1[[#This Row],[email]],[1]!Quiz_3[Email],[1]!Quiz_3[Total points],"ยังไม่ส่ง")</f>
        <v>ยังไม่ส่ง</v>
      </c>
      <c r="AH417" s="10">
        <v>11</v>
      </c>
      <c r="AI417" s="8">
        <v>3</v>
      </c>
      <c r="AJ417" s="10">
        <f>ROUND((Table1[[#This Row],[mid '[20']]]+Table1[[#This Row],[mid '[10']]])/2,0)</f>
        <v>7</v>
      </c>
      <c r="AK417" s="13"/>
      <c r="AL417" s="13"/>
      <c r="AM417" s="13"/>
      <c r="AN417" s="13"/>
      <c r="AO417" s="13"/>
      <c r="AP417" s="13"/>
      <c r="AQ417" s="13"/>
      <c r="AR417" s="15"/>
      <c r="AS417" s="8" t="str">
        <f>IF(M416&lt;10,"ยังไม่ซ่อม",IF(Table1[[#This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18" spans="1:45" ht="19.5" x14ac:dyDescent="0.4">
      <c r="A418" s="7">
        <v>417</v>
      </c>
      <c r="B418" s="8">
        <v>11</v>
      </c>
      <c r="C418" s="8">
        <v>39</v>
      </c>
      <c r="D418" s="8" t="s">
        <v>1668</v>
      </c>
      <c r="E418" s="8" t="s">
        <v>111</v>
      </c>
      <c r="F418" s="8" t="s">
        <v>1669</v>
      </c>
      <c r="G418" s="8" t="s">
        <v>1670</v>
      </c>
      <c r="H418" s="8" t="s">
        <v>1671</v>
      </c>
      <c r="I418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18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418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418" s="10">
        <f>Table1[[#This Row],[บท 1 '[10']]]+Table1[[#This Row],[บท 2 '[10']]]+Table1[[#This Row],[บท 3 '[5']]]</f>
        <v>13</v>
      </c>
      <c r="M418" s="10">
        <f>IF(Table1[[#This Row],[ซ่อมแล้วกลางภาค]]="ซ่อมแล้ว",10,Table1[[#This Row],[MID '[20']2]])</f>
        <v>0</v>
      </c>
      <c r="N418" s="10"/>
      <c r="O418" s="10"/>
      <c r="P418" s="24"/>
      <c r="Q418" s="10">
        <f>Table1[[#This Row],[บท 4 '[10']]]+Table1[[#This Row],[นำเสนอ '[5']]]+Table1[[#This Row],[บท 5 '[10']]]</f>
        <v>0</v>
      </c>
      <c r="R418" s="10">
        <f>Table1[[#This Row],[ก่อนกลางภาค '[25']]]+Table1[[#This Row],[กลางภาค '[20']]]+Table1[[#This Row],[หลังกลางภาค '[25']]]</f>
        <v>13</v>
      </c>
      <c r="S418" s="10"/>
      <c r="T418" s="10">
        <f>Table1[[#This Row],[ปลายภาค '[30']]]+Table1[[#This Row],[ก่อนปลายภาค '[70']]]</f>
        <v>13</v>
      </c>
      <c r="U418" s="12">
        <f t="shared" si="6"/>
        <v>0</v>
      </c>
      <c r="V41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1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1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18" s="13">
        <f>_xlfn.XLOOKUP(Table1[[#This Row],[email]],[1]!ท้ายบท_1[Email],[1]!ท้ายบท_1[Total points],"ยังไม่ส่ง")</f>
        <v>18</v>
      </c>
      <c r="Z418" s="8">
        <f>_xlfn.XLOOKUP(Table1[[#This Row],[email]],[1]!Quiz_1[Email],[1]!Quiz_1[Total points],"ยังไม่ส่ง")</f>
        <v>10</v>
      </c>
      <c r="AA41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18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18" s="13" t="str">
        <f>_xlfn.XLOOKUP(Table1[[#This Row],[email]],[1]!ท้ายบท_2[Email],[1]!ท้ายบท_2[Total points],"ยังไม่ส่ง")</f>
        <v>ยังไม่ส่ง</v>
      </c>
      <c r="AD418" s="13" t="str">
        <f>_xlfn.XLOOKUP(Table1[[#This Row],[email]],[1]!Quiz_2[Email],[1]!Quiz_2[Total points],"ยังไม่ส่ง")</f>
        <v>ยังไม่ส่ง</v>
      </c>
      <c r="AE418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18" s="13" t="str">
        <f>_xlfn.XLOOKUP(Table1[[#This Row],[email]],[1]!ท้ายบท_3[Email],[1]!ท้ายบท_3[Total points],"ยังไม่ส่ง")</f>
        <v>ยังไม่ส่ง</v>
      </c>
      <c r="AG418" s="13" t="str">
        <f>_xlfn.XLOOKUP(Table1[[#This Row],[email]],[1]!Quiz_3[Email],[1]!Quiz_3[Total points],"ยังไม่ส่ง")</f>
        <v>ยังไม่ส่ง</v>
      </c>
      <c r="AH418" s="10">
        <v>0</v>
      </c>
      <c r="AI418" s="8">
        <v>0</v>
      </c>
      <c r="AJ418" s="10">
        <f>ROUND((Table1[[#This Row],[mid '[20']]]+Table1[[#This Row],[mid '[10']]])/2,0)</f>
        <v>0</v>
      </c>
      <c r="AK418" s="13"/>
      <c r="AL418" s="13"/>
      <c r="AM418" s="13"/>
      <c r="AN418" s="13"/>
      <c r="AO418" s="13"/>
      <c r="AP418" s="13"/>
      <c r="AQ418" s="13"/>
      <c r="AR418" s="15"/>
      <c r="AS418" s="8" t="str">
        <f>IF(M417&lt;10,"ยังไม่ซ่อม",IF(Table1[[#This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19" spans="1:45" ht="20.25" thickBot="1" x14ac:dyDescent="0.45">
      <c r="A419" s="16">
        <v>418</v>
      </c>
      <c r="B419" s="17">
        <v>11</v>
      </c>
      <c r="C419" s="17">
        <v>40</v>
      </c>
      <c r="D419" s="17" t="s">
        <v>1672</v>
      </c>
      <c r="E419" s="17" t="s">
        <v>111</v>
      </c>
      <c r="F419" s="17" t="s">
        <v>1493</v>
      </c>
      <c r="G419" s="17" t="s">
        <v>1673</v>
      </c>
      <c r="H419" s="17" t="s">
        <v>1674</v>
      </c>
      <c r="I419" s="18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419" s="18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419" s="18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19" s="19">
        <f>Table1[[#This Row],[บท 1 '[10']]]+Table1[[#This Row],[บท 2 '[10']]]+Table1[[#This Row],[บท 3 '[5']]]</f>
        <v>14</v>
      </c>
      <c r="M419" s="19">
        <f>IF(Table1[[#This Row],[ซ่อมแล้วกลางภาค]]="ซ่อมแล้ว",10,Table1[[#This Row],[MID '[20']2]])</f>
        <v>7</v>
      </c>
      <c r="N419" s="19"/>
      <c r="O419" s="19"/>
      <c r="P419" s="25"/>
      <c r="Q419" s="19">
        <f>Table1[[#This Row],[บท 4 '[10']]]+Table1[[#This Row],[นำเสนอ '[5']]]+Table1[[#This Row],[บท 5 '[10']]]</f>
        <v>0</v>
      </c>
      <c r="R419" s="19">
        <f>Table1[[#This Row],[ก่อนกลางภาค '[25']]]+Table1[[#This Row],[กลางภาค '[20']]]+Table1[[#This Row],[หลังกลางภาค '[25']]]</f>
        <v>21</v>
      </c>
      <c r="S419" s="19"/>
      <c r="T419" s="19">
        <f>Table1[[#This Row],[ปลายภาค '[30']]]+Table1[[#This Row],[ก่อนปลายภาค '[70']]]</f>
        <v>21</v>
      </c>
      <c r="U419" s="20">
        <f t="shared" si="6"/>
        <v>0</v>
      </c>
      <c r="V419" s="21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19" s="21" t="str">
        <f>IF(_xlfn.XLOOKUP(Table1[[#This Row],[email]],[1]!แบบฝึก_11[Email],[1]!แบบฝึก_11[Completion time],0)&lt;&gt;0,"ส่งแล้ว","ยังไม่ส่ง")</f>
        <v>ส่งแล้ว</v>
      </c>
      <c r="X419" s="21" t="str">
        <f>IF(_xlfn.XLOOKUP(Table1[[#This Row],[email]],[1]!แบบฝึก_12[Email],[1]!แบบฝึก_12[Completion time],0)&lt;&gt;0,"ส่งแล้ว","ยังไม่ส่ง")</f>
        <v>ส่งแล้ว</v>
      </c>
      <c r="Y419" s="21" t="str">
        <f>_xlfn.XLOOKUP(Table1[[#This Row],[email]],[1]!ท้ายบท_1[Email],[1]!ท้ายบท_1[Total points],"ยังไม่ส่ง")</f>
        <v>ยังไม่ส่ง</v>
      </c>
      <c r="Z419" s="17">
        <f>_xlfn.XLOOKUP(Table1[[#This Row],[email]],[1]!Quiz_1[Email],[1]!Quiz_1[Total points],"ยังไม่ส่ง")</f>
        <v>9</v>
      </c>
      <c r="AA419" s="21" t="str">
        <f>IF(_xlfn.XLOOKUP(Table1[[#This Row],[email]],[1]!แบบฝึก_21[Email],[1]!แบบฝึก_21[Completion time],0)&lt;&gt;0,"ส่งแล้ว","ยังไม่ส่ง")</f>
        <v>ส่งแล้ว</v>
      </c>
      <c r="AB419" s="21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19" s="21" t="str">
        <f>_xlfn.XLOOKUP(Table1[[#This Row],[email]],[1]!ท้ายบท_2[Email],[1]!ท้ายบท_2[Total points],"ยังไม่ส่ง")</f>
        <v>ยังไม่ส่ง</v>
      </c>
      <c r="AD419" s="21">
        <f>_xlfn.XLOOKUP(Table1[[#This Row],[email]],[1]!Quiz_2[Email],[1]!Quiz_2[Total points],"ยังไม่ส่ง")</f>
        <v>8</v>
      </c>
      <c r="AE419" s="21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19" s="21">
        <f>_xlfn.XLOOKUP(Table1[[#This Row],[email]],[1]!ท้ายบท_3[Email],[1]!ท้ายบท_3[Total points],"ยังไม่ส่ง")</f>
        <v>10</v>
      </c>
      <c r="AG419" s="21" t="str">
        <f>_xlfn.XLOOKUP(Table1[[#This Row],[email]],[1]!Quiz_3[Email],[1]!Quiz_3[Total points],"ยังไม่ส่ง")</f>
        <v>ยังไม่ส่ง</v>
      </c>
      <c r="AH419" s="19">
        <v>10</v>
      </c>
      <c r="AI419" s="17">
        <v>4</v>
      </c>
      <c r="AJ419" s="19">
        <f>ROUND((Table1[[#This Row],[mid '[20']]]+Table1[[#This Row],[mid '[10']]])/2,0)</f>
        <v>7</v>
      </c>
      <c r="AK419" s="21"/>
      <c r="AL419" s="21"/>
      <c r="AM419" s="21"/>
      <c r="AN419" s="21"/>
      <c r="AO419" s="21"/>
      <c r="AP419" s="21"/>
      <c r="AQ419" s="21"/>
      <c r="AR419" s="23"/>
      <c r="AS419" s="17" t="str">
        <f>IF(M418&lt;10,"ยังไม่ซ่อม",IF(Table1[[#This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20" spans="1:45" ht="20.25" thickTop="1" x14ac:dyDescent="0.4">
      <c r="A420" s="7">
        <v>419</v>
      </c>
      <c r="B420" s="8">
        <v>12</v>
      </c>
      <c r="C420" s="8">
        <v>1</v>
      </c>
      <c r="D420" s="8" t="s">
        <v>1675</v>
      </c>
      <c r="E420" s="8" t="s">
        <v>46</v>
      </c>
      <c r="F420" s="8" t="s">
        <v>1676</v>
      </c>
      <c r="G420" s="8" t="s">
        <v>1677</v>
      </c>
      <c r="H420" s="8" t="s">
        <v>1678</v>
      </c>
      <c r="I420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20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420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20" s="10">
        <f>Table1[[#This Row],[บท 1 '[10']]]+Table1[[#This Row],[บท 2 '[10']]]+Table1[[#This Row],[บท 3 '[5']]]</f>
        <v>19</v>
      </c>
      <c r="M420" s="10">
        <f>IF(Table1[[#This Row],[ซ่อมแล้วกลางภาค]]="ซ่อมแล้ว",10,Table1[[#This Row],[MID '[20']2]])</f>
        <v>13</v>
      </c>
      <c r="N420" s="10"/>
      <c r="O420" s="10"/>
      <c r="P420" s="24"/>
      <c r="Q420" s="10">
        <f>Table1[[#This Row],[บท 4 '[10']]]+Table1[[#This Row],[นำเสนอ '[5']]]+Table1[[#This Row],[บท 5 '[10']]]</f>
        <v>0</v>
      </c>
      <c r="R420" s="10">
        <f>Table1[[#This Row],[ก่อนกลางภาค '[25']]]+Table1[[#This Row],[กลางภาค '[20']]]+Table1[[#This Row],[หลังกลางภาค '[25']]]</f>
        <v>32</v>
      </c>
      <c r="S420" s="10"/>
      <c r="T420" s="10">
        <f>Table1[[#This Row],[ปลายภาค '[30']]]+Table1[[#This Row],[ก่อนปลายภาค '[70']]]</f>
        <v>32</v>
      </c>
      <c r="U420" s="12">
        <f t="shared" si="6"/>
        <v>0</v>
      </c>
      <c r="V42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2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2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20" s="13">
        <f>_xlfn.XLOOKUP(Table1[[#This Row],[email]],[1]!ท้ายบท_1[Email],[1]!ท้ายบท_1[Total points],"ยังไม่ส่ง")</f>
        <v>21</v>
      </c>
      <c r="Z420" s="8">
        <f>_xlfn.XLOOKUP(Table1[[#This Row],[email]],[1]!Quiz_1[Email],[1]!Quiz_1[Total points],"ยังไม่ส่ง")</f>
        <v>7</v>
      </c>
      <c r="AA420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2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20" s="13">
        <f>_xlfn.XLOOKUP(Table1[[#This Row],[email]],[1]!ท้ายบท_2[Email],[1]!ท้ายบท_2[Total points],"ยังไม่ส่ง")</f>
        <v>10</v>
      </c>
      <c r="AD420" s="13">
        <f>_xlfn.XLOOKUP(Table1[[#This Row],[email]],[1]!Quiz_2[Email],[1]!Quiz_2[Total points],"ยังไม่ส่ง")</f>
        <v>9</v>
      </c>
      <c r="AE42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20" s="13">
        <f>_xlfn.XLOOKUP(Table1[[#This Row],[email]],[1]!ท้ายบท_3[Email],[1]!ท้ายบท_3[Total points],"ยังไม่ส่ง")</f>
        <v>8</v>
      </c>
      <c r="AG420" s="13" t="str">
        <f>_xlfn.XLOOKUP(Table1[[#This Row],[email]],[1]!Quiz_3[Email],[1]!Quiz_3[Total points],"ยังไม่ส่ง")</f>
        <v>ยังไม่ส่ง</v>
      </c>
      <c r="AH420" s="10">
        <v>22</v>
      </c>
      <c r="AI420" s="8">
        <v>3</v>
      </c>
      <c r="AJ420" s="10">
        <f>ROUND((Table1[[#This Row],[mid '[20']]]+Table1[[#This Row],[mid '[10']]])/2,0)</f>
        <v>13</v>
      </c>
      <c r="AK420" s="13"/>
      <c r="AL420" s="13"/>
      <c r="AM420" s="13"/>
      <c r="AN420" s="13"/>
      <c r="AO420" s="13"/>
      <c r="AP420" s="13"/>
      <c r="AQ420" s="13"/>
      <c r="AR420" s="15"/>
      <c r="AS420" s="8" t="str">
        <f>IF(M419&lt;10,"ยังไม่ซ่อม",IF(Table1[[#This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21" spans="1:45" ht="19.5" x14ac:dyDescent="0.4">
      <c r="A421" s="7">
        <v>420</v>
      </c>
      <c r="B421" s="8">
        <v>12</v>
      </c>
      <c r="C421" s="8">
        <v>2</v>
      </c>
      <c r="D421" s="8" t="s">
        <v>1679</v>
      </c>
      <c r="E421" s="8" t="s">
        <v>46</v>
      </c>
      <c r="F421" s="8" t="s">
        <v>1680</v>
      </c>
      <c r="G421" s="8" t="s">
        <v>1681</v>
      </c>
      <c r="H421" s="8" t="s">
        <v>1682</v>
      </c>
      <c r="I421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421" s="9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421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21" s="10">
        <f>Table1[[#This Row],[บท 1 '[10']]]+Table1[[#This Row],[บท 2 '[10']]]+Table1[[#This Row],[บท 3 '[5']]]</f>
        <v>12</v>
      </c>
      <c r="M421" s="10">
        <f>IF(Table1[[#This Row],[ซ่อมแล้วกลางภาค]]="ซ่อมแล้ว",10,Table1[[#This Row],[MID '[20']2]])</f>
        <v>5</v>
      </c>
      <c r="N421" s="10"/>
      <c r="O421" s="10"/>
      <c r="P421" s="24"/>
      <c r="Q421" s="10">
        <f>Table1[[#This Row],[บท 4 '[10']]]+Table1[[#This Row],[นำเสนอ '[5']]]+Table1[[#This Row],[บท 5 '[10']]]</f>
        <v>0</v>
      </c>
      <c r="R421" s="10">
        <f>Table1[[#This Row],[ก่อนกลางภาค '[25']]]+Table1[[#This Row],[กลางภาค '[20']]]+Table1[[#This Row],[หลังกลางภาค '[25']]]</f>
        <v>17</v>
      </c>
      <c r="S421" s="10"/>
      <c r="T421" s="10">
        <f>Table1[[#This Row],[ปลายภาค '[30']]]+Table1[[#This Row],[ก่อนปลายภาค '[70']]]</f>
        <v>17</v>
      </c>
      <c r="U421" s="12">
        <f t="shared" si="6"/>
        <v>0</v>
      </c>
      <c r="V421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42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2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21" s="13">
        <f>_xlfn.XLOOKUP(Table1[[#This Row],[email]],[1]!ท้ายบท_1[Email],[1]!ท้ายบท_1[Total points],"ยังไม่ส่ง")</f>
        <v>21</v>
      </c>
      <c r="Z421" s="8">
        <f>_xlfn.XLOOKUP(Table1[[#This Row],[email]],[1]!Quiz_1[Email],[1]!Quiz_1[Total points],"ยังไม่ส่ง")</f>
        <v>8</v>
      </c>
      <c r="AA421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21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21" s="13" t="str">
        <f>_xlfn.XLOOKUP(Table1[[#This Row],[email]],[1]!ท้ายบท_2[Email],[1]!ท้ายบท_2[Total points],"ยังไม่ส่ง")</f>
        <v>ยังไม่ส่ง</v>
      </c>
      <c r="AD421" s="13">
        <f>_xlfn.XLOOKUP(Table1[[#This Row],[email]],[1]!Quiz_2[Email],[1]!Quiz_2[Total points],"ยังไม่ส่ง")</f>
        <v>8</v>
      </c>
      <c r="AE42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21" s="13" t="str">
        <f>_xlfn.XLOOKUP(Table1[[#This Row],[email]],[1]!ท้ายบท_3[Email],[1]!ท้ายบท_3[Total points],"ยังไม่ส่ง")</f>
        <v>ยังไม่ส่ง</v>
      </c>
      <c r="AG421" s="13" t="str">
        <f>_xlfn.XLOOKUP(Table1[[#This Row],[email]],[1]!Quiz_3[Email],[1]!Quiz_3[Total points],"ยังไม่ส่ง")</f>
        <v>ยังไม่ส่ง</v>
      </c>
      <c r="AH421" s="10">
        <v>6</v>
      </c>
      <c r="AI421" s="8">
        <v>3</v>
      </c>
      <c r="AJ421" s="10">
        <f>ROUND((Table1[[#This Row],[mid '[20']]]+Table1[[#This Row],[mid '[10']]])/2,0)</f>
        <v>5</v>
      </c>
      <c r="AK421" s="13"/>
      <c r="AL421" s="13"/>
      <c r="AM421" s="13"/>
      <c r="AN421" s="13"/>
      <c r="AO421" s="13"/>
      <c r="AP421" s="13"/>
      <c r="AQ421" s="13"/>
      <c r="AR421" s="15"/>
      <c r="AS421" s="8" t="str">
        <f>IF(M420&lt;10,"ยังไม่ซ่อม",IF(Table1[[#This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22" spans="1:45" ht="19.5" x14ac:dyDescent="0.4">
      <c r="A422" s="7">
        <v>421</v>
      </c>
      <c r="B422" s="8">
        <v>12</v>
      </c>
      <c r="C422" s="8">
        <v>3</v>
      </c>
      <c r="D422" s="8" t="s">
        <v>1683</v>
      </c>
      <c r="E422" s="8" t="s">
        <v>46</v>
      </c>
      <c r="F422" s="8" t="s">
        <v>1684</v>
      </c>
      <c r="G422" s="8" t="s">
        <v>1685</v>
      </c>
      <c r="H422" s="8" t="s">
        <v>1686</v>
      </c>
      <c r="I422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422" s="9">
        <f>ROUND(COUNTIF(Table1[[#This Row],[แบบฝึก 2.1]:[ท้ายบท 2]],"&lt;&gt;ยังไม่ส่ง")*8/3+IF(Table1[[#This Row],[Quiz 2]]&lt;&gt;"ยังไม่ส่ง",Table1[[#This Row],[Quiz 2]]*2/10,0),0)</f>
        <v>1</v>
      </c>
      <c r="K422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22" s="10">
        <f>Table1[[#This Row],[บท 1 '[10']]]+Table1[[#This Row],[บท 2 '[10']]]+Table1[[#This Row],[บท 3 '[5']]]</f>
        <v>12</v>
      </c>
      <c r="M422" s="10">
        <f>IF(Table1[[#This Row],[ซ่อมแล้วกลางภาค]]="ซ่อมแล้ว",10,Table1[[#This Row],[MID '[20']2]])</f>
        <v>9</v>
      </c>
      <c r="N422" s="10"/>
      <c r="O422" s="10"/>
      <c r="P422" s="24"/>
      <c r="Q422" s="10">
        <f>Table1[[#This Row],[บท 4 '[10']]]+Table1[[#This Row],[นำเสนอ '[5']]]+Table1[[#This Row],[บท 5 '[10']]]</f>
        <v>0</v>
      </c>
      <c r="R422" s="10">
        <f>Table1[[#This Row],[ก่อนกลางภาค '[25']]]+Table1[[#This Row],[กลางภาค '[20']]]+Table1[[#This Row],[หลังกลางภาค '[25']]]</f>
        <v>21</v>
      </c>
      <c r="S422" s="10"/>
      <c r="T422" s="10">
        <f>Table1[[#This Row],[ปลายภาค '[30']]]+Table1[[#This Row],[ก่อนปลายภาค '[70']]]</f>
        <v>21</v>
      </c>
      <c r="U422" s="12">
        <f t="shared" si="6"/>
        <v>0</v>
      </c>
      <c r="V42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2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2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22" s="13">
        <f>_xlfn.XLOOKUP(Table1[[#This Row],[email]],[1]!ท้ายบท_1[Email],[1]!ท้ายบท_1[Total points],"ยังไม่ส่ง")</f>
        <v>22</v>
      </c>
      <c r="Z422" s="8" t="str">
        <f>_xlfn.XLOOKUP(Table1[[#This Row],[email]],[1]!Quiz_1[Email],[1]!Quiz_1[Total points],"ยังไม่ส่ง")</f>
        <v>ยังไม่ส่ง</v>
      </c>
      <c r="AA422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22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22" s="13" t="str">
        <f>_xlfn.XLOOKUP(Table1[[#This Row],[email]],[1]!ท้ายบท_2[Email],[1]!ท้ายบท_2[Total points],"ยังไม่ส่ง")</f>
        <v>ยังไม่ส่ง</v>
      </c>
      <c r="AD422" s="13">
        <f>_xlfn.XLOOKUP(Table1[[#This Row],[email]],[1]!Quiz_2[Email],[1]!Quiz_2[Total points],"ยังไม่ส่ง")</f>
        <v>5</v>
      </c>
      <c r="AE42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22" s="13">
        <f>_xlfn.XLOOKUP(Table1[[#This Row],[email]],[1]!ท้ายบท_3[Email],[1]!ท้ายบท_3[Total points],"ยังไม่ส่ง")</f>
        <v>9</v>
      </c>
      <c r="AG422" s="13" t="str">
        <f>_xlfn.XLOOKUP(Table1[[#This Row],[email]],[1]!Quiz_3[Email],[1]!Quiz_3[Total points],"ยังไม่ส่ง")</f>
        <v>ยังไม่ส่ง</v>
      </c>
      <c r="AH422" s="10">
        <v>15</v>
      </c>
      <c r="AI422" s="8">
        <v>3</v>
      </c>
      <c r="AJ422" s="10">
        <f>ROUND((Table1[[#This Row],[mid '[20']]]+Table1[[#This Row],[mid '[10']]])/2,0)</f>
        <v>9</v>
      </c>
      <c r="AK422" s="13"/>
      <c r="AL422" s="13"/>
      <c r="AM422" s="13"/>
      <c r="AN422" s="13"/>
      <c r="AO422" s="13"/>
      <c r="AP422" s="13"/>
      <c r="AQ422" s="13"/>
      <c r="AR422" s="15"/>
      <c r="AS422" s="8" t="str">
        <f>IF(M421&lt;10,"ยังไม่ซ่อม",IF(Table1[[#This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23" spans="1:45" ht="19.5" x14ac:dyDescent="0.4">
      <c r="A423" s="7">
        <v>422</v>
      </c>
      <c r="B423" s="8">
        <v>12</v>
      </c>
      <c r="C423" s="8">
        <v>4</v>
      </c>
      <c r="D423" s="8" t="s">
        <v>1687</v>
      </c>
      <c r="E423" s="8" t="s">
        <v>46</v>
      </c>
      <c r="F423" s="8" t="s">
        <v>1688</v>
      </c>
      <c r="G423" s="8" t="s">
        <v>1689</v>
      </c>
      <c r="H423" s="8" t="s">
        <v>1690</v>
      </c>
      <c r="I423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423" s="9">
        <f>ROUND(COUNTIF(Table1[[#This Row],[แบบฝึก 2.1]:[ท้ายบท 2]],"&lt;&gt;ยังไม่ส่ง")*8/3+IF(Table1[[#This Row],[Quiz 2]]&lt;&gt;"ยังไม่ส่ง",Table1[[#This Row],[Quiz 2]]*2/10,0),0)</f>
        <v>1</v>
      </c>
      <c r="K423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23" s="10">
        <f>Table1[[#This Row],[บท 1 '[10']]]+Table1[[#This Row],[บท 2 '[10']]]+Table1[[#This Row],[บท 3 '[5']]]</f>
        <v>10</v>
      </c>
      <c r="M423" s="10">
        <f>IF(Table1[[#This Row],[ซ่อมแล้วกลางภาค]]="ซ่อมแล้ว",10,Table1[[#This Row],[MID '[20']2]])</f>
        <v>6</v>
      </c>
      <c r="N423" s="10"/>
      <c r="O423" s="10"/>
      <c r="P423" s="24"/>
      <c r="Q423" s="10">
        <f>Table1[[#This Row],[บท 4 '[10']]]+Table1[[#This Row],[นำเสนอ '[5']]]+Table1[[#This Row],[บท 5 '[10']]]</f>
        <v>0</v>
      </c>
      <c r="R423" s="10">
        <f>Table1[[#This Row],[ก่อนกลางภาค '[25']]]+Table1[[#This Row],[กลางภาค '[20']]]+Table1[[#This Row],[หลังกลางภาค '[25']]]</f>
        <v>16</v>
      </c>
      <c r="S423" s="10"/>
      <c r="T423" s="10">
        <f>Table1[[#This Row],[ปลายภาค '[30']]]+Table1[[#This Row],[ก่อนปลายภาค '[70']]]</f>
        <v>16</v>
      </c>
      <c r="U423" s="12">
        <f t="shared" si="6"/>
        <v>0</v>
      </c>
      <c r="V42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2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2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23" s="13" t="str">
        <f>_xlfn.XLOOKUP(Table1[[#This Row],[email]],[1]!ท้ายบท_1[Email],[1]!ท้ายบท_1[Total points],"ยังไม่ส่ง")</f>
        <v>ยังไม่ส่ง</v>
      </c>
      <c r="Z423" s="8">
        <f>_xlfn.XLOOKUP(Table1[[#This Row],[email]],[1]!Quiz_1[Email],[1]!Quiz_1[Total points],"ยังไม่ส่ง")</f>
        <v>7</v>
      </c>
      <c r="AA423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23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23" s="13" t="str">
        <f>_xlfn.XLOOKUP(Table1[[#This Row],[email]],[1]!ท้ายบท_2[Email],[1]!ท้ายบท_2[Total points],"ยังไม่ส่ง")</f>
        <v>ยังไม่ส่ง</v>
      </c>
      <c r="AD423" s="13">
        <f>_xlfn.XLOOKUP(Table1[[#This Row],[email]],[1]!Quiz_2[Email],[1]!Quiz_2[Total points],"ยังไม่ส่ง")</f>
        <v>5</v>
      </c>
      <c r="AE42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23" s="13" t="str">
        <f>_xlfn.XLOOKUP(Table1[[#This Row],[email]],[1]!ท้ายบท_3[Email],[1]!ท้ายบท_3[Total points],"ยังไม่ส่ง")</f>
        <v>ยังไม่ส่ง</v>
      </c>
      <c r="AG423" s="13" t="str">
        <f>_xlfn.XLOOKUP(Table1[[#This Row],[email]],[1]!Quiz_3[Email],[1]!Quiz_3[Total points],"ยังไม่ส่ง")</f>
        <v>ยังไม่ส่ง</v>
      </c>
      <c r="AH423" s="10">
        <v>10</v>
      </c>
      <c r="AI423" s="8">
        <v>2</v>
      </c>
      <c r="AJ423" s="10">
        <f>ROUND((Table1[[#This Row],[mid '[20']]]+Table1[[#This Row],[mid '[10']]])/2,0)</f>
        <v>6</v>
      </c>
      <c r="AK423" s="13"/>
      <c r="AL423" s="13"/>
      <c r="AM423" s="13"/>
      <c r="AN423" s="13"/>
      <c r="AO423" s="13"/>
      <c r="AP423" s="13"/>
      <c r="AQ423" s="13"/>
      <c r="AR423" s="15"/>
      <c r="AS423" s="8" t="str">
        <f>IF(M422&lt;10,"ยังไม่ซ่อม",IF(Table1[[#This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24" spans="1:45" ht="19.5" x14ac:dyDescent="0.4">
      <c r="A424" s="7">
        <v>423</v>
      </c>
      <c r="B424" s="8">
        <v>12</v>
      </c>
      <c r="C424" s="8">
        <v>5</v>
      </c>
      <c r="D424" s="8" t="s">
        <v>1691</v>
      </c>
      <c r="E424" s="8" t="s">
        <v>46</v>
      </c>
      <c r="F424" s="8" t="s">
        <v>1692</v>
      </c>
      <c r="G424" s="8" t="s">
        <v>1693</v>
      </c>
      <c r="H424" s="8" t="s">
        <v>1694</v>
      </c>
      <c r="I424" s="9">
        <f>ROUND(COUNTIF(Table1[[#This Row],[กิจกรรม 1.1]:[ท้ายบท 1]],"&lt;&gt;ยังไม่ส่ง")*2+IF(Table1[[#This Row],[Quiz 1]]&lt;&gt;"ยังไม่ส่ง",Table1[[#This Row],[Quiz 1]]*2/10,0),0)</f>
        <v>3</v>
      </c>
      <c r="J424" s="9">
        <f>ROUND(COUNTIF(Table1[[#This Row],[แบบฝึก 2.1]:[ท้ายบท 2]],"&lt;&gt;ยังไม่ส่ง")*8/3+IF(Table1[[#This Row],[Quiz 2]]&lt;&gt;"ยังไม่ส่ง",Table1[[#This Row],[Quiz 2]]*2/10,0),0)</f>
        <v>1</v>
      </c>
      <c r="K424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24" s="10">
        <f>Table1[[#This Row],[บท 1 '[10']]]+Table1[[#This Row],[บท 2 '[10']]]+Table1[[#This Row],[บท 3 '[5']]]</f>
        <v>6</v>
      </c>
      <c r="M424" s="10">
        <f>IF(Table1[[#This Row],[ซ่อมแล้วกลางภาค]]="ซ่อมแล้ว",10,Table1[[#This Row],[MID '[20']2]])</f>
        <v>8</v>
      </c>
      <c r="N424" s="10"/>
      <c r="O424" s="10"/>
      <c r="P424" s="24"/>
      <c r="Q424" s="10">
        <f>Table1[[#This Row],[บท 4 '[10']]]+Table1[[#This Row],[นำเสนอ '[5']]]+Table1[[#This Row],[บท 5 '[10']]]</f>
        <v>0</v>
      </c>
      <c r="R424" s="10">
        <f>Table1[[#This Row],[ก่อนกลางภาค '[25']]]+Table1[[#This Row],[กลางภาค '[20']]]+Table1[[#This Row],[หลังกลางภาค '[25']]]</f>
        <v>14</v>
      </c>
      <c r="S424" s="10"/>
      <c r="T424" s="10">
        <f>Table1[[#This Row],[ปลายภาค '[30']]]+Table1[[#This Row],[ก่อนปลายภาค '[70']]]</f>
        <v>14</v>
      </c>
      <c r="U424" s="12">
        <f t="shared" si="6"/>
        <v>0</v>
      </c>
      <c r="V424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42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24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424" s="13" t="str">
        <f>_xlfn.XLOOKUP(Table1[[#This Row],[email]],[1]!ท้ายบท_1[Email],[1]!ท้ายบท_1[Total points],"ยังไม่ส่ง")</f>
        <v>ยังไม่ส่ง</v>
      </c>
      <c r="Z424" s="8">
        <f>_xlfn.XLOOKUP(Table1[[#This Row],[email]],[1]!Quiz_1[Email],[1]!Quiz_1[Total points],"ยังไม่ส่ง")</f>
        <v>6</v>
      </c>
      <c r="AA424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24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24" s="13" t="str">
        <f>_xlfn.XLOOKUP(Table1[[#This Row],[email]],[1]!ท้ายบท_2[Email],[1]!ท้ายบท_2[Total points],"ยังไม่ส่ง")</f>
        <v>ยังไม่ส่ง</v>
      </c>
      <c r="AD424" s="13">
        <f>_xlfn.XLOOKUP(Table1[[#This Row],[email]],[1]!Quiz_2[Email],[1]!Quiz_2[Total points],"ยังไม่ส่ง")</f>
        <v>7</v>
      </c>
      <c r="AE424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24" s="13">
        <f>_xlfn.XLOOKUP(Table1[[#This Row],[email]],[1]!ท้ายบท_3[Email],[1]!ท้ายบท_3[Total points],"ยังไม่ส่ง")</f>
        <v>5</v>
      </c>
      <c r="AG424" s="13" t="str">
        <f>_xlfn.XLOOKUP(Table1[[#This Row],[email]],[1]!Quiz_3[Email],[1]!Quiz_3[Total points],"ยังไม่ส่ง")</f>
        <v>ยังไม่ส่ง</v>
      </c>
      <c r="AH424" s="10">
        <v>13</v>
      </c>
      <c r="AI424" s="8">
        <v>2</v>
      </c>
      <c r="AJ424" s="10">
        <f>ROUND((Table1[[#This Row],[mid '[20']]]+Table1[[#This Row],[mid '[10']]])/2,0)</f>
        <v>8</v>
      </c>
      <c r="AK424" s="13"/>
      <c r="AL424" s="13"/>
      <c r="AM424" s="13"/>
      <c r="AN424" s="13"/>
      <c r="AO424" s="13"/>
      <c r="AP424" s="13"/>
      <c r="AQ424" s="13"/>
      <c r="AR424" s="15"/>
      <c r="AS424" s="8" t="str">
        <f>IF(M423&lt;10,"ยังไม่ซ่อม",IF(Table1[[#This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25" spans="1:45" ht="19.5" x14ac:dyDescent="0.4">
      <c r="A425" s="7">
        <v>424</v>
      </c>
      <c r="B425" s="8">
        <v>12</v>
      </c>
      <c r="C425" s="8">
        <v>6</v>
      </c>
      <c r="D425" s="8" t="s">
        <v>1695</v>
      </c>
      <c r="E425" s="8" t="s">
        <v>46</v>
      </c>
      <c r="F425" s="8" t="s">
        <v>1696</v>
      </c>
      <c r="G425" s="8" t="s">
        <v>1697</v>
      </c>
      <c r="H425" s="8" t="s">
        <v>1698</v>
      </c>
      <c r="I425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425" s="9">
        <f>ROUND(COUNTIF(Table1[[#This Row],[แบบฝึก 2.1]:[ท้ายบท 2]],"&lt;&gt;ยังไม่ส่ง")*8/3+IF(Table1[[#This Row],[Quiz 2]]&lt;&gt;"ยังไม่ส่ง",Table1[[#This Row],[Quiz 2]]*2/10,0),0)</f>
        <v>1</v>
      </c>
      <c r="K425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25" s="10">
        <f>Table1[[#This Row],[บท 1 '[10']]]+Table1[[#This Row],[บท 2 '[10']]]+Table1[[#This Row],[บท 3 '[5']]]</f>
        <v>12</v>
      </c>
      <c r="M425" s="10">
        <f>IF(Table1[[#This Row],[ซ่อมแล้วกลางภาค]]="ซ่อมแล้ว",10,Table1[[#This Row],[MID '[20']2]])</f>
        <v>9</v>
      </c>
      <c r="N425" s="10"/>
      <c r="O425" s="10"/>
      <c r="P425" s="24"/>
      <c r="Q425" s="10">
        <f>Table1[[#This Row],[บท 4 '[10']]]+Table1[[#This Row],[นำเสนอ '[5']]]+Table1[[#This Row],[บท 5 '[10']]]</f>
        <v>0</v>
      </c>
      <c r="R425" s="10">
        <f>Table1[[#This Row],[ก่อนกลางภาค '[25']]]+Table1[[#This Row],[กลางภาค '[20']]]+Table1[[#This Row],[หลังกลางภาค '[25']]]</f>
        <v>21</v>
      </c>
      <c r="S425" s="10"/>
      <c r="T425" s="10">
        <f>Table1[[#This Row],[ปลายภาค '[30']]]+Table1[[#This Row],[ก่อนปลายภาค '[70']]]</f>
        <v>21</v>
      </c>
      <c r="U425" s="12">
        <f t="shared" si="6"/>
        <v>0</v>
      </c>
      <c r="V425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42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2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25" s="13">
        <f>_xlfn.XLOOKUP(Table1[[#This Row],[email]],[1]!ท้ายบท_1[Email],[1]!ท้ายบท_1[Total points],"ยังไม่ส่ง")</f>
        <v>19</v>
      </c>
      <c r="Z425" s="8">
        <f>_xlfn.XLOOKUP(Table1[[#This Row],[email]],[1]!Quiz_1[Email],[1]!Quiz_1[Total points],"ยังไม่ส่ง")</f>
        <v>8</v>
      </c>
      <c r="AA425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25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25" s="13" t="str">
        <f>_xlfn.XLOOKUP(Table1[[#This Row],[email]],[1]!ท้ายบท_2[Email],[1]!ท้ายบท_2[Total points],"ยังไม่ส่ง")</f>
        <v>ยังไม่ส่ง</v>
      </c>
      <c r="AD425" s="13">
        <f>_xlfn.XLOOKUP(Table1[[#This Row],[email]],[1]!Quiz_2[Email],[1]!Quiz_2[Total points],"ยังไม่ส่ง")</f>
        <v>7</v>
      </c>
      <c r="AE42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25" s="13">
        <f>_xlfn.XLOOKUP(Table1[[#This Row],[email]],[1]!ท้ายบท_3[Email],[1]!ท้ายบท_3[Total points],"ยังไม่ส่ง")</f>
        <v>9</v>
      </c>
      <c r="AG425" s="13" t="str">
        <f>_xlfn.XLOOKUP(Table1[[#This Row],[email]],[1]!Quiz_3[Email],[1]!Quiz_3[Total points],"ยังไม่ส่ง")</f>
        <v>ยังไม่ส่ง</v>
      </c>
      <c r="AH425" s="10">
        <v>14</v>
      </c>
      <c r="AI425" s="8">
        <v>4</v>
      </c>
      <c r="AJ425" s="10">
        <f>ROUND((Table1[[#This Row],[mid '[20']]]+Table1[[#This Row],[mid '[10']]])/2,0)</f>
        <v>9</v>
      </c>
      <c r="AK425" s="13"/>
      <c r="AL425" s="13"/>
      <c r="AM425" s="13"/>
      <c r="AN425" s="13"/>
      <c r="AO425" s="13"/>
      <c r="AP425" s="13"/>
      <c r="AQ425" s="13"/>
      <c r="AR425" s="15"/>
      <c r="AS425" s="8" t="str">
        <f>IF(M424&lt;10,"ยังไม่ซ่อม",IF(Table1[[#This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26" spans="1:45" ht="19.5" x14ac:dyDescent="0.4">
      <c r="A426" s="7">
        <v>425</v>
      </c>
      <c r="B426" s="8">
        <v>12</v>
      </c>
      <c r="C426" s="8">
        <v>7</v>
      </c>
      <c r="D426" s="8" t="s">
        <v>1699</v>
      </c>
      <c r="E426" s="8" t="s">
        <v>46</v>
      </c>
      <c r="F426" s="8" t="s">
        <v>1700</v>
      </c>
      <c r="G426" s="8" t="s">
        <v>1701</v>
      </c>
      <c r="H426" s="8" t="s">
        <v>1702</v>
      </c>
      <c r="I426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426" s="9">
        <f>ROUND(COUNTIF(Table1[[#This Row],[แบบฝึก 2.1]:[ท้ายบท 2]],"&lt;&gt;ยังไม่ส่ง")*8/3+IF(Table1[[#This Row],[Quiz 2]]&lt;&gt;"ยังไม่ส่ง",Table1[[#This Row],[Quiz 2]]*2/10,0),0)</f>
        <v>1</v>
      </c>
      <c r="K426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426" s="10">
        <f>Table1[[#This Row],[บท 1 '[10']]]+Table1[[#This Row],[บท 2 '[10']]]+Table1[[#This Row],[บท 3 '[5']]]</f>
        <v>8</v>
      </c>
      <c r="M426" s="10">
        <f>IF(Table1[[#This Row],[ซ่อมแล้วกลางภาค]]="ซ่อมแล้ว",10,Table1[[#This Row],[MID '[20']2]])</f>
        <v>6</v>
      </c>
      <c r="N426" s="10"/>
      <c r="O426" s="10"/>
      <c r="P426" s="24"/>
      <c r="Q426" s="10">
        <f>Table1[[#This Row],[บท 4 '[10']]]+Table1[[#This Row],[นำเสนอ '[5']]]+Table1[[#This Row],[บท 5 '[10']]]</f>
        <v>0</v>
      </c>
      <c r="R426" s="10">
        <f>Table1[[#This Row],[ก่อนกลางภาค '[25']]]+Table1[[#This Row],[กลางภาค '[20']]]+Table1[[#This Row],[หลังกลางภาค '[25']]]</f>
        <v>14</v>
      </c>
      <c r="S426" s="10"/>
      <c r="T426" s="10">
        <f>Table1[[#This Row],[ปลายภาค '[30']]]+Table1[[#This Row],[ก่อนปลายภาค '[70']]]</f>
        <v>14</v>
      </c>
      <c r="U426" s="12">
        <f t="shared" si="6"/>
        <v>0</v>
      </c>
      <c r="V426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42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2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26" s="13">
        <f>_xlfn.XLOOKUP(Table1[[#This Row],[email]],[1]!ท้ายบท_1[Email],[1]!ท้ายบท_1[Total points],"ยังไม่ส่ง")</f>
        <v>22</v>
      </c>
      <c r="Z426" s="8">
        <f>_xlfn.XLOOKUP(Table1[[#This Row],[email]],[1]!Quiz_1[Email],[1]!Quiz_1[Total points],"ยังไม่ส่ง")</f>
        <v>4</v>
      </c>
      <c r="AA426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26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26" s="13" t="str">
        <f>_xlfn.XLOOKUP(Table1[[#This Row],[email]],[1]!ท้ายบท_2[Email],[1]!ท้ายบท_2[Total points],"ยังไม่ส่ง")</f>
        <v>ยังไม่ส่ง</v>
      </c>
      <c r="AD426" s="13">
        <f>_xlfn.XLOOKUP(Table1[[#This Row],[email]],[1]!Quiz_2[Email],[1]!Quiz_2[Total points],"ยังไม่ส่ง")</f>
        <v>5</v>
      </c>
      <c r="AE426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26" s="13" t="str">
        <f>_xlfn.XLOOKUP(Table1[[#This Row],[email]],[1]!ท้ายบท_3[Email],[1]!ท้ายบท_3[Total points],"ยังไม่ส่ง")</f>
        <v>ยังไม่ส่ง</v>
      </c>
      <c r="AG426" s="13" t="str">
        <f>_xlfn.XLOOKUP(Table1[[#This Row],[email]],[1]!Quiz_3[Email],[1]!Quiz_3[Total points],"ยังไม่ส่ง")</f>
        <v>ยังไม่ส่ง</v>
      </c>
      <c r="AH426" s="10">
        <v>9</v>
      </c>
      <c r="AI426" s="8">
        <v>2</v>
      </c>
      <c r="AJ426" s="10">
        <f>ROUND((Table1[[#This Row],[mid '[20']]]+Table1[[#This Row],[mid '[10']]])/2,0)</f>
        <v>6</v>
      </c>
      <c r="AK426" s="13"/>
      <c r="AL426" s="13"/>
      <c r="AM426" s="13"/>
      <c r="AN426" s="13"/>
      <c r="AO426" s="13"/>
      <c r="AP426" s="13"/>
      <c r="AQ426" s="13"/>
      <c r="AR426" s="15"/>
      <c r="AS426" s="8" t="str">
        <f>IF(M425&lt;10,"ยังไม่ซ่อม",IF(Table1[[#This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27" spans="1:45" ht="19.5" x14ac:dyDescent="0.4">
      <c r="A427" s="7">
        <v>426</v>
      </c>
      <c r="B427" s="8">
        <v>12</v>
      </c>
      <c r="C427" s="8">
        <v>8</v>
      </c>
      <c r="D427" s="8" t="s">
        <v>1703</v>
      </c>
      <c r="E427" s="8" t="s">
        <v>46</v>
      </c>
      <c r="F427" s="8" t="s">
        <v>1704</v>
      </c>
      <c r="G427" s="8" t="s">
        <v>1705</v>
      </c>
      <c r="H427" s="8" t="s">
        <v>1706</v>
      </c>
      <c r="I427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2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27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27" s="10">
        <f>Table1[[#This Row],[บท 1 '[10']]]+Table1[[#This Row],[บท 2 '[10']]]+Table1[[#This Row],[บท 3 '[5']]]</f>
        <v>21</v>
      </c>
      <c r="M427" s="10">
        <f>IF(Table1[[#This Row],[ซ่อมแล้วกลางภาค]]="ซ่อมแล้ว",10,Table1[[#This Row],[MID '[20']2]])</f>
        <v>8</v>
      </c>
      <c r="N427" s="10"/>
      <c r="O427" s="10"/>
      <c r="P427" s="24"/>
      <c r="Q427" s="10">
        <f>Table1[[#This Row],[บท 4 '[10']]]+Table1[[#This Row],[นำเสนอ '[5']]]+Table1[[#This Row],[บท 5 '[10']]]</f>
        <v>0</v>
      </c>
      <c r="R427" s="10">
        <f>Table1[[#This Row],[ก่อนกลางภาค '[25']]]+Table1[[#This Row],[กลางภาค '[20']]]+Table1[[#This Row],[หลังกลางภาค '[25']]]</f>
        <v>29</v>
      </c>
      <c r="S427" s="10"/>
      <c r="T427" s="10">
        <f>Table1[[#This Row],[ปลายภาค '[30']]]+Table1[[#This Row],[ก่อนปลายภาค '[70']]]</f>
        <v>29</v>
      </c>
      <c r="U427" s="12">
        <f t="shared" si="6"/>
        <v>0</v>
      </c>
      <c r="V42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2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2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27" s="13">
        <f>_xlfn.XLOOKUP(Table1[[#This Row],[email]],[1]!ท้ายบท_1[Email],[1]!ท้ายบท_1[Total points],"ยังไม่ส่ง")</f>
        <v>11</v>
      </c>
      <c r="Z427" s="8">
        <f>_xlfn.XLOOKUP(Table1[[#This Row],[email]],[1]!Quiz_1[Email],[1]!Quiz_1[Total points],"ยังไม่ส่ง")</f>
        <v>7</v>
      </c>
      <c r="AA42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2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27" s="13">
        <f>_xlfn.XLOOKUP(Table1[[#This Row],[email]],[1]!ท้ายบท_2[Email],[1]!ท้ายบท_2[Total points],"ยังไม่ส่ง")</f>
        <v>14</v>
      </c>
      <c r="AD427" s="13">
        <f>_xlfn.XLOOKUP(Table1[[#This Row],[email]],[1]!Quiz_2[Email],[1]!Quiz_2[Total points],"ยังไม่ส่ง")</f>
        <v>9</v>
      </c>
      <c r="AE427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27" s="13">
        <f>_xlfn.XLOOKUP(Table1[[#This Row],[email]],[1]!ท้ายบท_3[Email],[1]!ท้ายบท_3[Total points],"ยังไม่ส่ง")</f>
        <v>11</v>
      </c>
      <c r="AG427" s="13" t="str">
        <f>_xlfn.XLOOKUP(Table1[[#This Row],[email]],[1]!Quiz_3[Email],[1]!Quiz_3[Total points],"ยังไม่ส่ง")</f>
        <v>ยังไม่ส่ง</v>
      </c>
      <c r="AH427" s="10">
        <v>11</v>
      </c>
      <c r="AI427" s="8">
        <v>4</v>
      </c>
      <c r="AJ427" s="10">
        <f>ROUND((Table1[[#This Row],[mid '[20']]]+Table1[[#This Row],[mid '[10']]])/2,0)</f>
        <v>8</v>
      </c>
      <c r="AK427" s="13"/>
      <c r="AL427" s="13"/>
      <c r="AM427" s="13"/>
      <c r="AN427" s="13"/>
      <c r="AO427" s="13"/>
      <c r="AP427" s="13"/>
      <c r="AQ427" s="13"/>
      <c r="AR427" s="15"/>
      <c r="AS427" s="8" t="str">
        <f>IF(M426&lt;10,"ยังไม่ซ่อม",IF(Table1[[#This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28" spans="1:45" ht="19.5" x14ac:dyDescent="0.4">
      <c r="A428" s="7">
        <v>427</v>
      </c>
      <c r="B428" s="8">
        <v>12</v>
      </c>
      <c r="C428" s="8">
        <v>9</v>
      </c>
      <c r="D428" s="8" t="s">
        <v>1707</v>
      </c>
      <c r="E428" s="8" t="s">
        <v>46</v>
      </c>
      <c r="F428" s="8" t="s">
        <v>1708</v>
      </c>
      <c r="G428" s="8" t="s">
        <v>1709</v>
      </c>
      <c r="H428" s="8" t="s">
        <v>1710</v>
      </c>
      <c r="I428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428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428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28" s="10">
        <f>Table1[[#This Row],[บท 1 '[10']]]+Table1[[#This Row],[บท 2 '[10']]]+Table1[[#This Row],[บท 3 '[5']]]</f>
        <v>14</v>
      </c>
      <c r="M428" s="10">
        <f>IF(Table1[[#This Row],[ซ่อมแล้วกลางภาค]]="ซ่อมแล้ว",10,Table1[[#This Row],[MID '[20']2]])</f>
        <v>6</v>
      </c>
      <c r="N428" s="10"/>
      <c r="O428" s="10"/>
      <c r="P428" s="24"/>
      <c r="Q428" s="10">
        <f>Table1[[#This Row],[บท 4 '[10']]]+Table1[[#This Row],[นำเสนอ '[5']]]+Table1[[#This Row],[บท 5 '[10']]]</f>
        <v>0</v>
      </c>
      <c r="R428" s="10">
        <f>Table1[[#This Row],[ก่อนกลางภาค '[25']]]+Table1[[#This Row],[กลางภาค '[20']]]+Table1[[#This Row],[หลังกลางภาค '[25']]]</f>
        <v>20</v>
      </c>
      <c r="S428" s="10"/>
      <c r="T428" s="10">
        <f>Table1[[#This Row],[ปลายภาค '[30']]]+Table1[[#This Row],[ก่อนปลายภาค '[70']]]</f>
        <v>20</v>
      </c>
      <c r="U428" s="12">
        <f t="shared" si="6"/>
        <v>0</v>
      </c>
      <c r="V428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42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2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28" s="13">
        <f>_xlfn.XLOOKUP(Table1[[#This Row],[email]],[1]!ท้ายบท_1[Email],[1]!ท้ายบท_1[Total points],"ยังไม่ส่ง")</f>
        <v>10</v>
      </c>
      <c r="Z428" s="8">
        <f>_xlfn.XLOOKUP(Table1[[#This Row],[email]],[1]!Quiz_1[Email],[1]!Quiz_1[Total points],"ยังไม่ส่ง")</f>
        <v>9</v>
      </c>
      <c r="AA428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2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28" s="13" t="str">
        <f>_xlfn.XLOOKUP(Table1[[#This Row],[email]],[1]!ท้ายบท_2[Email],[1]!ท้ายบท_2[Total points],"ยังไม่ส่ง")</f>
        <v>ยังไม่ส่ง</v>
      </c>
      <c r="AD428" s="13">
        <f>_xlfn.XLOOKUP(Table1[[#This Row],[email]],[1]!Quiz_2[Email],[1]!Quiz_2[Total points],"ยังไม่ส่ง")</f>
        <v>1</v>
      </c>
      <c r="AE42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28" s="13">
        <f>_xlfn.XLOOKUP(Table1[[#This Row],[email]],[1]!ท้ายบท_3[Email],[1]!ท้ายบท_3[Total points],"ยังไม่ส่ง")</f>
        <v>2</v>
      </c>
      <c r="AG428" s="13" t="str">
        <f>_xlfn.XLOOKUP(Table1[[#This Row],[email]],[1]!Quiz_3[Email],[1]!Quiz_3[Total points],"ยังไม่ส่ง")</f>
        <v>ยังไม่ส่ง</v>
      </c>
      <c r="AH428" s="10">
        <v>6</v>
      </c>
      <c r="AI428" s="8">
        <v>5</v>
      </c>
      <c r="AJ428" s="10">
        <f>ROUND((Table1[[#This Row],[mid '[20']]]+Table1[[#This Row],[mid '[10']]])/2,0)</f>
        <v>6</v>
      </c>
      <c r="AK428" s="13"/>
      <c r="AL428" s="13"/>
      <c r="AM428" s="13"/>
      <c r="AN428" s="13"/>
      <c r="AO428" s="13"/>
      <c r="AP428" s="13"/>
      <c r="AQ428" s="13"/>
      <c r="AR428" s="15"/>
      <c r="AS428" s="8" t="str">
        <f>IF(M427&lt;10,"ยังไม่ซ่อม",IF(Table1[[#This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29" spans="1:45" ht="19.5" x14ac:dyDescent="0.4">
      <c r="A429" s="7">
        <v>428</v>
      </c>
      <c r="B429" s="8">
        <v>12</v>
      </c>
      <c r="C429" s="8">
        <v>10</v>
      </c>
      <c r="D429" s="8" t="s">
        <v>1711</v>
      </c>
      <c r="E429" s="8" t="s">
        <v>46</v>
      </c>
      <c r="F429" s="8" t="s">
        <v>353</v>
      </c>
      <c r="G429" s="8" t="s">
        <v>1712</v>
      </c>
      <c r="H429" s="8" t="s">
        <v>1713</v>
      </c>
      <c r="I429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429" s="9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429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29" s="10">
        <f>Table1[[#This Row],[บท 1 '[10']]]+Table1[[#This Row],[บท 2 '[10']]]+Table1[[#This Row],[บท 3 '[5']]]</f>
        <v>12</v>
      </c>
      <c r="M429" s="10">
        <f>IF(Table1[[#This Row],[ซ่อมแล้วกลางภาค]]="ซ่อมแล้ว",10,Table1[[#This Row],[MID '[20']2]])</f>
        <v>8</v>
      </c>
      <c r="N429" s="10"/>
      <c r="O429" s="10"/>
      <c r="P429" s="24"/>
      <c r="Q429" s="10">
        <f>Table1[[#This Row],[บท 4 '[10']]]+Table1[[#This Row],[นำเสนอ '[5']]]+Table1[[#This Row],[บท 5 '[10']]]</f>
        <v>0</v>
      </c>
      <c r="R429" s="10">
        <f>Table1[[#This Row],[ก่อนกลางภาค '[25']]]+Table1[[#This Row],[กลางภาค '[20']]]+Table1[[#This Row],[หลังกลางภาค '[25']]]</f>
        <v>20</v>
      </c>
      <c r="S429" s="10"/>
      <c r="T429" s="10">
        <f>Table1[[#This Row],[ปลายภาค '[30']]]+Table1[[#This Row],[ก่อนปลายภาค '[70']]]</f>
        <v>20</v>
      </c>
      <c r="U429" s="12">
        <f t="shared" si="6"/>
        <v>0</v>
      </c>
      <c r="V429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42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2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29" s="13">
        <f>_xlfn.XLOOKUP(Table1[[#This Row],[email]],[1]!ท้ายบท_1[Email],[1]!ท้ายบท_1[Total points],"ยังไม่ส่ง")</f>
        <v>13</v>
      </c>
      <c r="Z429" s="8">
        <f>_xlfn.XLOOKUP(Table1[[#This Row],[email]],[1]!Quiz_1[Email],[1]!Quiz_1[Total points],"ยังไม่ส่ง")</f>
        <v>4</v>
      </c>
      <c r="AA429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29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29" s="13" t="str">
        <f>_xlfn.XLOOKUP(Table1[[#This Row],[email]],[1]!ท้ายบท_2[Email],[1]!ท้ายบท_2[Total points],"ยังไม่ส่ง")</f>
        <v>ยังไม่ส่ง</v>
      </c>
      <c r="AD429" s="13">
        <f>_xlfn.XLOOKUP(Table1[[#This Row],[email]],[1]!Quiz_2[Email],[1]!Quiz_2[Total points],"ยังไม่ส่ง")</f>
        <v>8</v>
      </c>
      <c r="AE42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29" s="13">
        <f>_xlfn.XLOOKUP(Table1[[#This Row],[email]],[1]!ท้ายบท_3[Email],[1]!ท้ายบท_3[Total points],"ยังไม่ส่ง")</f>
        <v>9</v>
      </c>
      <c r="AG429" s="13" t="str">
        <f>_xlfn.XLOOKUP(Table1[[#This Row],[email]],[1]!Quiz_3[Email],[1]!Quiz_3[Total points],"ยังไม่ส่ง")</f>
        <v>ยังไม่ส่ง</v>
      </c>
      <c r="AH429" s="10">
        <v>10</v>
      </c>
      <c r="AI429" s="8">
        <v>6</v>
      </c>
      <c r="AJ429" s="10">
        <f>ROUND((Table1[[#This Row],[mid '[20']]]+Table1[[#This Row],[mid '[10']]])/2,0)</f>
        <v>8</v>
      </c>
      <c r="AK429" s="13"/>
      <c r="AL429" s="13"/>
      <c r="AM429" s="13"/>
      <c r="AN429" s="13"/>
      <c r="AO429" s="13"/>
      <c r="AP429" s="13"/>
      <c r="AQ429" s="13"/>
      <c r="AR429" s="15"/>
      <c r="AS429" s="8" t="str">
        <f>IF(M428&lt;10,"ยังไม่ซ่อม",IF(Table1[[#This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30" spans="1:45" ht="19.5" x14ac:dyDescent="0.4">
      <c r="A430" s="7">
        <v>429</v>
      </c>
      <c r="B430" s="8">
        <v>12</v>
      </c>
      <c r="C430" s="8">
        <v>11</v>
      </c>
      <c r="D430" s="8" t="s">
        <v>1714</v>
      </c>
      <c r="E430" s="8" t="s">
        <v>46</v>
      </c>
      <c r="F430" s="8" t="s">
        <v>1715</v>
      </c>
      <c r="G430" s="8" t="s">
        <v>1716</v>
      </c>
      <c r="H430" s="8" t="s">
        <v>1717</v>
      </c>
      <c r="I430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430" s="9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430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30" s="10">
        <f>Table1[[#This Row],[บท 1 '[10']]]+Table1[[#This Row],[บท 2 '[10']]]+Table1[[#This Row],[บท 3 '[5']]]</f>
        <v>11</v>
      </c>
      <c r="M430" s="10">
        <f>IF(Table1[[#This Row],[ซ่อมแล้วกลางภาค]]="ซ่อมแล้ว",10,Table1[[#This Row],[MID '[20']2]])</f>
        <v>10</v>
      </c>
      <c r="N430" s="10"/>
      <c r="O430" s="10"/>
      <c r="P430" s="24"/>
      <c r="Q430" s="10">
        <f>Table1[[#This Row],[บท 4 '[10']]]+Table1[[#This Row],[นำเสนอ '[5']]]+Table1[[#This Row],[บท 5 '[10']]]</f>
        <v>0</v>
      </c>
      <c r="R430" s="10">
        <f>Table1[[#This Row],[ก่อนกลางภาค '[25']]]+Table1[[#This Row],[กลางภาค '[20']]]+Table1[[#This Row],[หลังกลางภาค '[25']]]</f>
        <v>21</v>
      </c>
      <c r="S430" s="10"/>
      <c r="T430" s="10">
        <f>Table1[[#This Row],[ปลายภาค '[30']]]+Table1[[#This Row],[ก่อนปลายภาค '[70']]]</f>
        <v>21</v>
      </c>
      <c r="U430" s="12">
        <f t="shared" si="6"/>
        <v>0</v>
      </c>
      <c r="V43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3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30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430" s="13" t="str">
        <f>_xlfn.XLOOKUP(Table1[[#This Row],[email]],[1]!ท้ายบท_1[Email],[1]!ท้ายบท_1[Total points],"ยังไม่ส่ง")</f>
        <v>ยังไม่ส่ง</v>
      </c>
      <c r="Z430" s="8">
        <f>_xlfn.XLOOKUP(Table1[[#This Row],[email]],[1]!Quiz_1[Email],[1]!Quiz_1[Total points],"ยังไม่ส่ง")</f>
        <v>8</v>
      </c>
      <c r="AA430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30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30" s="13" t="str">
        <f>_xlfn.XLOOKUP(Table1[[#This Row],[email]],[1]!ท้ายบท_2[Email],[1]!ท้ายบท_2[Total points],"ยังไม่ส่ง")</f>
        <v>ยังไม่ส่ง</v>
      </c>
      <c r="AD430" s="13">
        <f>_xlfn.XLOOKUP(Table1[[#This Row],[email]],[1]!Quiz_2[Email],[1]!Quiz_2[Total points],"ยังไม่ส่ง")</f>
        <v>8</v>
      </c>
      <c r="AE43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30" s="13">
        <f>_xlfn.XLOOKUP(Table1[[#This Row],[email]],[1]!ท้ายบท_3[Email],[1]!ท้ายบท_3[Total points],"ยังไม่ส่ง")</f>
        <v>8</v>
      </c>
      <c r="AG430" s="13" t="str">
        <f>_xlfn.XLOOKUP(Table1[[#This Row],[email]],[1]!Quiz_3[Email],[1]!Quiz_3[Total points],"ยังไม่ส่ง")</f>
        <v>ยังไม่ส่ง</v>
      </c>
      <c r="AH430" s="10">
        <v>12</v>
      </c>
      <c r="AI430" s="8">
        <v>7</v>
      </c>
      <c r="AJ430" s="10">
        <f>ROUND((Table1[[#This Row],[mid '[20']]]+Table1[[#This Row],[mid '[10']]])/2,0)</f>
        <v>10</v>
      </c>
      <c r="AK430" s="13"/>
      <c r="AL430" s="13"/>
      <c r="AM430" s="13"/>
      <c r="AN430" s="13"/>
      <c r="AO430" s="13"/>
      <c r="AP430" s="13"/>
      <c r="AQ430" s="13"/>
      <c r="AR430" s="15"/>
      <c r="AS430" s="8" t="str">
        <f>IF(M429&lt;10,"ยังไม่ซ่อม",IF(Table1[[#This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31" spans="1:45" ht="19.5" x14ac:dyDescent="0.4">
      <c r="A431" s="7">
        <v>430</v>
      </c>
      <c r="B431" s="8">
        <v>12</v>
      </c>
      <c r="C431" s="8">
        <v>12</v>
      </c>
      <c r="D431" s="8" t="s">
        <v>1718</v>
      </c>
      <c r="E431" s="8" t="s">
        <v>46</v>
      </c>
      <c r="F431" s="8" t="s">
        <v>1719</v>
      </c>
      <c r="G431" s="8" t="s">
        <v>1720</v>
      </c>
      <c r="H431" s="8" t="s">
        <v>1721</v>
      </c>
      <c r="I43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31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431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31" s="10">
        <f>Table1[[#This Row],[บท 1 '[10']]]+Table1[[#This Row],[บท 2 '[10']]]+Table1[[#This Row],[บท 3 '[5']]]</f>
        <v>17</v>
      </c>
      <c r="M431" s="10">
        <f>IF(Table1[[#This Row],[ซ่อมแล้วกลางภาค]]="ซ่อมแล้ว",10,Table1[[#This Row],[MID '[20']2]])</f>
        <v>8</v>
      </c>
      <c r="N431" s="10"/>
      <c r="O431" s="10"/>
      <c r="P431" s="24"/>
      <c r="Q431" s="10">
        <f>Table1[[#This Row],[บท 4 '[10']]]+Table1[[#This Row],[นำเสนอ '[5']]]+Table1[[#This Row],[บท 5 '[10']]]</f>
        <v>0</v>
      </c>
      <c r="R431" s="10">
        <f>Table1[[#This Row],[ก่อนกลางภาค '[25']]]+Table1[[#This Row],[กลางภาค '[20']]]+Table1[[#This Row],[หลังกลางภาค '[25']]]</f>
        <v>25</v>
      </c>
      <c r="S431" s="10"/>
      <c r="T431" s="10">
        <f>Table1[[#This Row],[ปลายภาค '[30']]]+Table1[[#This Row],[ก่อนปลายภาค '[70']]]</f>
        <v>25</v>
      </c>
      <c r="U431" s="12">
        <f t="shared" si="6"/>
        <v>0</v>
      </c>
      <c r="V43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3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3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31" s="13">
        <f>_xlfn.XLOOKUP(Table1[[#This Row],[email]],[1]!ท้ายบท_1[Email],[1]!ท้ายบท_1[Total points],"ยังไม่ส่ง")</f>
        <v>20</v>
      </c>
      <c r="Z431" s="8">
        <f>_xlfn.XLOOKUP(Table1[[#This Row],[email]],[1]!Quiz_1[Email],[1]!Quiz_1[Total points],"ยังไม่ส่ง")</f>
        <v>10</v>
      </c>
      <c r="AA431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3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31" s="13" t="str">
        <f>_xlfn.XLOOKUP(Table1[[#This Row],[email]],[1]!ท้ายบท_2[Email],[1]!ท้ายบท_2[Total points],"ยังไม่ส่ง")</f>
        <v>ยังไม่ส่ง</v>
      </c>
      <c r="AD431" s="13">
        <f>_xlfn.XLOOKUP(Table1[[#This Row],[email]],[1]!Quiz_2[Email],[1]!Quiz_2[Total points],"ยังไม่ส่ง")</f>
        <v>9</v>
      </c>
      <c r="AE43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31" s="13">
        <f>_xlfn.XLOOKUP(Table1[[#This Row],[email]],[1]!ท้ายบท_3[Email],[1]!ท้ายบท_3[Total points],"ยังไม่ส่ง")</f>
        <v>10</v>
      </c>
      <c r="AG431" s="13" t="str">
        <f>_xlfn.XLOOKUP(Table1[[#This Row],[email]],[1]!Quiz_3[Email],[1]!Quiz_3[Total points],"ยังไม่ส่ง")</f>
        <v>ยังไม่ส่ง</v>
      </c>
      <c r="AH431" s="10">
        <v>12</v>
      </c>
      <c r="AI431" s="8">
        <v>4</v>
      </c>
      <c r="AJ431" s="10">
        <f>ROUND((Table1[[#This Row],[mid '[20']]]+Table1[[#This Row],[mid '[10']]])/2,0)</f>
        <v>8</v>
      </c>
      <c r="AK431" s="13"/>
      <c r="AL431" s="13"/>
      <c r="AM431" s="13"/>
      <c r="AN431" s="13"/>
      <c r="AO431" s="13"/>
      <c r="AP431" s="13"/>
      <c r="AQ431" s="13"/>
      <c r="AR431" s="15"/>
      <c r="AS431" s="8" t="str">
        <f>IF(M430&lt;10,"ยังไม่ซ่อม",IF(Table1[[#This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32" spans="1:45" ht="19.5" x14ac:dyDescent="0.4">
      <c r="A432" s="7">
        <v>431</v>
      </c>
      <c r="B432" s="8">
        <v>12</v>
      </c>
      <c r="C432" s="8">
        <v>13</v>
      </c>
      <c r="D432" s="8" t="s">
        <v>1722</v>
      </c>
      <c r="E432" s="8" t="s">
        <v>46</v>
      </c>
      <c r="F432" s="8" t="s">
        <v>1723</v>
      </c>
      <c r="G432" s="8" t="s">
        <v>1724</v>
      </c>
      <c r="H432" s="8" t="s">
        <v>1725</v>
      </c>
      <c r="I432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432" s="9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432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32" s="10">
        <f>Table1[[#This Row],[บท 1 '[10']]]+Table1[[#This Row],[บท 2 '[10']]]+Table1[[#This Row],[บท 3 '[5']]]</f>
        <v>13</v>
      </c>
      <c r="M432" s="10">
        <f>IF(Table1[[#This Row],[ซ่อมแล้วกลางภาค]]="ซ่อมแล้ว",10,Table1[[#This Row],[MID '[20']2]])</f>
        <v>6</v>
      </c>
      <c r="N432" s="10"/>
      <c r="O432" s="10"/>
      <c r="P432" s="24"/>
      <c r="Q432" s="10">
        <f>Table1[[#This Row],[บท 4 '[10']]]+Table1[[#This Row],[นำเสนอ '[5']]]+Table1[[#This Row],[บท 5 '[10']]]</f>
        <v>0</v>
      </c>
      <c r="R432" s="10">
        <f>Table1[[#This Row],[ก่อนกลางภาค '[25']]]+Table1[[#This Row],[กลางภาค '[20']]]+Table1[[#This Row],[หลังกลางภาค '[25']]]</f>
        <v>19</v>
      </c>
      <c r="S432" s="10"/>
      <c r="T432" s="10">
        <f>Table1[[#This Row],[ปลายภาค '[30']]]+Table1[[#This Row],[ก่อนปลายภาค '[70']]]</f>
        <v>19</v>
      </c>
      <c r="U432" s="12">
        <f t="shared" si="6"/>
        <v>0</v>
      </c>
      <c r="V432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43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3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32" s="13">
        <f>_xlfn.XLOOKUP(Table1[[#This Row],[email]],[1]!ท้ายบท_1[Email],[1]!ท้ายบท_1[Total points],"ยังไม่ส่ง")</f>
        <v>12</v>
      </c>
      <c r="Z432" s="8">
        <f>_xlfn.XLOOKUP(Table1[[#This Row],[email]],[1]!Quiz_1[Email],[1]!Quiz_1[Total points],"ยังไม่ส่ง")</f>
        <v>10</v>
      </c>
      <c r="AA432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32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32" s="13" t="str">
        <f>_xlfn.XLOOKUP(Table1[[#This Row],[email]],[1]!ท้ายบท_2[Email],[1]!ท้ายบท_2[Total points],"ยังไม่ส่ง")</f>
        <v>ยังไม่ส่ง</v>
      </c>
      <c r="AD432" s="13">
        <f>_xlfn.XLOOKUP(Table1[[#This Row],[email]],[1]!Quiz_2[Email],[1]!Quiz_2[Total points],"ยังไม่ส่ง")</f>
        <v>8</v>
      </c>
      <c r="AE43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32" s="13">
        <f>_xlfn.XLOOKUP(Table1[[#This Row],[email]],[1]!ท้ายบท_3[Email],[1]!ท้ายบท_3[Total points],"ยังไม่ส่ง")</f>
        <v>10</v>
      </c>
      <c r="AG432" s="13" t="str">
        <f>_xlfn.XLOOKUP(Table1[[#This Row],[email]],[1]!Quiz_3[Email],[1]!Quiz_3[Total points],"ยังไม่ส่ง")</f>
        <v>ยังไม่ส่ง</v>
      </c>
      <c r="AH432" s="10">
        <v>10</v>
      </c>
      <c r="AI432" s="8">
        <v>2</v>
      </c>
      <c r="AJ432" s="10">
        <f>ROUND((Table1[[#This Row],[mid '[20']]]+Table1[[#This Row],[mid '[10']]])/2,0)</f>
        <v>6</v>
      </c>
      <c r="AK432" s="13"/>
      <c r="AL432" s="13"/>
      <c r="AM432" s="13"/>
      <c r="AN432" s="13"/>
      <c r="AO432" s="13"/>
      <c r="AP432" s="13"/>
      <c r="AQ432" s="13"/>
      <c r="AR432" s="15"/>
      <c r="AS432" s="8" t="str">
        <f>IF(M431&lt;10,"ยังไม่ซ่อม",IF(Table1[[#This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33" spans="1:45" ht="19.5" x14ac:dyDescent="0.4">
      <c r="A433" s="7">
        <v>432</v>
      </c>
      <c r="B433" s="8">
        <v>12</v>
      </c>
      <c r="C433" s="8">
        <v>14</v>
      </c>
      <c r="D433" s="8" t="s">
        <v>1726</v>
      </c>
      <c r="E433" s="8" t="s">
        <v>46</v>
      </c>
      <c r="F433" s="8" t="s">
        <v>1727</v>
      </c>
      <c r="G433" s="8" t="s">
        <v>1728</v>
      </c>
      <c r="H433" s="8" t="s">
        <v>1729</v>
      </c>
      <c r="I433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33" s="9">
        <f>ROUND(COUNTIF(Table1[[#This Row],[แบบฝึก 2.1]:[ท้ายบท 2]],"&lt;&gt;ยังไม่ส่ง")*8/3+IF(Table1[[#This Row],[Quiz 2]]&lt;&gt;"ยังไม่ส่ง",Table1[[#This Row],[Quiz 2]]*2/10,0),0)</f>
        <v>1</v>
      </c>
      <c r="K433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33" s="10">
        <f>Table1[[#This Row],[บท 1 '[10']]]+Table1[[#This Row],[บท 2 '[10']]]+Table1[[#This Row],[บท 3 '[5']]]</f>
        <v>13</v>
      </c>
      <c r="M433" s="10">
        <f>IF(Table1[[#This Row],[ซ่อมแล้วกลางภาค]]="ซ่อมแล้ว",10,Table1[[#This Row],[MID '[20']2]])</f>
        <v>8</v>
      </c>
      <c r="N433" s="10"/>
      <c r="O433" s="10"/>
      <c r="P433" s="24"/>
      <c r="Q433" s="10">
        <f>Table1[[#This Row],[บท 4 '[10']]]+Table1[[#This Row],[นำเสนอ '[5']]]+Table1[[#This Row],[บท 5 '[10']]]</f>
        <v>0</v>
      </c>
      <c r="R433" s="10">
        <f>Table1[[#This Row],[ก่อนกลางภาค '[25']]]+Table1[[#This Row],[กลางภาค '[20']]]+Table1[[#This Row],[หลังกลางภาค '[25']]]</f>
        <v>21</v>
      </c>
      <c r="S433" s="10"/>
      <c r="T433" s="10">
        <f>Table1[[#This Row],[ปลายภาค '[30']]]+Table1[[#This Row],[ก่อนปลายภาค '[70']]]</f>
        <v>21</v>
      </c>
      <c r="U433" s="12">
        <f t="shared" si="6"/>
        <v>0</v>
      </c>
      <c r="V43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3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3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33" s="13">
        <f>_xlfn.XLOOKUP(Table1[[#This Row],[email]],[1]!ท้ายบท_1[Email],[1]!ท้ายบท_1[Total points],"ยังไม่ส่ง")</f>
        <v>22</v>
      </c>
      <c r="Z433" s="8">
        <f>_xlfn.XLOOKUP(Table1[[#This Row],[email]],[1]!Quiz_1[Email],[1]!Quiz_1[Total points],"ยังไม่ส่ง")</f>
        <v>7</v>
      </c>
      <c r="AA433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33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33" s="13" t="str">
        <f>_xlfn.XLOOKUP(Table1[[#This Row],[email]],[1]!ท้ายบท_2[Email],[1]!ท้ายบท_2[Total points],"ยังไม่ส่ง")</f>
        <v>ยังไม่ส่ง</v>
      </c>
      <c r="AD433" s="13">
        <f>_xlfn.XLOOKUP(Table1[[#This Row],[email]],[1]!Quiz_2[Email],[1]!Quiz_2[Total points],"ยังไม่ส่ง")</f>
        <v>5</v>
      </c>
      <c r="AE43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33" s="13">
        <f>_xlfn.XLOOKUP(Table1[[#This Row],[email]],[1]!ท้ายบท_3[Email],[1]!ท้ายบท_3[Total points],"ยังไม่ส่ง")</f>
        <v>9</v>
      </c>
      <c r="AG433" s="13" t="str">
        <f>_xlfn.XLOOKUP(Table1[[#This Row],[email]],[1]!Quiz_3[Email],[1]!Quiz_3[Total points],"ยังไม่ส่ง")</f>
        <v>ยังไม่ส่ง</v>
      </c>
      <c r="AH433" s="10">
        <v>11</v>
      </c>
      <c r="AI433" s="8">
        <v>5</v>
      </c>
      <c r="AJ433" s="10">
        <f>ROUND((Table1[[#This Row],[mid '[20']]]+Table1[[#This Row],[mid '[10']]])/2,0)</f>
        <v>8</v>
      </c>
      <c r="AK433" s="13"/>
      <c r="AL433" s="13"/>
      <c r="AM433" s="13"/>
      <c r="AN433" s="13"/>
      <c r="AO433" s="13"/>
      <c r="AP433" s="13"/>
      <c r="AQ433" s="13"/>
      <c r="AR433" s="15"/>
      <c r="AS433" s="8" t="str">
        <f>IF(M432&lt;10,"ยังไม่ซ่อม",IF(Table1[[#This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34" spans="1:45" ht="19.5" x14ac:dyDescent="0.4">
      <c r="A434" s="7">
        <v>433</v>
      </c>
      <c r="B434" s="8">
        <v>12</v>
      </c>
      <c r="C434" s="8">
        <v>15</v>
      </c>
      <c r="D434" s="8" t="s">
        <v>1730</v>
      </c>
      <c r="E434" s="8" t="s">
        <v>46</v>
      </c>
      <c r="F434" s="8" t="s">
        <v>1727</v>
      </c>
      <c r="G434" s="8" t="s">
        <v>1731</v>
      </c>
      <c r="H434" s="8" t="s">
        <v>1732</v>
      </c>
      <c r="I434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34" s="9">
        <f>ROUND(COUNTIF(Table1[[#This Row],[แบบฝึก 2.1]:[ท้ายบท 2]],"&lt;&gt;ยังไม่ส่ง")*8/3+IF(Table1[[#This Row],[Quiz 2]]&lt;&gt;"ยังไม่ส่ง",Table1[[#This Row],[Quiz 2]]*2/10,0),0)</f>
        <v>1</v>
      </c>
      <c r="K434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34" s="10">
        <f>Table1[[#This Row],[บท 1 '[10']]]+Table1[[#This Row],[บท 2 '[10']]]+Table1[[#This Row],[บท 3 '[5']]]</f>
        <v>13</v>
      </c>
      <c r="M434" s="10">
        <f>IF(Table1[[#This Row],[ซ่อมแล้วกลางภาค]]="ซ่อมแล้ว",10,Table1[[#This Row],[MID '[20']2]])</f>
        <v>10</v>
      </c>
      <c r="N434" s="10"/>
      <c r="O434" s="10"/>
      <c r="P434" s="24"/>
      <c r="Q434" s="10">
        <f>Table1[[#This Row],[บท 4 '[10']]]+Table1[[#This Row],[นำเสนอ '[5']]]+Table1[[#This Row],[บท 5 '[10']]]</f>
        <v>0</v>
      </c>
      <c r="R434" s="10">
        <f>Table1[[#This Row],[ก่อนกลางภาค '[25']]]+Table1[[#This Row],[กลางภาค '[20']]]+Table1[[#This Row],[หลังกลางภาค '[25']]]</f>
        <v>23</v>
      </c>
      <c r="S434" s="10"/>
      <c r="T434" s="10">
        <f>Table1[[#This Row],[ปลายภาค '[30']]]+Table1[[#This Row],[ก่อนปลายภาค '[70']]]</f>
        <v>23</v>
      </c>
      <c r="U434" s="12">
        <f t="shared" si="6"/>
        <v>0</v>
      </c>
      <c r="V43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3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3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34" s="13">
        <f>_xlfn.XLOOKUP(Table1[[#This Row],[email]],[1]!ท้ายบท_1[Email],[1]!ท้ายบท_1[Total points],"ยังไม่ส่ง")</f>
        <v>22</v>
      </c>
      <c r="Z434" s="8">
        <f>_xlfn.XLOOKUP(Table1[[#This Row],[email]],[1]!Quiz_1[Email],[1]!Quiz_1[Total points],"ยังไม่ส่ง")</f>
        <v>8</v>
      </c>
      <c r="AA434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34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34" s="13" t="str">
        <f>_xlfn.XLOOKUP(Table1[[#This Row],[email]],[1]!ท้ายบท_2[Email],[1]!ท้ายบท_2[Total points],"ยังไม่ส่ง")</f>
        <v>ยังไม่ส่ง</v>
      </c>
      <c r="AD434" s="13">
        <f>_xlfn.XLOOKUP(Table1[[#This Row],[email]],[1]!Quiz_2[Email],[1]!Quiz_2[Total points],"ยังไม่ส่ง")</f>
        <v>7</v>
      </c>
      <c r="AE434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34" s="13">
        <f>_xlfn.XLOOKUP(Table1[[#This Row],[email]],[1]!ท้ายบท_3[Email],[1]!ท้ายบท_3[Total points],"ยังไม่ส่ง")</f>
        <v>9</v>
      </c>
      <c r="AG434" s="13" t="str">
        <f>_xlfn.XLOOKUP(Table1[[#This Row],[email]],[1]!Quiz_3[Email],[1]!Quiz_3[Total points],"ยังไม่ส่ง")</f>
        <v>ยังไม่ส่ง</v>
      </c>
      <c r="AH434" s="10">
        <v>15</v>
      </c>
      <c r="AI434" s="8">
        <v>4</v>
      </c>
      <c r="AJ434" s="10">
        <f>ROUND((Table1[[#This Row],[mid '[20']]]+Table1[[#This Row],[mid '[10']]])/2,0)</f>
        <v>10</v>
      </c>
      <c r="AK434" s="13"/>
      <c r="AL434" s="13"/>
      <c r="AM434" s="13"/>
      <c r="AN434" s="13"/>
      <c r="AO434" s="13"/>
      <c r="AP434" s="13"/>
      <c r="AQ434" s="13"/>
      <c r="AR434" s="15"/>
      <c r="AS434" s="8" t="str">
        <f>IF(M433&lt;10,"ยังไม่ซ่อม",IF(Table1[[#This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35" spans="1:45" ht="19.5" x14ac:dyDescent="0.4">
      <c r="A435" s="7">
        <v>434</v>
      </c>
      <c r="B435" s="8">
        <v>12</v>
      </c>
      <c r="C435" s="8">
        <v>16</v>
      </c>
      <c r="D435" s="8" t="s">
        <v>1733</v>
      </c>
      <c r="E435" s="8" t="s">
        <v>46</v>
      </c>
      <c r="F435" s="8" t="s">
        <v>1082</v>
      </c>
      <c r="G435" s="8" t="s">
        <v>1734</v>
      </c>
      <c r="H435" s="8" t="s">
        <v>1735</v>
      </c>
      <c r="I43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35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435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35" s="10">
        <f>Table1[[#This Row],[บท 1 '[10']]]+Table1[[#This Row],[บท 2 '[10']]]+Table1[[#This Row],[บท 3 '[5']]]</f>
        <v>16</v>
      </c>
      <c r="M435" s="10">
        <f>IF(Table1[[#This Row],[ซ่อมแล้วกลางภาค]]="ซ่อมแล้ว",10,Table1[[#This Row],[MID '[20']2]])</f>
        <v>9</v>
      </c>
      <c r="N435" s="10"/>
      <c r="O435" s="10"/>
      <c r="P435" s="24"/>
      <c r="Q435" s="10">
        <f>Table1[[#This Row],[บท 4 '[10']]]+Table1[[#This Row],[นำเสนอ '[5']]]+Table1[[#This Row],[บท 5 '[10']]]</f>
        <v>0</v>
      </c>
      <c r="R435" s="10">
        <f>Table1[[#This Row],[ก่อนกลางภาค '[25']]]+Table1[[#This Row],[กลางภาค '[20']]]+Table1[[#This Row],[หลังกลางภาค '[25']]]</f>
        <v>25</v>
      </c>
      <c r="S435" s="10"/>
      <c r="T435" s="10">
        <f>Table1[[#This Row],[ปลายภาค '[30']]]+Table1[[#This Row],[ก่อนปลายภาค '[70']]]</f>
        <v>25</v>
      </c>
      <c r="U435" s="12">
        <f t="shared" si="6"/>
        <v>0</v>
      </c>
      <c r="V43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3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3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35" s="13">
        <f>_xlfn.XLOOKUP(Table1[[#This Row],[email]],[1]!ท้ายบท_1[Email],[1]!ท้ายบท_1[Total points],"ยังไม่ส่ง")</f>
        <v>21</v>
      </c>
      <c r="Z435" s="8">
        <f>_xlfn.XLOOKUP(Table1[[#This Row],[email]],[1]!Quiz_1[Email],[1]!Quiz_1[Total points],"ยังไม่ส่ง")</f>
        <v>8</v>
      </c>
      <c r="AA435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3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35" s="13" t="str">
        <f>_xlfn.XLOOKUP(Table1[[#This Row],[email]],[1]!ท้ายบท_2[Email],[1]!ท้ายบท_2[Total points],"ยังไม่ส่ง")</f>
        <v>ยังไม่ส่ง</v>
      </c>
      <c r="AD435" s="13">
        <f>_xlfn.XLOOKUP(Table1[[#This Row],[email]],[1]!Quiz_2[Email],[1]!Quiz_2[Total points],"ยังไม่ส่ง")</f>
        <v>5</v>
      </c>
      <c r="AE435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35" s="13">
        <f>_xlfn.XLOOKUP(Table1[[#This Row],[email]],[1]!ท้ายบท_3[Email],[1]!ท้ายบท_3[Total points],"ยังไม่ส่ง")</f>
        <v>8</v>
      </c>
      <c r="AG435" s="13" t="str">
        <f>_xlfn.XLOOKUP(Table1[[#This Row],[email]],[1]!Quiz_3[Email],[1]!Quiz_3[Total points],"ยังไม่ส่ง")</f>
        <v>ยังไม่ส่ง</v>
      </c>
      <c r="AH435" s="10">
        <v>14</v>
      </c>
      <c r="AI435" s="8">
        <v>4</v>
      </c>
      <c r="AJ435" s="10">
        <f>ROUND((Table1[[#This Row],[mid '[20']]]+Table1[[#This Row],[mid '[10']]])/2,0)</f>
        <v>9</v>
      </c>
      <c r="AK435" s="13"/>
      <c r="AL435" s="13"/>
      <c r="AM435" s="13"/>
      <c r="AN435" s="13"/>
      <c r="AO435" s="13"/>
      <c r="AP435" s="13"/>
      <c r="AQ435" s="13"/>
      <c r="AR435" s="15"/>
      <c r="AS435" s="8" t="str">
        <f>IF(M434&lt;10,"ยังไม่ซ่อม",IF(Table1[[#This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36" spans="1:45" ht="19.5" x14ac:dyDescent="0.4">
      <c r="A436" s="7">
        <v>435</v>
      </c>
      <c r="B436" s="8">
        <v>12</v>
      </c>
      <c r="C436" s="8">
        <v>17</v>
      </c>
      <c r="D436" s="8" t="s">
        <v>1736</v>
      </c>
      <c r="E436" s="8" t="s">
        <v>46</v>
      </c>
      <c r="F436" s="8" t="s">
        <v>1737</v>
      </c>
      <c r="G436" s="8" t="s">
        <v>1738</v>
      </c>
      <c r="H436" s="8" t="s">
        <v>1739</v>
      </c>
      <c r="I43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36" s="9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436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36" s="10">
        <f>Table1[[#This Row],[บท 1 '[10']]]+Table1[[#This Row],[บท 2 '[10']]]+Table1[[#This Row],[บท 3 '[5']]]</f>
        <v>15</v>
      </c>
      <c r="M436" s="10">
        <f>IF(Table1[[#This Row],[ซ่อมแล้วกลางภาค]]="ซ่อมแล้ว",10,Table1[[#This Row],[MID '[20']2]])</f>
        <v>10</v>
      </c>
      <c r="N436" s="10"/>
      <c r="O436" s="10"/>
      <c r="P436" s="24"/>
      <c r="Q436" s="10">
        <f>Table1[[#This Row],[บท 4 '[10']]]+Table1[[#This Row],[นำเสนอ '[5']]]+Table1[[#This Row],[บท 5 '[10']]]</f>
        <v>0</v>
      </c>
      <c r="R436" s="10">
        <f>Table1[[#This Row],[ก่อนกลางภาค '[25']]]+Table1[[#This Row],[กลางภาค '[20']]]+Table1[[#This Row],[หลังกลางภาค '[25']]]</f>
        <v>25</v>
      </c>
      <c r="S436" s="10"/>
      <c r="T436" s="10">
        <f>Table1[[#This Row],[ปลายภาค '[30']]]+Table1[[#This Row],[ก่อนปลายภาค '[70']]]</f>
        <v>25</v>
      </c>
      <c r="U436" s="12">
        <f t="shared" si="6"/>
        <v>0</v>
      </c>
      <c r="V43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3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3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36" s="13">
        <f>_xlfn.XLOOKUP(Table1[[#This Row],[email]],[1]!ท้ายบท_1[Email],[1]!ท้ายบท_1[Total points],"ยังไม่ส่ง")</f>
        <v>21</v>
      </c>
      <c r="Z436" s="8">
        <f>_xlfn.XLOOKUP(Table1[[#This Row],[email]],[1]!Quiz_1[Email],[1]!Quiz_1[Total points],"ยังไม่ส่ง")</f>
        <v>9</v>
      </c>
      <c r="AA436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36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36" s="13" t="str">
        <f>_xlfn.XLOOKUP(Table1[[#This Row],[email]],[1]!ท้ายบท_2[Email],[1]!ท้ายบท_2[Total points],"ยังไม่ส่ง")</f>
        <v>ยังไม่ส่ง</v>
      </c>
      <c r="AD436" s="13">
        <f>_xlfn.XLOOKUP(Table1[[#This Row],[email]],[1]!Quiz_2[Email],[1]!Quiz_2[Total points],"ยังไม่ส่ง")</f>
        <v>8</v>
      </c>
      <c r="AE43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36" s="13">
        <f>_xlfn.XLOOKUP(Table1[[#This Row],[email]],[1]!ท้ายบท_3[Email],[1]!ท้ายบท_3[Total points],"ยังไม่ส่ง")</f>
        <v>8</v>
      </c>
      <c r="AG436" s="13" t="str">
        <f>_xlfn.XLOOKUP(Table1[[#This Row],[email]],[1]!Quiz_3[Email],[1]!Quiz_3[Total points],"ยังไม่ส่ง")</f>
        <v>ยังไม่ส่ง</v>
      </c>
      <c r="AH436" s="10">
        <v>14</v>
      </c>
      <c r="AI436" s="8">
        <v>6</v>
      </c>
      <c r="AJ436" s="10">
        <f>ROUND((Table1[[#This Row],[mid '[20']]]+Table1[[#This Row],[mid '[10']]])/2,0)</f>
        <v>10</v>
      </c>
      <c r="AK436" s="13"/>
      <c r="AL436" s="13"/>
      <c r="AM436" s="13"/>
      <c r="AN436" s="13"/>
      <c r="AO436" s="13"/>
      <c r="AP436" s="13"/>
      <c r="AQ436" s="13"/>
      <c r="AR436" s="15"/>
      <c r="AS436" s="8" t="str">
        <f>IF(M435&lt;10,"ยังไม่ซ่อม",IF(Table1[[#This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37" spans="1:45" ht="19.5" x14ac:dyDescent="0.4">
      <c r="A437" s="7">
        <v>436</v>
      </c>
      <c r="B437" s="8">
        <v>12</v>
      </c>
      <c r="C437" s="8">
        <v>18</v>
      </c>
      <c r="D437" s="8" t="s">
        <v>1740</v>
      </c>
      <c r="E437" s="8" t="s">
        <v>46</v>
      </c>
      <c r="F437" s="8" t="s">
        <v>1741</v>
      </c>
      <c r="G437" s="8" t="s">
        <v>1742</v>
      </c>
      <c r="H437" s="8" t="s">
        <v>1743</v>
      </c>
      <c r="I43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37" s="9">
        <f>ROUND(COUNTIF(Table1[[#This Row],[แบบฝึก 2.1]:[ท้ายบท 2]],"&lt;&gt;ยังไม่ส่ง")*8/3+IF(Table1[[#This Row],[Quiz 2]]&lt;&gt;"ยังไม่ส่ง",Table1[[#This Row],[Quiz 2]]*2/10,0),0)</f>
        <v>1</v>
      </c>
      <c r="K437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37" s="10">
        <f>Table1[[#This Row],[บท 1 '[10']]]+Table1[[#This Row],[บท 2 '[10']]]+Table1[[#This Row],[บท 3 '[5']]]</f>
        <v>13</v>
      </c>
      <c r="M437" s="10">
        <f>IF(Table1[[#This Row],[ซ่อมแล้วกลางภาค]]="ซ่อมแล้ว",10,Table1[[#This Row],[MID '[20']2]])</f>
        <v>12</v>
      </c>
      <c r="N437" s="10"/>
      <c r="O437" s="10"/>
      <c r="P437" s="24"/>
      <c r="Q437" s="10">
        <f>Table1[[#This Row],[บท 4 '[10']]]+Table1[[#This Row],[นำเสนอ '[5']]]+Table1[[#This Row],[บท 5 '[10']]]</f>
        <v>0</v>
      </c>
      <c r="R437" s="10">
        <f>Table1[[#This Row],[ก่อนกลางภาค '[25']]]+Table1[[#This Row],[กลางภาค '[20']]]+Table1[[#This Row],[หลังกลางภาค '[25']]]</f>
        <v>25</v>
      </c>
      <c r="S437" s="10"/>
      <c r="T437" s="10">
        <f>Table1[[#This Row],[ปลายภาค '[30']]]+Table1[[#This Row],[ก่อนปลายภาค '[70']]]</f>
        <v>25</v>
      </c>
      <c r="U437" s="12">
        <f t="shared" si="6"/>
        <v>0</v>
      </c>
      <c r="V43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3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3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37" s="13">
        <f>_xlfn.XLOOKUP(Table1[[#This Row],[email]],[1]!ท้ายบท_1[Email],[1]!ท้ายบท_1[Total points],"ยังไม่ส่ง")</f>
        <v>22</v>
      </c>
      <c r="Z437" s="8">
        <f>_xlfn.XLOOKUP(Table1[[#This Row],[email]],[1]!Quiz_1[Email],[1]!Quiz_1[Total points],"ยังไม่ส่ง")</f>
        <v>9</v>
      </c>
      <c r="AA437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37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37" s="13" t="str">
        <f>_xlfn.XLOOKUP(Table1[[#This Row],[email]],[1]!ท้ายบท_2[Email],[1]!ท้ายบท_2[Total points],"ยังไม่ส่ง")</f>
        <v>ยังไม่ส่ง</v>
      </c>
      <c r="AD437" s="13">
        <f>_xlfn.XLOOKUP(Table1[[#This Row],[email]],[1]!Quiz_2[Email],[1]!Quiz_2[Total points],"ยังไม่ส่ง")</f>
        <v>7</v>
      </c>
      <c r="AE43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37" s="13" t="str">
        <f>_xlfn.XLOOKUP(Table1[[#This Row],[email]],[1]!ท้ายบท_3[Email],[1]!ท้ายบท_3[Total points],"ยังไม่ส่ง")</f>
        <v>ยังไม่ส่ง</v>
      </c>
      <c r="AG437" s="13" t="str">
        <f>_xlfn.XLOOKUP(Table1[[#This Row],[email]],[1]!Quiz_3[Email],[1]!Quiz_3[Total points],"ยังไม่ส่ง")</f>
        <v>ยังไม่ส่ง</v>
      </c>
      <c r="AH437" s="10">
        <v>17</v>
      </c>
      <c r="AI437" s="8">
        <v>7</v>
      </c>
      <c r="AJ437" s="10">
        <f>ROUND((Table1[[#This Row],[mid '[20']]]+Table1[[#This Row],[mid '[10']]])/2,0)</f>
        <v>12</v>
      </c>
      <c r="AK437" s="13"/>
      <c r="AL437" s="13"/>
      <c r="AM437" s="13"/>
      <c r="AN437" s="13"/>
      <c r="AO437" s="13"/>
      <c r="AP437" s="13"/>
      <c r="AQ437" s="13"/>
      <c r="AR437" s="15"/>
      <c r="AS437" s="8" t="str">
        <f>IF(M436&lt;10,"ยังไม่ซ่อม",IF(Table1[[#This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38" spans="1:45" ht="19.5" x14ac:dyDescent="0.4">
      <c r="A438" s="7">
        <v>437</v>
      </c>
      <c r="B438" s="8">
        <v>12</v>
      </c>
      <c r="C438" s="8">
        <v>19</v>
      </c>
      <c r="D438" s="8" t="s">
        <v>1744</v>
      </c>
      <c r="E438" s="8" t="s">
        <v>46</v>
      </c>
      <c r="F438" s="8" t="s">
        <v>1745</v>
      </c>
      <c r="G438" s="8" t="s">
        <v>1746</v>
      </c>
      <c r="H438" s="8" t="s">
        <v>1747</v>
      </c>
      <c r="I438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438" s="9">
        <f>ROUND(COUNTIF(Table1[[#This Row],[แบบฝึก 2.1]:[ท้ายบท 2]],"&lt;&gt;ยังไม่ส่ง")*8/3+IF(Table1[[#This Row],[Quiz 2]]&lt;&gt;"ยังไม่ส่ง",Table1[[#This Row],[Quiz 2]]*2/10,0),0)</f>
        <v>1</v>
      </c>
      <c r="K438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438" s="10">
        <f>Table1[[#This Row],[บท 1 '[10']]]+Table1[[#This Row],[บท 2 '[10']]]+Table1[[#This Row],[บท 3 '[5']]]</f>
        <v>9</v>
      </c>
      <c r="M438" s="10">
        <f>IF(Table1[[#This Row],[ซ่อมแล้วกลางภาค]]="ซ่อมแล้ว",10,Table1[[#This Row],[MID '[20']2]])</f>
        <v>7</v>
      </c>
      <c r="N438" s="10"/>
      <c r="O438" s="10"/>
      <c r="P438" s="24"/>
      <c r="Q438" s="10">
        <f>Table1[[#This Row],[บท 4 '[10']]]+Table1[[#This Row],[นำเสนอ '[5']]]+Table1[[#This Row],[บท 5 '[10']]]</f>
        <v>0</v>
      </c>
      <c r="R438" s="10">
        <f>Table1[[#This Row],[ก่อนกลางภาค '[25']]]+Table1[[#This Row],[กลางภาค '[20']]]+Table1[[#This Row],[หลังกลางภาค '[25']]]</f>
        <v>16</v>
      </c>
      <c r="S438" s="10"/>
      <c r="T438" s="10">
        <f>Table1[[#This Row],[ปลายภาค '[30']]]+Table1[[#This Row],[ก่อนปลายภาค '[70']]]</f>
        <v>16</v>
      </c>
      <c r="U438" s="12">
        <f t="shared" si="6"/>
        <v>0</v>
      </c>
      <c r="V43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3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3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38" s="13">
        <f>_xlfn.XLOOKUP(Table1[[#This Row],[email]],[1]!ท้ายบท_1[Email],[1]!ท้ายบท_1[Total points],"ยังไม่ส่ง")</f>
        <v>20</v>
      </c>
      <c r="Z438" s="8" t="str">
        <f>_xlfn.XLOOKUP(Table1[[#This Row],[email]],[1]!Quiz_1[Email],[1]!Quiz_1[Total points],"ยังไม่ส่ง")</f>
        <v>ยังไม่ส่ง</v>
      </c>
      <c r="AA438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38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38" s="13" t="str">
        <f>_xlfn.XLOOKUP(Table1[[#This Row],[email]],[1]!ท้ายบท_2[Email],[1]!ท้ายบท_2[Total points],"ยังไม่ส่ง")</f>
        <v>ยังไม่ส่ง</v>
      </c>
      <c r="AD438" s="13">
        <f>_xlfn.XLOOKUP(Table1[[#This Row],[email]],[1]!Quiz_2[Email],[1]!Quiz_2[Total points],"ยังไม่ส่ง")</f>
        <v>5</v>
      </c>
      <c r="AE438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38" s="13" t="str">
        <f>_xlfn.XLOOKUP(Table1[[#This Row],[email]],[1]!ท้ายบท_3[Email],[1]!ท้ายบท_3[Total points],"ยังไม่ส่ง")</f>
        <v>ยังไม่ส่ง</v>
      </c>
      <c r="AG438" s="13" t="str">
        <f>_xlfn.XLOOKUP(Table1[[#This Row],[email]],[1]!Quiz_3[Email],[1]!Quiz_3[Total points],"ยังไม่ส่ง")</f>
        <v>ยังไม่ส่ง</v>
      </c>
      <c r="AH438" s="10">
        <v>10</v>
      </c>
      <c r="AI438" s="8">
        <v>4</v>
      </c>
      <c r="AJ438" s="10">
        <f>ROUND((Table1[[#This Row],[mid '[20']]]+Table1[[#This Row],[mid '[10']]])/2,0)</f>
        <v>7</v>
      </c>
      <c r="AK438" s="13"/>
      <c r="AL438" s="13"/>
      <c r="AM438" s="13"/>
      <c r="AN438" s="13"/>
      <c r="AO438" s="13"/>
      <c r="AP438" s="13"/>
      <c r="AQ438" s="13"/>
      <c r="AR438" s="15"/>
      <c r="AS438" s="8" t="str">
        <f>IF(M437&lt;10,"ยังไม่ซ่อม",IF(Table1[[#This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39" spans="1:45" ht="19.5" x14ac:dyDescent="0.4">
      <c r="A439" s="7">
        <v>438</v>
      </c>
      <c r="B439" s="8">
        <v>12</v>
      </c>
      <c r="C439" s="8">
        <v>20</v>
      </c>
      <c r="D439" s="8" t="s">
        <v>1748</v>
      </c>
      <c r="E439" s="8" t="s">
        <v>46</v>
      </c>
      <c r="F439" s="8" t="s">
        <v>1749</v>
      </c>
      <c r="G439" s="8" t="s">
        <v>1750</v>
      </c>
      <c r="H439" s="8" t="s">
        <v>1751</v>
      </c>
      <c r="I439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39" s="9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439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39" s="10">
        <f>Table1[[#This Row],[บท 1 '[10']]]+Table1[[#This Row],[บท 2 '[10']]]+Table1[[#This Row],[บท 3 '[5']]]</f>
        <v>14</v>
      </c>
      <c r="M439" s="10">
        <f>IF(Table1[[#This Row],[ซ่อมแล้วกลางภาค]]="ซ่อมแล้ว",10,Table1[[#This Row],[MID '[20']2]])</f>
        <v>12</v>
      </c>
      <c r="N439" s="10"/>
      <c r="O439" s="10"/>
      <c r="P439" s="24"/>
      <c r="Q439" s="10">
        <f>Table1[[#This Row],[บท 4 '[10']]]+Table1[[#This Row],[นำเสนอ '[5']]]+Table1[[#This Row],[บท 5 '[10']]]</f>
        <v>0</v>
      </c>
      <c r="R439" s="10">
        <f>Table1[[#This Row],[ก่อนกลางภาค '[25']]]+Table1[[#This Row],[กลางภาค '[20']]]+Table1[[#This Row],[หลังกลางภาค '[25']]]</f>
        <v>26</v>
      </c>
      <c r="S439" s="10"/>
      <c r="T439" s="10">
        <f>Table1[[#This Row],[ปลายภาค '[30']]]+Table1[[#This Row],[ก่อนปลายภาค '[70']]]</f>
        <v>26</v>
      </c>
      <c r="U439" s="12">
        <f t="shared" si="6"/>
        <v>0</v>
      </c>
      <c r="V43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3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3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39" s="13">
        <f>_xlfn.XLOOKUP(Table1[[#This Row],[email]],[1]!ท้ายบท_1[Email],[1]!ท้ายบท_1[Total points],"ยังไม่ส่ง")</f>
        <v>20</v>
      </c>
      <c r="Z439" s="8">
        <f>_xlfn.XLOOKUP(Table1[[#This Row],[email]],[1]!Quiz_1[Email],[1]!Quiz_1[Total points],"ยังไม่ส่ง")</f>
        <v>7</v>
      </c>
      <c r="AA439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39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39" s="13" t="str">
        <f>_xlfn.XLOOKUP(Table1[[#This Row],[email]],[1]!ท้ายบท_2[Email],[1]!ท้ายบท_2[Total points],"ยังไม่ส่ง")</f>
        <v>ยังไม่ส่ง</v>
      </c>
      <c r="AD439" s="13">
        <f>_xlfn.XLOOKUP(Table1[[#This Row],[email]],[1]!Quiz_2[Email],[1]!Quiz_2[Total points],"ยังไม่ส่ง")</f>
        <v>8</v>
      </c>
      <c r="AE43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39" s="13">
        <f>_xlfn.XLOOKUP(Table1[[#This Row],[email]],[1]!ท้ายบท_3[Email],[1]!ท้ายบท_3[Total points],"ยังไม่ส่ง")</f>
        <v>8</v>
      </c>
      <c r="AG439" s="13" t="str">
        <f>_xlfn.XLOOKUP(Table1[[#This Row],[email]],[1]!Quiz_3[Email],[1]!Quiz_3[Total points],"ยังไม่ส่ง")</f>
        <v>ยังไม่ส่ง</v>
      </c>
      <c r="AH439" s="10">
        <v>21</v>
      </c>
      <c r="AI439" s="8">
        <v>3</v>
      </c>
      <c r="AJ439" s="10">
        <f>ROUND((Table1[[#This Row],[mid '[20']]]+Table1[[#This Row],[mid '[10']]])/2,0)</f>
        <v>12</v>
      </c>
      <c r="AK439" s="13"/>
      <c r="AL439" s="13"/>
      <c r="AM439" s="13"/>
      <c r="AN439" s="13"/>
      <c r="AO439" s="13"/>
      <c r="AP439" s="13"/>
      <c r="AQ439" s="13"/>
      <c r="AR439" s="15"/>
      <c r="AS439" s="8" t="str">
        <f>IF(M438&lt;10,"ยังไม่ซ่อม",IF(Table1[[#This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40" spans="1:45" ht="19.5" x14ac:dyDescent="0.4">
      <c r="A440" s="7">
        <v>439</v>
      </c>
      <c r="B440" s="8">
        <v>12</v>
      </c>
      <c r="C440" s="8">
        <v>21</v>
      </c>
      <c r="D440" s="8" t="s">
        <v>1752</v>
      </c>
      <c r="E440" s="8" t="s">
        <v>111</v>
      </c>
      <c r="F440" s="8" t="s">
        <v>1753</v>
      </c>
      <c r="G440" s="8" t="s">
        <v>1754</v>
      </c>
      <c r="H440" s="8" t="s">
        <v>1755</v>
      </c>
      <c r="I440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440" s="9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440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40" s="10">
        <f>Table1[[#This Row],[บท 1 '[10']]]+Table1[[#This Row],[บท 2 '[10']]]+Table1[[#This Row],[บท 3 '[5']]]</f>
        <v>8</v>
      </c>
      <c r="M440" s="10">
        <f>IF(Table1[[#This Row],[ซ่อมแล้วกลางภาค]]="ซ่อมแล้ว",10,Table1[[#This Row],[MID '[20']2]])</f>
        <v>11</v>
      </c>
      <c r="N440" s="10"/>
      <c r="O440" s="10"/>
      <c r="P440" s="24"/>
      <c r="Q440" s="10">
        <f>Table1[[#This Row],[บท 4 '[10']]]+Table1[[#This Row],[นำเสนอ '[5']]]+Table1[[#This Row],[บท 5 '[10']]]</f>
        <v>0</v>
      </c>
      <c r="R440" s="10">
        <f>Table1[[#This Row],[ก่อนกลางภาค '[25']]]+Table1[[#This Row],[กลางภาค '[20']]]+Table1[[#This Row],[หลังกลางภาค '[25']]]</f>
        <v>19</v>
      </c>
      <c r="S440" s="10"/>
      <c r="T440" s="10">
        <f>Table1[[#This Row],[ปลายภาค '[30']]]+Table1[[#This Row],[ก่อนปลายภาค '[70']]]</f>
        <v>19</v>
      </c>
      <c r="U440" s="12">
        <f t="shared" si="6"/>
        <v>0</v>
      </c>
      <c r="V440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440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44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40" s="13" t="str">
        <f>_xlfn.XLOOKUP(Table1[[#This Row],[email]],[1]!ท้ายบท_1[Email],[1]!ท้ายบท_1[Total points],"ยังไม่ส่ง")</f>
        <v>ยังไม่ส่ง</v>
      </c>
      <c r="Z440" s="8">
        <f>_xlfn.XLOOKUP(Table1[[#This Row],[email]],[1]!Quiz_1[Email],[1]!Quiz_1[Total points],"ยังไม่ส่ง")</f>
        <v>9</v>
      </c>
      <c r="AA440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40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40" s="13" t="str">
        <f>_xlfn.XLOOKUP(Table1[[#This Row],[email]],[1]!ท้ายบท_2[Email],[1]!ท้ายบท_2[Total points],"ยังไม่ส่ง")</f>
        <v>ยังไม่ส่ง</v>
      </c>
      <c r="AD440" s="13">
        <f>_xlfn.XLOOKUP(Table1[[#This Row],[email]],[1]!Quiz_2[Email],[1]!Quiz_2[Total points],"ยังไม่ส่ง")</f>
        <v>9</v>
      </c>
      <c r="AE44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40" s="13" t="str">
        <f>_xlfn.XLOOKUP(Table1[[#This Row],[email]],[1]!ท้ายบท_3[Email],[1]!ท้ายบท_3[Total points],"ยังไม่ส่ง")</f>
        <v>ยังไม่ส่ง</v>
      </c>
      <c r="AG440" s="13" t="str">
        <f>_xlfn.XLOOKUP(Table1[[#This Row],[email]],[1]!Quiz_3[Email],[1]!Quiz_3[Total points],"ยังไม่ส่ง")</f>
        <v>ยังไม่ส่ง</v>
      </c>
      <c r="AH440" s="10">
        <v>16</v>
      </c>
      <c r="AI440" s="8">
        <v>6</v>
      </c>
      <c r="AJ440" s="10">
        <f>ROUND((Table1[[#This Row],[mid '[20']]]+Table1[[#This Row],[mid '[10']]])/2,0)</f>
        <v>11</v>
      </c>
      <c r="AK440" s="13"/>
      <c r="AL440" s="13"/>
      <c r="AM440" s="13"/>
      <c r="AN440" s="13"/>
      <c r="AO440" s="13"/>
      <c r="AP440" s="13"/>
      <c r="AQ440" s="13"/>
      <c r="AR440" s="15"/>
      <c r="AS440" s="8" t="str">
        <f>IF(M439&lt;10,"ยังไม่ซ่อม",IF(Table1[[#This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41" spans="1:45" ht="19.5" x14ac:dyDescent="0.4">
      <c r="A441" s="7">
        <v>440</v>
      </c>
      <c r="B441" s="8">
        <v>12</v>
      </c>
      <c r="C441" s="8">
        <v>22</v>
      </c>
      <c r="D441" s="8" t="s">
        <v>1756</v>
      </c>
      <c r="E441" s="8" t="s">
        <v>111</v>
      </c>
      <c r="F441" s="8" t="s">
        <v>1757</v>
      </c>
      <c r="G441" s="8" t="s">
        <v>1590</v>
      </c>
      <c r="H441" s="8" t="s">
        <v>1758</v>
      </c>
      <c r="I441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41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441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41" s="10">
        <f>Table1[[#This Row],[บท 1 '[10']]]+Table1[[#This Row],[บท 2 '[10']]]+Table1[[#This Row],[บท 3 '[5']]]</f>
        <v>16</v>
      </c>
      <c r="M441" s="10">
        <f>IF(Table1[[#This Row],[ซ่อมแล้วกลางภาค]]="ซ่อมแล้ว",10,Table1[[#This Row],[MID '[20']2]])</f>
        <v>8</v>
      </c>
      <c r="N441" s="10"/>
      <c r="O441" s="10"/>
      <c r="P441" s="24"/>
      <c r="Q441" s="10">
        <f>Table1[[#This Row],[บท 4 '[10']]]+Table1[[#This Row],[นำเสนอ '[5']]]+Table1[[#This Row],[บท 5 '[10']]]</f>
        <v>0</v>
      </c>
      <c r="R441" s="10">
        <f>Table1[[#This Row],[ก่อนกลางภาค '[25']]]+Table1[[#This Row],[กลางภาค '[20']]]+Table1[[#This Row],[หลังกลางภาค '[25']]]</f>
        <v>24</v>
      </c>
      <c r="S441" s="10"/>
      <c r="T441" s="10">
        <f>Table1[[#This Row],[ปลายภาค '[30']]]+Table1[[#This Row],[ก่อนปลายภาค '[70']]]</f>
        <v>24</v>
      </c>
      <c r="U441" s="12">
        <f t="shared" si="6"/>
        <v>0</v>
      </c>
      <c r="V44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4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4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41" s="13">
        <f>_xlfn.XLOOKUP(Table1[[#This Row],[email]],[1]!ท้ายบท_1[Email],[1]!ท้ายบท_1[Total points],"ยังไม่ส่ง")</f>
        <v>15</v>
      </c>
      <c r="Z441" s="8">
        <f>_xlfn.XLOOKUP(Table1[[#This Row],[email]],[1]!Quiz_1[Email],[1]!Quiz_1[Total points],"ยังไม่ส่ง")</f>
        <v>5</v>
      </c>
      <c r="AA441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4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41" s="13" t="str">
        <f>_xlfn.XLOOKUP(Table1[[#This Row],[email]],[1]!ท้ายบท_2[Email],[1]!ท้ายบท_2[Total points],"ยังไม่ส่ง")</f>
        <v>ยังไม่ส่ง</v>
      </c>
      <c r="AD441" s="13">
        <f>_xlfn.XLOOKUP(Table1[[#This Row],[email]],[1]!Quiz_2[Email],[1]!Quiz_2[Total points],"ยังไม่ส่ง")</f>
        <v>9</v>
      </c>
      <c r="AE44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41" s="13">
        <f>_xlfn.XLOOKUP(Table1[[#This Row],[email]],[1]!ท้ายบท_3[Email],[1]!ท้ายบท_3[Total points],"ยังไม่ส่ง")</f>
        <v>8</v>
      </c>
      <c r="AG441" s="13" t="str">
        <f>_xlfn.XLOOKUP(Table1[[#This Row],[email]],[1]!Quiz_3[Email],[1]!Quiz_3[Total points],"ยังไม่ส่ง")</f>
        <v>ยังไม่ส่ง</v>
      </c>
      <c r="AH441" s="10">
        <v>11</v>
      </c>
      <c r="AI441" s="8">
        <v>4</v>
      </c>
      <c r="AJ441" s="10">
        <f>ROUND((Table1[[#This Row],[mid '[20']]]+Table1[[#This Row],[mid '[10']]])/2,0)</f>
        <v>8</v>
      </c>
      <c r="AK441" s="13"/>
      <c r="AL441" s="13"/>
      <c r="AM441" s="13"/>
      <c r="AN441" s="13"/>
      <c r="AO441" s="13"/>
      <c r="AP441" s="13"/>
      <c r="AQ441" s="13"/>
      <c r="AR441" s="15"/>
      <c r="AS441" s="8" t="str">
        <f>IF(M440&lt;10,"ยังไม่ซ่อม",IF(Table1[[#This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42" spans="1:45" ht="19.5" x14ac:dyDescent="0.4">
      <c r="A442" s="7">
        <v>441</v>
      </c>
      <c r="B442" s="8">
        <v>12</v>
      </c>
      <c r="C442" s="8">
        <v>23</v>
      </c>
      <c r="D442" s="8" t="s">
        <v>1759</v>
      </c>
      <c r="E442" s="8" t="s">
        <v>111</v>
      </c>
      <c r="F442" s="8" t="s">
        <v>1760</v>
      </c>
      <c r="G442" s="8" t="s">
        <v>1761</v>
      </c>
      <c r="H442" s="8" t="s">
        <v>1762</v>
      </c>
      <c r="I442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42" s="9">
        <f>ROUND(COUNTIF(Table1[[#This Row],[แบบฝึก 2.1]:[ท้ายบท 2]],"&lt;&gt;ยังไม่ส่ง")*8/3+IF(Table1[[#This Row],[Quiz 2]]&lt;&gt;"ยังไม่ส่ง",Table1[[#This Row],[Quiz 2]]*2/10,0),0)</f>
        <v>1</v>
      </c>
      <c r="K442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42" s="10">
        <f>Table1[[#This Row],[บท 1 '[10']]]+Table1[[#This Row],[บท 2 '[10']]]+Table1[[#This Row],[บท 3 '[5']]]</f>
        <v>14</v>
      </c>
      <c r="M442" s="10">
        <f>IF(Table1[[#This Row],[ซ่อมแล้วกลางภาค]]="ซ่อมแล้ว",10,Table1[[#This Row],[MID '[20']2]])</f>
        <v>7</v>
      </c>
      <c r="N442" s="10"/>
      <c r="O442" s="10"/>
      <c r="P442" s="24"/>
      <c r="Q442" s="10">
        <f>Table1[[#This Row],[บท 4 '[10']]]+Table1[[#This Row],[นำเสนอ '[5']]]+Table1[[#This Row],[บท 5 '[10']]]</f>
        <v>0</v>
      </c>
      <c r="R442" s="10">
        <f>Table1[[#This Row],[ก่อนกลางภาค '[25']]]+Table1[[#This Row],[กลางภาค '[20']]]+Table1[[#This Row],[หลังกลางภาค '[25']]]</f>
        <v>21</v>
      </c>
      <c r="S442" s="10"/>
      <c r="T442" s="10">
        <f>Table1[[#This Row],[ปลายภาค '[30']]]+Table1[[#This Row],[ก่อนปลายภาค '[70']]]</f>
        <v>21</v>
      </c>
      <c r="U442" s="12">
        <f t="shared" si="6"/>
        <v>0</v>
      </c>
      <c r="V44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4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4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42" s="13">
        <f>_xlfn.XLOOKUP(Table1[[#This Row],[email]],[1]!ท้ายบท_1[Email],[1]!ท้ายบท_1[Total points],"ยังไม่ส่ง")</f>
        <v>22</v>
      </c>
      <c r="Z442" s="8">
        <f>_xlfn.XLOOKUP(Table1[[#This Row],[email]],[1]!Quiz_1[Email],[1]!Quiz_1[Total points],"ยังไม่ส่ง")</f>
        <v>8</v>
      </c>
      <c r="AA442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42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42" s="13" t="str">
        <f>_xlfn.XLOOKUP(Table1[[#This Row],[email]],[1]!ท้ายบท_2[Email],[1]!ท้ายบท_2[Total points],"ยังไม่ส่ง")</f>
        <v>ยังไม่ส่ง</v>
      </c>
      <c r="AD442" s="13">
        <f>_xlfn.XLOOKUP(Table1[[#This Row],[email]],[1]!Quiz_2[Email],[1]!Quiz_2[Total points],"ยังไม่ส่ง")</f>
        <v>4</v>
      </c>
      <c r="AE44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42" s="13">
        <f>_xlfn.XLOOKUP(Table1[[#This Row],[email]],[1]!ท้ายบท_3[Email],[1]!ท้ายบท_3[Total points],"ยังไม่ส่ง")</f>
        <v>9</v>
      </c>
      <c r="AG442" s="13" t="str">
        <f>_xlfn.XLOOKUP(Table1[[#This Row],[email]],[1]!Quiz_3[Email],[1]!Quiz_3[Total points],"ยังไม่ส่ง")</f>
        <v>ยังไม่ส่ง</v>
      </c>
      <c r="AH442" s="10">
        <v>13</v>
      </c>
      <c r="AI442" s="8">
        <v>1</v>
      </c>
      <c r="AJ442" s="10">
        <f>ROUND((Table1[[#This Row],[mid '[20']]]+Table1[[#This Row],[mid '[10']]])/2,0)</f>
        <v>7</v>
      </c>
      <c r="AK442" s="13"/>
      <c r="AL442" s="13"/>
      <c r="AM442" s="13"/>
      <c r="AN442" s="13"/>
      <c r="AO442" s="13"/>
      <c r="AP442" s="13"/>
      <c r="AQ442" s="13"/>
      <c r="AR442" s="15"/>
      <c r="AS442" s="8" t="str">
        <f>IF(M441&lt;10,"ยังไม่ซ่อม",IF(Table1[[#This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43" spans="1:45" ht="19.5" x14ac:dyDescent="0.4">
      <c r="A443" s="7">
        <v>442</v>
      </c>
      <c r="B443" s="8">
        <v>12</v>
      </c>
      <c r="C443" s="8">
        <v>24</v>
      </c>
      <c r="D443" s="8" t="s">
        <v>1763</v>
      </c>
      <c r="E443" s="8" t="s">
        <v>111</v>
      </c>
      <c r="F443" s="8" t="s">
        <v>1764</v>
      </c>
      <c r="G443" s="8" t="s">
        <v>1765</v>
      </c>
      <c r="H443" s="8" t="s">
        <v>1766</v>
      </c>
      <c r="I443" s="9">
        <f>ROUND(COUNTIF(Table1[[#This Row],[กิจกรรม 1.1]:[ท้ายบท 1]],"&lt;&gt;ยังไม่ส่ง")*2+IF(Table1[[#This Row],[Quiz 1]]&lt;&gt;"ยังไม่ส่ง",Table1[[#This Row],[Quiz 1]]*2/10,0),0)</f>
        <v>3</v>
      </c>
      <c r="J443" s="9">
        <f>ROUND(COUNTIF(Table1[[#This Row],[แบบฝึก 2.1]:[ท้ายบท 2]],"&lt;&gt;ยังไม่ส่ง")*8/3+IF(Table1[[#This Row],[Quiz 2]]&lt;&gt;"ยังไม่ส่ง",Table1[[#This Row],[Quiz 2]]*2/10,0),0)</f>
        <v>1</v>
      </c>
      <c r="K443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43" s="10">
        <f>Table1[[#This Row],[บท 1 '[10']]]+Table1[[#This Row],[บท 2 '[10']]]+Table1[[#This Row],[บท 3 '[5']]]</f>
        <v>6</v>
      </c>
      <c r="M443" s="10">
        <f>IF(Table1[[#This Row],[ซ่อมแล้วกลางภาค]]="ซ่อมแล้ว",10,Table1[[#This Row],[MID '[20']2]])</f>
        <v>6</v>
      </c>
      <c r="N443" s="10"/>
      <c r="O443" s="10"/>
      <c r="P443" s="24"/>
      <c r="Q443" s="10">
        <f>Table1[[#This Row],[บท 4 '[10']]]+Table1[[#This Row],[นำเสนอ '[5']]]+Table1[[#This Row],[บท 5 '[10']]]</f>
        <v>0</v>
      </c>
      <c r="R443" s="10">
        <f>Table1[[#This Row],[ก่อนกลางภาค '[25']]]+Table1[[#This Row],[กลางภาค '[20']]]+Table1[[#This Row],[หลังกลางภาค '[25']]]</f>
        <v>12</v>
      </c>
      <c r="S443" s="10"/>
      <c r="T443" s="10">
        <f>Table1[[#This Row],[ปลายภาค '[30']]]+Table1[[#This Row],[ก่อนปลายภาค '[70']]]</f>
        <v>12</v>
      </c>
      <c r="U443" s="12">
        <f t="shared" si="6"/>
        <v>0</v>
      </c>
      <c r="V443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44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43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443" s="13" t="str">
        <f>_xlfn.XLOOKUP(Table1[[#This Row],[email]],[1]!ท้ายบท_1[Email],[1]!ท้ายบท_1[Total points],"ยังไม่ส่ง")</f>
        <v>ยังไม่ส่ง</v>
      </c>
      <c r="Z443" s="8">
        <f>_xlfn.XLOOKUP(Table1[[#This Row],[email]],[1]!Quiz_1[Email],[1]!Quiz_1[Total points],"ยังไม่ส่ง")</f>
        <v>5</v>
      </c>
      <c r="AA443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43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43" s="13" t="str">
        <f>_xlfn.XLOOKUP(Table1[[#This Row],[email]],[1]!ท้ายบท_2[Email],[1]!ท้ายบท_2[Total points],"ยังไม่ส่ง")</f>
        <v>ยังไม่ส่ง</v>
      </c>
      <c r="AD443" s="13">
        <f>_xlfn.XLOOKUP(Table1[[#This Row],[email]],[1]!Quiz_2[Email],[1]!Quiz_2[Total points],"ยังไม่ส่ง")</f>
        <v>7</v>
      </c>
      <c r="AE44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43" s="13" t="str">
        <f>_xlfn.XLOOKUP(Table1[[#This Row],[email]],[1]!ท้ายบท_3[Email],[1]!ท้ายบท_3[Total points],"ยังไม่ส่ง")</f>
        <v>ยังไม่ส่ง</v>
      </c>
      <c r="AG443" s="13" t="str">
        <f>_xlfn.XLOOKUP(Table1[[#This Row],[email]],[1]!Quiz_3[Email],[1]!Quiz_3[Total points],"ยังไม่ส่ง")</f>
        <v>ยังไม่ส่ง</v>
      </c>
      <c r="AH443" s="10">
        <v>9</v>
      </c>
      <c r="AI443" s="8">
        <v>3</v>
      </c>
      <c r="AJ443" s="10">
        <f>ROUND((Table1[[#This Row],[mid '[20']]]+Table1[[#This Row],[mid '[10']]])/2,0)</f>
        <v>6</v>
      </c>
      <c r="AK443" s="13"/>
      <c r="AL443" s="13"/>
      <c r="AM443" s="13"/>
      <c r="AN443" s="13"/>
      <c r="AO443" s="13"/>
      <c r="AP443" s="13"/>
      <c r="AQ443" s="13"/>
      <c r="AR443" s="15"/>
      <c r="AS443" s="8" t="str">
        <f>IF(M442&lt;10,"ยังไม่ซ่อม",IF(Table1[[#This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44" spans="1:45" ht="19.5" x14ac:dyDescent="0.4">
      <c r="A444" s="7">
        <v>443</v>
      </c>
      <c r="B444" s="8">
        <v>12</v>
      </c>
      <c r="C444" s="8">
        <v>25</v>
      </c>
      <c r="D444" s="8" t="s">
        <v>1767</v>
      </c>
      <c r="E444" s="8" t="s">
        <v>111</v>
      </c>
      <c r="F444" s="8" t="s">
        <v>524</v>
      </c>
      <c r="G444" s="8" t="s">
        <v>1768</v>
      </c>
      <c r="H444" s="8" t="s">
        <v>1769</v>
      </c>
      <c r="I444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44" s="9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444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44" s="10">
        <f>Table1[[#This Row],[บท 1 '[10']]]+Table1[[#This Row],[บท 2 '[10']]]+Table1[[#This Row],[บท 3 '[5']]]</f>
        <v>15</v>
      </c>
      <c r="M444" s="10">
        <f>IF(Table1[[#This Row],[ซ่อมแล้วกลางภาค]]="ซ่อมแล้ว",10,Table1[[#This Row],[MID '[20']2]])</f>
        <v>9</v>
      </c>
      <c r="N444" s="10"/>
      <c r="O444" s="10"/>
      <c r="P444" s="24"/>
      <c r="Q444" s="10">
        <f>Table1[[#This Row],[บท 4 '[10']]]+Table1[[#This Row],[นำเสนอ '[5']]]+Table1[[#This Row],[บท 5 '[10']]]</f>
        <v>0</v>
      </c>
      <c r="R444" s="10">
        <f>Table1[[#This Row],[ก่อนกลางภาค '[25']]]+Table1[[#This Row],[กลางภาค '[20']]]+Table1[[#This Row],[หลังกลางภาค '[25']]]</f>
        <v>24</v>
      </c>
      <c r="S444" s="10"/>
      <c r="T444" s="10">
        <f>Table1[[#This Row],[ปลายภาค '[30']]]+Table1[[#This Row],[ก่อนปลายภาค '[70']]]</f>
        <v>24</v>
      </c>
      <c r="U444" s="12">
        <f t="shared" si="6"/>
        <v>0</v>
      </c>
      <c r="V44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4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4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44" s="13">
        <f>_xlfn.XLOOKUP(Table1[[#This Row],[email]],[1]!ท้ายบท_1[Email],[1]!ท้ายบท_1[Total points],"ยังไม่ส่ง")</f>
        <v>21</v>
      </c>
      <c r="Z444" s="8">
        <f>_xlfn.XLOOKUP(Table1[[#This Row],[email]],[1]!Quiz_1[Email],[1]!Quiz_1[Total points],"ยังไม่ส่ง")</f>
        <v>8</v>
      </c>
      <c r="AA444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44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44" s="13" t="str">
        <f>_xlfn.XLOOKUP(Table1[[#This Row],[email]],[1]!ท้ายบท_2[Email],[1]!ท้ายบท_2[Total points],"ยังไม่ส่ง")</f>
        <v>ยังไม่ส่ง</v>
      </c>
      <c r="AD444" s="13">
        <f>_xlfn.XLOOKUP(Table1[[#This Row],[email]],[1]!Quiz_2[Email],[1]!Quiz_2[Total points],"ยังไม่ส่ง")</f>
        <v>9</v>
      </c>
      <c r="AE44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44" s="13">
        <f>_xlfn.XLOOKUP(Table1[[#This Row],[email]],[1]!ท้ายบท_3[Email],[1]!ท้ายบท_3[Total points],"ยังไม่ส่ง")</f>
        <v>9</v>
      </c>
      <c r="AG444" s="13" t="str">
        <f>_xlfn.XLOOKUP(Table1[[#This Row],[email]],[1]!Quiz_3[Email],[1]!Quiz_3[Total points],"ยังไม่ส่ง")</f>
        <v>ยังไม่ส่ง</v>
      </c>
      <c r="AH444" s="10">
        <v>12</v>
      </c>
      <c r="AI444" s="8">
        <v>5</v>
      </c>
      <c r="AJ444" s="10">
        <f>ROUND((Table1[[#This Row],[mid '[20']]]+Table1[[#This Row],[mid '[10']]])/2,0)</f>
        <v>9</v>
      </c>
      <c r="AK444" s="13"/>
      <c r="AL444" s="13"/>
      <c r="AM444" s="13"/>
      <c r="AN444" s="13"/>
      <c r="AO444" s="13"/>
      <c r="AP444" s="13"/>
      <c r="AQ444" s="13"/>
      <c r="AR444" s="15"/>
      <c r="AS444" s="8" t="str">
        <f>IF(M443&lt;10,"ยังไม่ซ่อม",IF(Table1[[#This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45" spans="1:45" ht="19.5" x14ac:dyDescent="0.4">
      <c r="A445" s="7">
        <v>444</v>
      </c>
      <c r="B445" s="8">
        <v>12</v>
      </c>
      <c r="C445" s="8">
        <v>26</v>
      </c>
      <c r="D445" s="8" t="s">
        <v>1770</v>
      </c>
      <c r="E445" s="8" t="s">
        <v>111</v>
      </c>
      <c r="F445" s="8" t="s">
        <v>1771</v>
      </c>
      <c r="G445" s="8" t="s">
        <v>1772</v>
      </c>
      <c r="H445" s="8" t="s">
        <v>1773</v>
      </c>
      <c r="I445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445" s="9">
        <f>ROUND(COUNTIF(Table1[[#This Row],[แบบฝึก 2.1]:[ท้ายบท 2]],"&lt;&gt;ยังไม่ส่ง")*8/3+IF(Table1[[#This Row],[Quiz 2]]&lt;&gt;"ยังไม่ส่ง",Table1[[#This Row],[Quiz 2]]*2/10,0),0)</f>
        <v>1</v>
      </c>
      <c r="K445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45" s="10">
        <f>Table1[[#This Row],[บท 1 '[10']]]+Table1[[#This Row],[บท 2 '[10']]]+Table1[[#This Row],[บท 3 '[5']]]</f>
        <v>7</v>
      </c>
      <c r="M445" s="10">
        <f>IF(Table1[[#This Row],[ซ่อมแล้วกลางภาค]]="ซ่อมแล้ว",10,Table1[[#This Row],[MID '[20']2]])</f>
        <v>5</v>
      </c>
      <c r="N445" s="10"/>
      <c r="O445" s="10"/>
      <c r="P445" s="24"/>
      <c r="Q445" s="10">
        <f>Table1[[#This Row],[บท 4 '[10']]]+Table1[[#This Row],[นำเสนอ '[5']]]+Table1[[#This Row],[บท 5 '[10']]]</f>
        <v>0</v>
      </c>
      <c r="R445" s="10">
        <f>Table1[[#This Row],[ก่อนกลางภาค '[25']]]+Table1[[#This Row],[กลางภาค '[20']]]+Table1[[#This Row],[หลังกลางภาค '[25']]]</f>
        <v>12</v>
      </c>
      <c r="S445" s="10"/>
      <c r="T445" s="10">
        <f>Table1[[#This Row],[ปลายภาค '[30']]]+Table1[[#This Row],[ก่อนปลายภาค '[70']]]</f>
        <v>12</v>
      </c>
      <c r="U445" s="12">
        <f t="shared" si="6"/>
        <v>0</v>
      </c>
      <c r="V445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44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45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445" s="13" t="str">
        <f>_xlfn.XLOOKUP(Table1[[#This Row],[email]],[1]!ท้ายบท_1[Email],[1]!ท้ายบท_1[Total points],"ยังไม่ส่ง")</f>
        <v>ยังไม่ส่ง</v>
      </c>
      <c r="Z445" s="8">
        <f>_xlfn.XLOOKUP(Table1[[#This Row],[email]],[1]!Quiz_1[Email],[1]!Quiz_1[Total points],"ยังไม่ส่ง")</f>
        <v>8</v>
      </c>
      <c r="AA445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45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45" s="13" t="str">
        <f>_xlfn.XLOOKUP(Table1[[#This Row],[email]],[1]!ท้ายบท_2[Email],[1]!ท้ายบท_2[Total points],"ยังไม่ส่ง")</f>
        <v>ยังไม่ส่ง</v>
      </c>
      <c r="AD445" s="13">
        <f>_xlfn.XLOOKUP(Table1[[#This Row],[email]],[1]!Quiz_2[Email],[1]!Quiz_2[Total points],"ยังไม่ส่ง")</f>
        <v>3</v>
      </c>
      <c r="AE445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45" s="13">
        <f>_xlfn.XLOOKUP(Table1[[#This Row],[email]],[1]!ท้ายบท_3[Email],[1]!ท้ายบท_3[Total points],"ยังไม่ส่ง")</f>
        <v>5</v>
      </c>
      <c r="AG445" s="13" t="str">
        <f>_xlfn.XLOOKUP(Table1[[#This Row],[email]],[1]!Quiz_3[Email],[1]!Quiz_3[Total points],"ยังไม่ส่ง")</f>
        <v>ยังไม่ส่ง</v>
      </c>
      <c r="AH445" s="10">
        <v>9</v>
      </c>
      <c r="AI445" s="8">
        <v>0</v>
      </c>
      <c r="AJ445" s="10">
        <f>ROUND((Table1[[#This Row],[mid '[20']]]+Table1[[#This Row],[mid '[10']]])/2,0)</f>
        <v>5</v>
      </c>
      <c r="AK445" s="13"/>
      <c r="AL445" s="13"/>
      <c r="AM445" s="13"/>
      <c r="AN445" s="13"/>
      <c r="AO445" s="13"/>
      <c r="AP445" s="13"/>
      <c r="AQ445" s="13"/>
      <c r="AR445" s="15"/>
      <c r="AS445" s="8" t="str">
        <f>IF(M444&lt;10,"ยังไม่ซ่อม",IF(Table1[[#This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46" spans="1:45" ht="19.5" x14ac:dyDescent="0.4">
      <c r="A446" s="7">
        <v>445</v>
      </c>
      <c r="B446" s="8">
        <v>12</v>
      </c>
      <c r="C446" s="8">
        <v>27</v>
      </c>
      <c r="D446" s="8" t="s">
        <v>1774</v>
      </c>
      <c r="E446" s="8" t="s">
        <v>111</v>
      </c>
      <c r="F446" s="8" t="s">
        <v>1775</v>
      </c>
      <c r="G446" s="8" t="s">
        <v>1776</v>
      </c>
      <c r="H446" s="8" t="s">
        <v>1777</v>
      </c>
      <c r="I446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46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446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46" s="10">
        <f>Table1[[#This Row],[บท 1 '[10']]]+Table1[[#This Row],[บท 2 '[10']]]+Table1[[#This Row],[บท 3 '[5']]]</f>
        <v>19</v>
      </c>
      <c r="M446" s="10">
        <f>IF(Table1[[#This Row],[ซ่อมแล้วกลางภาค]]="ซ่อมแล้ว",10,Table1[[#This Row],[MID '[20']2]])</f>
        <v>7</v>
      </c>
      <c r="N446" s="10"/>
      <c r="O446" s="10"/>
      <c r="P446" s="24"/>
      <c r="Q446" s="10">
        <f>Table1[[#This Row],[บท 4 '[10']]]+Table1[[#This Row],[นำเสนอ '[5']]]+Table1[[#This Row],[บท 5 '[10']]]</f>
        <v>0</v>
      </c>
      <c r="R446" s="10">
        <f>Table1[[#This Row],[ก่อนกลางภาค '[25']]]+Table1[[#This Row],[กลางภาค '[20']]]+Table1[[#This Row],[หลังกลางภาค '[25']]]</f>
        <v>26</v>
      </c>
      <c r="S446" s="10"/>
      <c r="T446" s="10">
        <f>Table1[[#This Row],[ปลายภาค '[30']]]+Table1[[#This Row],[ก่อนปลายภาค '[70']]]</f>
        <v>26</v>
      </c>
      <c r="U446" s="12">
        <f t="shared" si="6"/>
        <v>0</v>
      </c>
      <c r="V44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4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4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46" s="13">
        <f>_xlfn.XLOOKUP(Table1[[#This Row],[email]],[1]!ท้ายบท_1[Email],[1]!ท้ายบท_1[Total points],"ยังไม่ส่ง")</f>
        <v>21</v>
      </c>
      <c r="Z446" s="8">
        <f>_xlfn.XLOOKUP(Table1[[#This Row],[email]],[1]!Quiz_1[Email],[1]!Quiz_1[Total points],"ยังไม่ส่ง")</f>
        <v>6</v>
      </c>
      <c r="AA44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4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46" s="13" t="str">
        <f>_xlfn.XLOOKUP(Table1[[#This Row],[email]],[1]!ท้ายบท_2[Email],[1]!ท้ายบท_2[Total points],"ยังไม่ส่ง")</f>
        <v>ยังไม่ส่ง</v>
      </c>
      <c r="AD446" s="13">
        <f>_xlfn.XLOOKUP(Table1[[#This Row],[email]],[1]!Quiz_2[Email],[1]!Quiz_2[Total points],"ยังไม่ส่ง")</f>
        <v>9</v>
      </c>
      <c r="AE44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46" s="13">
        <f>_xlfn.XLOOKUP(Table1[[#This Row],[email]],[1]!ท้ายบท_3[Email],[1]!ท้ายบท_3[Total points],"ยังไม่ส่ง")</f>
        <v>9</v>
      </c>
      <c r="AG446" s="13" t="str">
        <f>_xlfn.XLOOKUP(Table1[[#This Row],[email]],[1]!Quiz_3[Email],[1]!Quiz_3[Total points],"ยังไม่ส่ง")</f>
        <v>ยังไม่ส่ง</v>
      </c>
      <c r="AH446" s="10">
        <v>10</v>
      </c>
      <c r="AI446" s="8">
        <v>4</v>
      </c>
      <c r="AJ446" s="10">
        <f>ROUND((Table1[[#This Row],[mid '[20']]]+Table1[[#This Row],[mid '[10']]])/2,0)</f>
        <v>7</v>
      </c>
      <c r="AK446" s="13"/>
      <c r="AL446" s="13"/>
      <c r="AM446" s="13"/>
      <c r="AN446" s="13"/>
      <c r="AO446" s="13"/>
      <c r="AP446" s="13"/>
      <c r="AQ446" s="13"/>
      <c r="AR446" s="15"/>
      <c r="AS446" s="8" t="str">
        <f>IF(M445&lt;10,"ยังไม่ซ่อม",IF(Table1[[#This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47" spans="1:45" ht="19.5" x14ac:dyDescent="0.4">
      <c r="A447" s="7">
        <v>446</v>
      </c>
      <c r="B447" s="8">
        <v>12</v>
      </c>
      <c r="C447" s="8">
        <v>28</v>
      </c>
      <c r="D447" s="8" t="s">
        <v>1778</v>
      </c>
      <c r="E447" s="8" t="s">
        <v>111</v>
      </c>
      <c r="F447" s="8" t="s">
        <v>1779</v>
      </c>
      <c r="G447" s="8" t="s">
        <v>1780</v>
      </c>
      <c r="H447" s="8" t="s">
        <v>1781</v>
      </c>
      <c r="I44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47" s="9">
        <f>ROUND(COUNTIF(Table1[[#This Row],[แบบฝึก 2.1]:[ท้ายบท 2]],"&lt;&gt;ยังไม่ส่ง")*8/3+IF(Table1[[#This Row],[Quiz 2]]&lt;&gt;"ยังไม่ส่ง",Table1[[#This Row],[Quiz 2]]*2/10,0),0)</f>
        <v>1</v>
      </c>
      <c r="K447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47" s="10">
        <f>Table1[[#This Row],[บท 1 '[10']]]+Table1[[#This Row],[บท 2 '[10']]]+Table1[[#This Row],[บท 3 '[5']]]</f>
        <v>14</v>
      </c>
      <c r="M447" s="10">
        <f>IF(Table1[[#This Row],[ซ่อมแล้วกลางภาค]]="ซ่อมแล้ว",10,Table1[[#This Row],[MID '[20']2]])</f>
        <v>12</v>
      </c>
      <c r="N447" s="10"/>
      <c r="O447" s="10"/>
      <c r="P447" s="24"/>
      <c r="Q447" s="10">
        <f>Table1[[#This Row],[บท 4 '[10']]]+Table1[[#This Row],[นำเสนอ '[5']]]+Table1[[#This Row],[บท 5 '[10']]]</f>
        <v>0</v>
      </c>
      <c r="R447" s="10">
        <f>Table1[[#This Row],[ก่อนกลางภาค '[25']]]+Table1[[#This Row],[กลางภาค '[20']]]+Table1[[#This Row],[หลังกลางภาค '[25']]]</f>
        <v>26</v>
      </c>
      <c r="S447" s="10"/>
      <c r="T447" s="10">
        <f>Table1[[#This Row],[ปลายภาค '[30']]]+Table1[[#This Row],[ก่อนปลายภาค '[70']]]</f>
        <v>26</v>
      </c>
      <c r="U447" s="12">
        <f t="shared" si="6"/>
        <v>0</v>
      </c>
      <c r="V44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4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4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47" s="13">
        <f>_xlfn.XLOOKUP(Table1[[#This Row],[email]],[1]!ท้ายบท_1[Email],[1]!ท้ายบท_1[Total points],"ยังไม่ส่ง")</f>
        <v>19</v>
      </c>
      <c r="Z447" s="8">
        <f>_xlfn.XLOOKUP(Table1[[#This Row],[email]],[1]!Quiz_1[Email],[1]!Quiz_1[Total points],"ยังไม่ส่ง")</f>
        <v>9</v>
      </c>
      <c r="AA447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47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47" s="13" t="str">
        <f>_xlfn.XLOOKUP(Table1[[#This Row],[email]],[1]!ท้ายบท_2[Email],[1]!ท้ายบท_2[Total points],"ยังไม่ส่ง")</f>
        <v>ยังไม่ส่ง</v>
      </c>
      <c r="AD447" s="13">
        <f>_xlfn.XLOOKUP(Table1[[#This Row],[email]],[1]!Quiz_2[Email],[1]!Quiz_2[Total points],"ยังไม่ส่ง")</f>
        <v>7</v>
      </c>
      <c r="AE44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47" s="13">
        <f>_xlfn.XLOOKUP(Table1[[#This Row],[email]],[1]!ท้ายบท_3[Email],[1]!ท้ายบท_3[Total points],"ยังไม่ส่ง")</f>
        <v>9</v>
      </c>
      <c r="AG447" s="13" t="str">
        <f>_xlfn.XLOOKUP(Table1[[#This Row],[email]],[1]!Quiz_3[Email],[1]!Quiz_3[Total points],"ยังไม่ส่ง")</f>
        <v>ยังไม่ส่ง</v>
      </c>
      <c r="AH447" s="10">
        <v>15</v>
      </c>
      <c r="AI447" s="8">
        <v>8</v>
      </c>
      <c r="AJ447" s="10">
        <f>ROUND((Table1[[#This Row],[mid '[20']]]+Table1[[#This Row],[mid '[10']]])/2,0)</f>
        <v>12</v>
      </c>
      <c r="AK447" s="13"/>
      <c r="AL447" s="13"/>
      <c r="AM447" s="13"/>
      <c r="AN447" s="13"/>
      <c r="AO447" s="13"/>
      <c r="AP447" s="13"/>
      <c r="AQ447" s="13"/>
      <c r="AR447" s="15"/>
      <c r="AS447" s="8" t="str">
        <f>IF(M446&lt;10,"ยังไม่ซ่อม",IF(Table1[[#This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48" spans="1:45" ht="19.5" x14ac:dyDescent="0.4">
      <c r="A448" s="7">
        <v>447</v>
      </c>
      <c r="B448" s="8">
        <v>12</v>
      </c>
      <c r="C448" s="8">
        <v>29</v>
      </c>
      <c r="D448" s="8" t="s">
        <v>1782</v>
      </c>
      <c r="E448" s="8" t="s">
        <v>111</v>
      </c>
      <c r="F448" s="8" t="s">
        <v>1053</v>
      </c>
      <c r="G448" s="8" t="s">
        <v>1783</v>
      </c>
      <c r="H448" s="8" t="s">
        <v>1784</v>
      </c>
      <c r="I448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48" s="9">
        <f>ROUND(COUNTIF(Table1[[#This Row],[แบบฝึก 2.1]:[ท้ายบท 2]],"&lt;&gt;ยังไม่ส่ง")*8/3+IF(Table1[[#This Row],[Quiz 2]]&lt;&gt;"ยังไม่ส่ง",Table1[[#This Row],[Quiz 2]]*2/10,0),0)</f>
        <v>1</v>
      </c>
      <c r="K448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48" s="10">
        <f>Table1[[#This Row],[บท 1 '[10']]]+Table1[[#This Row],[บท 2 '[10']]]+Table1[[#This Row],[บท 3 '[5']]]</f>
        <v>13</v>
      </c>
      <c r="M448" s="10">
        <f>IF(Table1[[#This Row],[ซ่อมแล้วกลางภาค]]="ซ่อมแล้ว",10,Table1[[#This Row],[MID '[20']2]])</f>
        <v>7</v>
      </c>
      <c r="N448" s="10"/>
      <c r="O448" s="10"/>
      <c r="P448" s="24"/>
      <c r="Q448" s="10">
        <f>Table1[[#This Row],[บท 4 '[10']]]+Table1[[#This Row],[นำเสนอ '[5']]]+Table1[[#This Row],[บท 5 '[10']]]</f>
        <v>0</v>
      </c>
      <c r="R448" s="10">
        <f>Table1[[#This Row],[ก่อนกลางภาค '[25']]]+Table1[[#This Row],[กลางภาค '[20']]]+Table1[[#This Row],[หลังกลางภาค '[25']]]</f>
        <v>20</v>
      </c>
      <c r="S448" s="10"/>
      <c r="T448" s="10">
        <f>Table1[[#This Row],[ปลายภาค '[30']]]+Table1[[#This Row],[ก่อนปลายภาค '[70']]]</f>
        <v>20</v>
      </c>
      <c r="U448" s="12">
        <f t="shared" si="6"/>
        <v>0</v>
      </c>
      <c r="V44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4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4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48" s="13">
        <f>_xlfn.XLOOKUP(Table1[[#This Row],[email]],[1]!ท้ายบท_1[Email],[1]!ท้ายบท_1[Total points],"ยังไม่ส่ง")</f>
        <v>12</v>
      </c>
      <c r="Z448" s="8">
        <f>_xlfn.XLOOKUP(Table1[[#This Row],[email]],[1]!Quiz_1[Email],[1]!Quiz_1[Total points],"ยังไม่ส่ง")</f>
        <v>6</v>
      </c>
      <c r="AA448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48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48" s="13" t="str">
        <f>_xlfn.XLOOKUP(Table1[[#This Row],[email]],[1]!ท้ายบท_2[Email],[1]!ท้ายบท_2[Total points],"ยังไม่ส่ง")</f>
        <v>ยังไม่ส่ง</v>
      </c>
      <c r="AD448" s="13">
        <f>_xlfn.XLOOKUP(Table1[[#This Row],[email]],[1]!Quiz_2[Email],[1]!Quiz_2[Total points],"ยังไม่ส่ง")</f>
        <v>7</v>
      </c>
      <c r="AE44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48" s="13">
        <f>_xlfn.XLOOKUP(Table1[[#This Row],[email]],[1]!ท้ายบท_3[Email],[1]!ท้ายบท_3[Total points],"ยังไม่ส่ง")</f>
        <v>2</v>
      </c>
      <c r="AG448" s="13" t="str">
        <f>_xlfn.XLOOKUP(Table1[[#This Row],[email]],[1]!Quiz_3[Email],[1]!Quiz_3[Total points],"ยังไม่ส่ง")</f>
        <v>ยังไม่ส่ง</v>
      </c>
      <c r="AH448" s="10">
        <v>11</v>
      </c>
      <c r="AI448" s="8">
        <v>2</v>
      </c>
      <c r="AJ448" s="10">
        <f>ROUND((Table1[[#This Row],[mid '[20']]]+Table1[[#This Row],[mid '[10']]])/2,0)</f>
        <v>7</v>
      </c>
      <c r="AK448" s="13"/>
      <c r="AL448" s="13"/>
      <c r="AM448" s="13"/>
      <c r="AN448" s="13"/>
      <c r="AO448" s="13"/>
      <c r="AP448" s="13"/>
      <c r="AQ448" s="13"/>
      <c r="AR448" s="15"/>
      <c r="AS448" s="8" t="str">
        <f>IF(M447&lt;10,"ยังไม่ซ่อม",IF(Table1[[#This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49" spans="1:45" ht="19.5" x14ac:dyDescent="0.4">
      <c r="A449" s="7">
        <v>448</v>
      </c>
      <c r="B449" s="8">
        <v>12</v>
      </c>
      <c r="C449" s="8">
        <v>30</v>
      </c>
      <c r="D449" s="8" t="s">
        <v>1785</v>
      </c>
      <c r="E449" s="8" t="s">
        <v>111</v>
      </c>
      <c r="F449" s="8" t="s">
        <v>1786</v>
      </c>
      <c r="G449" s="8" t="s">
        <v>1787</v>
      </c>
      <c r="H449" s="8" t="s">
        <v>1788</v>
      </c>
      <c r="I449" s="9">
        <f>ROUND(COUNTIF(Table1[[#This Row],[กิจกรรม 1.1]:[ท้ายบท 1]],"&lt;&gt;ยังไม่ส่ง")*2+IF(Table1[[#This Row],[Quiz 1]]&lt;&gt;"ยังไม่ส่ง",Table1[[#This Row],[Quiz 1]]*2/10,0),0)</f>
        <v>3</v>
      </c>
      <c r="J449" s="9">
        <f>ROUND(COUNTIF(Table1[[#This Row],[แบบฝึก 2.1]:[ท้ายบท 2]],"&lt;&gt;ยังไม่ส่ง")*8/3+IF(Table1[[#This Row],[Quiz 2]]&lt;&gt;"ยังไม่ส่ง",Table1[[#This Row],[Quiz 2]]*2/10,0),0)</f>
        <v>1</v>
      </c>
      <c r="K449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449" s="10">
        <f>Table1[[#This Row],[บท 1 '[10']]]+Table1[[#This Row],[บท 2 '[10']]]+Table1[[#This Row],[บท 3 '[5']]]</f>
        <v>4</v>
      </c>
      <c r="M449" s="10">
        <f>IF(Table1[[#This Row],[ซ่อมแล้วกลางภาค]]="ซ่อมแล้ว",10,Table1[[#This Row],[MID '[20']2]])</f>
        <v>8</v>
      </c>
      <c r="N449" s="10"/>
      <c r="O449" s="10"/>
      <c r="P449" s="24"/>
      <c r="Q449" s="10">
        <f>Table1[[#This Row],[บท 4 '[10']]]+Table1[[#This Row],[นำเสนอ '[5']]]+Table1[[#This Row],[บท 5 '[10']]]</f>
        <v>0</v>
      </c>
      <c r="R449" s="10">
        <f>Table1[[#This Row],[ก่อนกลางภาค '[25']]]+Table1[[#This Row],[กลางภาค '[20']]]+Table1[[#This Row],[หลังกลางภาค '[25']]]</f>
        <v>12</v>
      </c>
      <c r="S449" s="10"/>
      <c r="T449" s="10">
        <f>Table1[[#This Row],[ปลายภาค '[30']]]+Table1[[#This Row],[ก่อนปลายภาค '[70']]]</f>
        <v>12</v>
      </c>
      <c r="U449" s="12">
        <f t="shared" si="6"/>
        <v>0</v>
      </c>
      <c r="V449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44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49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449" s="13" t="str">
        <f>_xlfn.XLOOKUP(Table1[[#This Row],[email]],[1]!ท้ายบท_1[Email],[1]!ท้ายบท_1[Total points],"ยังไม่ส่ง")</f>
        <v>ยังไม่ส่ง</v>
      </c>
      <c r="Z449" s="8">
        <f>_xlfn.XLOOKUP(Table1[[#This Row],[email]],[1]!Quiz_1[Email],[1]!Quiz_1[Total points],"ยังไม่ส่ง")</f>
        <v>4</v>
      </c>
      <c r="AA449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49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49" s="13" t="str">
        <f>_xlfn.XLOOKUP(Table1[[#This Row],[email]],[1]!ท้ายบท_2[Email],[1]!ท้ายบท_2[Total points],"ยังไม่ส่ง")</f>
        <v>ยังไม่ส่ง</v>
      </c>
      <c r="AD449" s="13">
        <f>_xlfn.XLOOKUP(Table1[[#This Row],[email]],[1]!Quiz_2[Email],[1]!Quiz_2[Total points],"ยังไม่ส่ง")</f>
        <v>7</v>
      </c>
      <c r="AE449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49" s="13" t="str">
        <f>_xlfn.XLOOKUP(Table1[[#This Row],[email]],[1]!ท้ายบท_3[Email],[1]!ท้ายบท_3[Total points],"ยังไม่ส่ง")</f>
        <v>ยังไม่ส่ง</v>
      </c>
      <c r="AG449" s="13" t="str">
        <f>_xlfn.XLOOKUP(Table1[[#This Row],[email]],[1]!Quiz_3[Email],[1]!Quiz_3[Total points],"ยังไม่ส่ง")</f>
        <v>ยังไม่ส่ง</v>
      </c>
      <c r="AH449" s="10">
        <v>10</v>
      </c>
      <c r="AI449" s="8">
        <v>5</v>
      </c>
      <c r="AJ449" s="10">
        <f>ROUND((Table1[[#This Row],[mid '[20']]]+Table1[[#This Row],[mid '[10']]])/2,0)</f>
        <v>8</v>
      </c>
      <c r="AK449" s="13"/>
      <c r="AL449" s="13"/>
      <c r="AM449" s="13"/>
      <c r="AN449" s="13"/>
      <c r="AO449" s="13"/>
      <c r="AP449" s="13"/>
      <c r="AQ449" s="13"/>
      <c r="AR449" s="15"/>
      <c r="AS449" s="8" t="str">
        <f>IF(M448&lt;10,"ยังไม่ซ่อม",IF(Table1[[#This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50" spans="1:45" ht="19.5" x14ac:dyDescent="0.4">
      <c r="A450" s="7">
        <v>449</v>
      </c>
      <c r="B450" s="8">
        <v>12</v>
      </c>
      <c r="C450" s="8">
        <v>31</v>
      </c>
      <c r="D450" s="8" t="s">
        <v>1789</v>
      </c>
      <c r="E450" s="8" t="s">
        <v>111</v>
      </c>
      <c r="F450" s="8" t="s">
        <v>1470</v>
      </c>
      <c r="G450" s="8" t="s">
        <v>1705</v>
      </c>
      <c r="H450" s="8" t="s">
        <v>1790</v>
      </c>
      <c r="I450" s="9">
        <f>ROUND(COUNTIF(Table1[[#This Row],[กิจกรรม 1.1]:[ท้ายบท 1]],"&lt;&gt;ยังไม่ส่ง")*2+IF(Table1[[#This Row],[Quiz 1]]&lt;&gt;"ยังไม่ส่ง",Table1[[#This Row],[Quiz 1]]*2/10,0),0)</f>
        <v>1</v>
      </c>
      <c r="J450" s="9">
        <f>ROUND(COUNTIF(Table1[[#This Row],[แบบฝึก 2.1]:[ท้ายบท 2]],"&lt;&gt;ยังไม่ส่ง")*8/3+IF(Table1[[#This Row],[Quiz 2]]&lt;&gt;"ยังไม่ส่ง",Table1[[#This Row],[Quiz 2]]*2/10,0),0)</f>
        <v>1</v>
      </c>
      <c r="K450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450" s="10">
        <f>Table1[[#This Row],[บท 1 '[10']]]+Table1[[#This Row],[บท 2 '[10']]]+Table1[[#This Row],[บท 3 '[5']]]</f>
        <v>2</v>
      </c>
      <c r="M450" s="10">
        <f>IF(Table1[[#This Row],[ซ่อมแล้วกลางภาค]]="ซ่อมแล้ว",10,Table1[[#This Row],[MID '[20']2]])</f>
        <v>6</v>
      </c>
      <c r="N450" s="10"/>
      <c r="O450" s="10"/>
      <c r="P450" s="24"/>
      <c r="Q450" s="10">
        <f>Table1[[#This Row],[บท 4 '[10']]]+Table1[[#This Row],[นำเสนอ '[5']]]+Table1[[#This Row],[บท 5 '[10']]]</f>
        <v>0</v>
      </c>
      <c r="R450" s="10">
        <f>Table1[[#This Row],[ก่อนกลางภาค '[25']]]+Table1[[#This Row],[กลางภาค '[20']]]+Table1[[#This Row],[หลังกลางภาค '[25']]]</f>
        <v>8</v>
      </c>
      <c r="S450" s="10"/>
      <c r="T450" s="10">
        <f>Table1[[#This Row],[ปลายภาค '[30']]]+Table1[[#This Row],[ก่อนปลายภาค '[70']]]</f>
        <v>8</v>
      </c>
      <c r="U450" s="12">
        <f t="shared" ref="U450:U513" si="7">IF(T450&gt;=79.5,4,IF(T450&gt;=74.5,3.5,IF(T450&gt;=69.5,3, IF(T450&gt;=64.5,2.5, IF(T450&gt;=59.5,2, IF(T450&gt;=54.5,1.5, IF(T450&gt;=49.5,1, IF(T450&lt;=49,0))))))))</f>
        <v>0</v>
      </c>
      <c r="V450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450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450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450" s="13" t="str">
        <f>_xlfn.XLOOKUP(Table1[[#This Row],[email]],[1]!ท้ายบท_1[Email],[1]!ท้ายบท_1[Total points],"ยังไม่ส่ง")</f>
        <v>ยังไม่ส่ง</v>
      </c>
      <c r="Z450" s="8">
        <f>_xlfn.XLOOKUP(Table1[[#This Row],[email]],[1]!Quiz_1[Email],[1]!Quiz_1[Total points],"ยังไม่ส่ง")</f>
        <v>5</v>
      </c>
      <c r="AA450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50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50" s="13" t="str">
        <f>_xlfn.XLOOKUP(Table1[[#This Row],[email]],[1]!ท้ายบท_2[Email],[1]!ท้ายบท_2[Total points],"ยังไม่ส่ง")</f>
        <v>ยังไม่ส่ง</v>
      </c>
      <c r="AD450" s="13">
        <f>_xlfn.XLOOKUP(Table1[[#This Row],[email]],[1]!Quiz_2[Email],[1]!Quiz_2[Total points],"ยังไม่ส่ง")</f>
        <v>4</v>
      </c>
      <c r="AE450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50" s="13" t="str">
        <f>_xlfn.XLOOKUP(Table1[[#This Row],[email]],[1]!ท้ายบท_3[Email],[1]!ท้ายบท_3[Total points],"ยังไม่ส่ง")</f>
        <v>ยังไม่ส่ง</v>
      </c>
      <c r="AG450" s="13" t="str">
        <f>_xlfn.XLOOKUP(Table1[[#This Row],[email]],[1]!Quiz_3[Email],[1]!Quiz_3[Total points],"ยังไม่ส่ง")</f>
        <v>ยังไม่ส่ง</v>
      </c>
      <c r="AH450" s="10">
        <v>8</v>
      </c>
      <c r="AI450" s="8">
        <v>4</v>
      </c>
      <c r="AJ450" s="10">
        <f>ROUND((Table1[[#This Row],[mid '[20']]]+Table1[[#This Row],[mid '[10']]])/2,0)</f>
        <v>6</v>
      </c>
      <c r="AK450" s="13"/>
      <c r="AL450" s="13"/>
      <c r="AM450" s="13"/>
      <c r="AN450" s="13"/>
      <c r="AO450" s="13"/>
      <c r="AP450" s="13"/>
      <c r="AQ450" s="13"/>
      <c r="AR450" s="15"/>
      <c r="AS450" s="8" t="str">
        <f>IF(M449&lt;10,"ยังไม่ซ่อม",IF(Table1[[#This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51" spans="1:45" ht="19.5" x14ac:dyDescent="0.4">
      <c r="A451" s="7">
        <v>450</v>
      </c>
      <c r="B451" s="8">
        <v>12</v>
      </c>
      <c r="C451" s="8">
        <v>32</v>
      </c>
      <c r="D451" s="8" t="s">
        <v>1791</v>
      </c>
      <c r="E451" s="8" t="s">
        <v>111</v>
      </c>
      <c r="F451" s="8" t="s">
        <v>1792</v>
      </c>
      <c r="G451" s="8" t="s">
        <v>1793</v>
      </c>
      <c r="H451" s="8" t="s">
        <v>1794</v>
      </c>
      <c r="I451" s="9">
        <f>ROUND(COUNTIF(Table1[[#This Row],[กิจกรรม 1.1]:[ท้ายบท 1]],"&lt;&gt;ยังไม่ส่ง")*2+IF(Table1[[#This Row],[Quiz 1]]&lt;&gt;"ยังไม่ส่ง",Table1[[#This Row],[Quiz 1]]*2/10,0),0)</f>
        <v>5</v>
      </c>
      <c r="J451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451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451" s="10">
        <f>Table1[[#This Row],[บท 1 '[10']]]+Table1[[#This Row],[บท 2 '[10']]]+Table1[[#This Row],[บท 3 '[5']]]</f>
        <v>5</v>
      </c>
      <c r="M451" s="10">
        <f>IF(Table1[[#This Row],[ซ่อมแล้วกลางภาค]]="ซ่อมแล้ว",10,Table1[[#This Row],[MID '[20']2]])</f>
        <v>7</v>
      </c>
      <c r="N451" s="10"/>
      <c r="O451" s="10"/>
      <c r="P451" s="24"/>
      <c r="Q451" s="10">
        <f>Table1[[#This Row],[บท 4 '[10']]]+Table1[[#This Row],[นำเสนอ '[5']]]+Table1[[#This Row],[บท 5 '[10']]]</f>
        <v>0</v>
      </c>
      <c r="R451" s="10">
        <f>Table1[[#This Row],[ก่อนกลางภาค '[25']]]+Table1[[#This Row],[กลางภาค '[20']]]+Table1[[#This Row],[หลังกลางภาค '[25']]]</f>
        <v>12</v>
      </c>
      <c r="S451" s="10"/>
      <c r="T451" s="10">
        <f>Table1[[#This Row],[ปลายภาค '[30']]]+Table1[[#This Row],[ก่อนปลายภาค '[70']]]</f>
        <v>12</v>
      </c>
      <c r="U451" s="12">
        <f t="shared" si="7"/>
        <v>0</v>
      </c>
      <c r="V451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45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5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51" s="13" t="str">
        <f>_xlfn.XLOOKUP(Table1[[#This Row],[email]],[1]!ท้ายบท_1[Email],[1]!ท้ายบท_1[Total points],"ยังไม่ส่ง")</f>
        <v>ยังไม่ส่ง</v>
      </c>
      <c r="Z451" s="8">
        <f>_xlfn.XLOOKUP(Table1[[#This Row],[email]],[1]!Quiz_1[Email],[1]!Quiz_1[Total points],"ยังไม่ส่ง")</f>
        <v>5</v>
      </c>
      <c r="AA451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51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51" s="13" t="str">
        <f>_xlfn.XLOOKUP(Table1[[#This Row],[email]],[1]!ท้ายบท_2[Email],[1]!ท้ายบท_2[Total points],"ยังไม่ส่ง")</f>
        <v>ยังไม่ส่ง</v>
      </c>
      <c r="AD451" s="13" t="str">
        <f>_xlfn.XLOOKUP(Table1[[#This Row],[email]],[1]!Quiz_2[Email],[1]!Quiz_2[Total points],"ยังไม่ส่ง")</f>
        <v>ยังไม่ส่ง</v>
      </c>
      <c r="AE451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51" s="13" t="str">
        <f>_xlfn.XLOOKUP(Table1[[#This Row],[email]],[1]!ท้ายบท_3[Email],[1]!ท้ายบท_3[Total points],"ยังไม่ส่ง")</f>
        <v>ยังไม่ส่ง</v>
      </c>
      <c r="AG451" s="13" t="str">
        <f>_xlfn.XLOOKUP(Table1[[#This Row],[email]],[1]!Quiz_3[Email],[1]!Quiz_3[Total points],"ยังไม่ส่ง")</f>
        <v>ยังไม่ส่ง</v>
      </c>
      <c r="AH451" s="10">
        <v>10</v>
      </c>
      <c r="AI451" s="8">
        <v>3</v>
      </c>
      <c r="AJ451" s="10">
        <f>ROUND((Table1[[#This Row],[mid '[20']]]+Table1[[#This Row],[mid '[10']]])/2,0)</f>
        <v>7</v>
      </c>
      <c r="AK451" s="13"/>
      <c r="AL451" s="13"/>
      <c r="AM451" s="13"/>
      <c r="AN451" s="13"/>
      <c r="AO451" s="13"/>
      <c r="AP451" s="13"/>
      <c r="AQ451" s="13"/>
      <c r="AR451" s="15"/>
      <c r="AS451" s="8" t="str">
        <f>IF(M450&lt;10,"ยังไม่ซ่อม",IF(Table1[[#This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52" spans="1:45" ht="19.5" x14ac:dyDescent="0.4">
      <c r="A452" s="7">
        <v>451</v>
      </c>
      <c r="B452" s="8">
        <v>12</v>
      </c>
      <c r="C452" s="8">
        <v>33</v>
      </c>
      <c r="D452" s="8" t="s">
        <v>1795</v>
      </c>
      <c r="E452" s="8" t="s">
        <v>111</v>
      </c>
      <c r="F452" s="8" t="s">
        <v>1796</v>
      </c>
      <c r="G452" s="8" t="s">
        <v>1797</v>
      </c>
      <c r="H452" s="8" t="s">
        <v>1798</v>
      </c>
      <c r="I452" s="9">
        <f>ROUND(COUNTIF(Table1[[#This Row],[กิจกรรม 1.1]:[ท้ายบท 1]],"&lt;&gt;ยังไม่ส่ง")*2+IF(Table1[[#This Row],[Quiz 1]]&lt;&gt;"ยังไม่ส่ง",Table1[[#This Row],[Quiz 1]]*2/10,0),0)</f>
        <v>3</v>
      </c>
      <c r="J452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452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52" s="10">
        <f>Table1[[#This Row],[บท 1 '[10']]]+Table1[[#This Row],[บท 2 '[10']]]+Table1[[#This Row],[บท 3 '[5']]]</f>
        <v>5</v>
      </c>
      <c r="M452" s="10">
        <f>IF(Table1[[#This Row],[ซ่อมแล้วกลางภาค]]="ซ่อมแล้ว",10,Table1[[#This Row],[MID '[20']2]])</f>
        <v>5</v>
      </c>
      <c r="N452" s="10"/>
      <c r="O452" s="10"/>
      <c r="P452" s="24"/>
      <c r="Q452" s="10">
        <f>Table1[[#This Row],[บท 4 '[10']]]+Table1[[#This Row],[นำเสนอ '[5']]]+Table1[[#This Row],[บท 5 '[10']]]</f>
        <v>0</v>
      </c>
      <c r="R452" s="10">
        <f>Table1[[#This Row],[ก่อนกลางภาค '[25']]]+Table1[[#This Row],[กลางภาค '[20']]]+Table1[[#This Row],[หลังกลางภาค '[25']]]</f>
        <v>10</v>
      </c>
      <c r="S452" s="10"/>
      <c r="T452" s="10">
        <f>Table1[[#This Row],[ปลายภาค '[30']]]+Table1[[#This Row],[ก่อนปลายภาค '[70']]]</f>
        <v>10</v>
      </c>
      <c r="U452" s="12">
        <f t="shared" si="7"/>
        <v>0</v>
      </c>
      <c r="V452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45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52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452" s="13" t="str">
        <f>_xlfn.XLOOKUP(Table1[[#This Row],[email]],[1]!ท้ายบท_1[Email],[1]!ท้ายบท_1[Total points],"ยังไม่ส่ง")</f>
        <v>ยังไม่ส่ง</v>
      </c>
      <c r="Z452" s="8">
        <f>_xlfn.XLOOKUP(Table1[[#This Row],[email]],[1]!Quiz_1[Email],[1]!Quiz_1[Total points],"ยังไม่ส่ง")</f>
        <v>3</v>
      </c>
      <c r="AA452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52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52" s="13" t="str">
        <f>_xlfn.XLOOKUP(Table1[[#This Row],[email]],[1]!ท้ายบท_2[Email],[1]!ท้ายบท_2[Total points],"ยังไม่ส่ง")</f>
        <v>ยังไม่ส่ง</v>
      </c>
      <c r="AD452" s="13" t="str">
        <f>_xlfn.XLOOKUP(Table1[[#This Row],[email]],[1]!Quiz_2[Email],[1]!Quiz_2[Total points],"ยังไม่ส่ง")</f>
        <v>ยังไม่ส่ง</v>
      </c>
      <c r="AE45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52" s="13" t="str">
        <f>_xlfn.XLOOKUP(Table1[[#This Row],[email]],[1]!ท้ายบท_3[Email],[1]!ท้ายบท_3[Total points],"ยังไม่ส่ง")</f>
        <v>ยังไม่ส่ง</v>
      </c>
      <c r="AG452" s="13" t="str">
        <f>_xlfn.XLOOKUP(Table1[[#This Row],[email]],[1]!Quiz_3[Email],[1]!Quiz_3[Total points],"ยังไม่ส่ง")</f>
        <v>ยังไม่ส่ง</v>
      </c>
      <c r="AH452" s="10">
        <v>8</v>
      </c>
      <c r="AI452" s="8">
        <v>1</v>
      </c>
      <c r="AJ452" s="10">
        <f>ROUND((Table1[[#This Row],[mid '[20']]]+Table1[[#This Row],[mid '[10']]])/2,0)</f>
        <v>5</v>
      </c>
      <c r="AK452" s="13"/>
      <c r="AL452" s="13"/>
      <c r="AM452" s="13"/>
      <c r="AN452" s="13"/>
      <c r="AO452" s="13"/>
      <c r="AP452" s="13"/>
      <c r="AQ452" s="13"/>
      <c r="AR452" s="15"/>
      <c r="AS452" s="8" t="str">
        <f>IF(M451&lt;10,"ยังไม่ซ่อม",IF(Table1[[#This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53" spans="1:45" ht="19.5" x14ac:dyDescent="0.4">
      <c r="A453" s="7">
        <v>452</v>
      </c>
      <c r="B453" s="8">
        <v>12</v>
      </c>
      <c r="C453" s="8">
        <v>34</v>
      </c>
      <c r="D453" s="8" t="s">
        <v>1799</v>
      </c>
      <c r="E453" s="8" t="s">
        <v>111</v>
      </c>
      <c r="F453" s="8" t="s">
        <v>1800</v>
      </c>
      <c r="G453" s="8" t="s">
        <v>1801</v>
      </c>
      <c r="H453" s="8" t="s">
        <v>1802</v>
      </c>
      <c r="I453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53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453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53" s="10">
        <f>Table1[[#This Row],[บท 1 '[10']]]+Table1[[#This Row],[บท 2 '[10']]]+Table1[[#This Row],[บท 3 '[5']]]</f>
        <v>19</v>
      </c>
      <c r="M453" s="10">
        <f>IF(Table1[[#This Row],[ซ่อมแล้วกลางภาค]]="ซ่อมแล้ว",10,Table1[[#This Row],[MID '[20']2]])</f>
        <v>9</v>
      </c>
      <c r="N453" s="10"/>
      <c r="O453" s="10"/>
      <c r="P453" s="24"/>
      <c r="Q453" s="10">
        <f>Table1[[#This Row],[บท 4 '[10']]]+Table1[[#This Row],[นำเสนอ '[5']]]+Table1[[#This Row],[บท 5 '[10']]]</f>
        <v>0</v>
      </c>
      <c r="R453" s="10">
        <f>Table1[[#This Row],[ก่อนกลางภาค '[25']]]+Table1[[#This Row],[กลางภาค '[20']]]+Table1[[#This Row],[หลังกลางภาค '[25']]]</f>
        <v>28</v>
      </c>
      <c r="S453" s="10"/>
      <c r="T453" s="10">
        <f>Table1[[#This Row],[ปลายภาค '[30']]]+Table1[[#This Row],[ก่อนปลายภาค '[70']]]</f>
        <v>28</v>
      </c>
      <c r="U453" s="12">
        <f t="shared" si="7"/>
        <v>0</v>
      </c>
      <c r="V45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5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5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53" s="13">
        <f>_xlfn.XLOOKUP(Table1[[#This Row],[email]],[1]!ท้ายบท_1[Email],[1]!ท้ายบท_1[Total points],"ยังไม่ส่ง")</f>
        <v>18</v>
      </c>
      <c r="Z453" s="8">
        <f>_xlfn.XLOOKUP(Table1[[#This Row],[email]],[1]!Quiz_1[Email],[1]!Quiz_1[Total points],"ยังไม่ส่ง")</f>
        <v>7</v>
      </c>
      <c r="AA45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5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53" s="13" t="str">
        <f>_xlfn.XLOOKUP(Table1[[#This Row],[email]],[1]!ท้ายบท_2[Email],[1]!ท้ายบท_2[Total points],"ยังไม่ส่ง")</f>
        <v>ยังไม่ส่ง</v>
      </c>
      <c r="AD453" s="13">
        <f>_xlfn.XLOOKUP(Table1[[#This Row],[email]],[1]!Quiz_2[Email],[1]!Quiz_2[Total points],"ยังไม่ส่ง")</f>
        <v>9</v>
      </c>
      <c r="AE45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53" s="13">
        <f>_xlfn.XLOOKUP(Table1[[#This Row],[email]],[1]!ท้ายบท_3[Email],[1]!ท้ายบท_3[Total points],"ยังไม่ส่ง")</f>
        <v>8</v>
      </c>
      <c r="AG453" s="13" t="str">
        <f>_xlfn.XLOOKUP(Table1[[#This Row],[email]],[1]!Quiz_3[Email],[1]!Quiz_3[Total points],"ยังไม่ส่ง")</f>
        <v>ยังไม่ส่ง</v>
      </c>
      <c r="AH453" s="10">
        <v>11</v>
      </c>
      <c r="AI453" s="8">
        <v>7</v>
      </c>
      <c r="AJ453" s="10">
        <f>ROUND((Table1[[#This Row],[mid '[20']]]+Table1[[#This Row],[mid '[10']]])/2,0)</f>
        <v>9</v>
      </c>
      <c r="AK453" s="13"/>
      <c r="AL453" s="13"/>
      <c r="AM453" s="13"/>
      <c r="AN453" s="13"/>
      <c r="AO453" s="13"/>
      <c r="AP453" s="13"/>
      <c r="AQ453" s="13"/>
      <c r="AR453" s="15"/>
      <c r="AS453" s="8" t="str">
        <f>IF(M452&lt;10,"ยังไม่ซ่อม",IF(Table1[[#This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54" spans="1:45" ht="19.5" x14ac:dyDescent="0.4">
      <c r="A454" s="7">
        <v>453</v>
      </c>
      <c r="B454" s="8">
        <v>12</v>
      </c>
      <c r="C454" s="8">
        <v>35</v>
      </c>
      <c r="D454" s="8" t="s">
        <v>1803</v>
      </c>
      <c r="E454" s="8" t="s">
        <v>111</v>
      </c>
      <c r="F454" s="8" t="s">
        <v>1804</v>
      </c>
      <c r="G454" s="8" t="s">
        <v>1805</v>
      </c>
      <c r="H454" s="8" t="s">
        <v>1806</v>
      </c>
      <c r="I454" s="9">
        <f>ROUND(COUNTIF(Table1[[#This Row],[กิจกรรม 1.1]:[ท้ายบท 1]],"&lt;&gt;ยังไม่ส่ง")*2+IF(Table1[[#This Row],[Quiz 1]]&lt;&gt;"ยังไม่ส่ง",Table1[[#This Row],[Quiz 1]]*2/10,0),0)</f>
        <v>1</v>
      </c>
      <c r="J454" s="9">
        <f>ROUND(COUNTIF(Table1[[#This Row],[แบบฝึก 2.1]:[ท้ายบท 2]],"&lt;&gt;ยังไม่ส่ง")*8/3+IF(Table1[[#This Row],[Quiz 2]]&lt;&gt;"ยังไม่ส่ง",Table1[[#This Row],[Quiz 2]]*2/10,0),0)</f>
        <v>1</v>
      </c>
      <c r="K454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454" s="10">
        <f>Table1[[#This Row],[บท 1 '[10']]]+Table1[[#This Row],[บท 2 '[10']]]+Table1[[#This Row],[บท 3 '[5']]]</f>
        <v>2</v>
      </c>
      <c r="M454" s="10">
        <f>IF(Table1[[#This Row],[ซ่อมแล้วกลางภาค]]="ซ่อมแล้ว",10,Table1[[#This Row],[MID '[20']2]])</f>
        <v>6</v>
      </c>
      <c r="N454" s="10"/>
      <c r="O454" s="10"/>
      <c r="P454" s="24"/>
      <c r="Q454" s="10">
        <f>Table1[[#This Row],[บท 4 '[10']]]+Table1[[#This Row],[นำเสนอ '[5']]]+Table1[[#This Row],[บท 5 '[10']]]</f>
        <v>0</v>
      </c>
      <c r="R454" s="10">
        <f>Table1[[#This Row],[ก่อนกลางภาค '[25']]]+Table1[[#This Row],[กลางภาค '[20']]]+Table1[[#This Row],[หลังกลางภาค '[25']]]</f>
        <v>8</v>
      </c>
      <c r="S454" s="10"/>
      <c r="T454" s="10">
        <f>Table1[[#This Row],[ปลายภาค '[30']]]+Table1[[#This Row],[ก่อนปลายภาค '[70']]]</f>
        <v>8</v>
      </c>
      <c r="U454" s="12">
        <f t="shared" si="7"/>
        <v>0</v>
      </c>
      <c r="V454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454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454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454" s="13" t="str">
        <f>_xlfn.XLOOKUP(Table1[[#This Row],[email]],[1]!ท้ายบท_1[Email],[1]!ท้ายบท_1[Total points],"ยังไม่ส่ง")</f>
        <v>ยังไม่ส่ง</v>
      </c>
      <c r="Z454" s="8">
        <f>_xlfn.XLOOKUP(Table1[[#This Row],[email]],[1]!Quiz_1[Email],[1]!Quiz_1[Total points],"ยังไม่ส่ง")</f>
        <v>5</v>
      </c>
      <c r="AA454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54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54" s="13" t="str">
        <f>_xlfn.XLOOKUP(Table1[[#This Row],[email]],[1]!ท้ายบท_2[Email],[1]!ท้ายบท_2[Total points],"ยังไม่ส่ง")</f>
        <v>ยังไม่ส่ง</v>
      </c>
      <c r="AD454" s="13">
        <f>_xlfn.XLOOKUP(Table1[[#This Row],[email]],[1]!Quiz_2[Email],[1]!Quiz_2[Total points],"ยังไม่ส่ง")</f>
        <v>5</v>
      </c>
      <c r="AE454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54" s="13" t="str">
        <f>_xlfn.XLOOKUP(Table1[[#This Row],[email]],[1]!ท้ายบท_3[Email],[1]!ท้ายบท_3[Total points],"ยังไม่ส่ง")</f>
        <v>ยังไม่ส่ง</v>
      </c>
      <c r="AG454" s="13" t="str">
        <f>_xlfn.XLOOKUP(Table1[[#This Row],[email]],[1]!Quiz_3[Email],[1]!Quiz_3[Total points],"ยังไม่ส่ง")</f>
        <v>ยังไม่ส่ง</v>
      </c>
      <c r="AH454" s="10">
        <v>9</v>
      </c>
      <c r="AI454" s="8">
        <v>2</v>
      </c>
      <c r="AJ454" s="10">
        <f>ROUND((Table1[[#This Row],[mid '[20']]]+Table1[[#This Row],[mid '[10']]])/2,0)</f>
        <v>6</v>
      </c>
      <c r="AK454" s="13"/>
      <c r="AL454" s="13"/>
      <c r="AM454" s="13"/>
      <c r="AN454" s="13"/>
      <c r="AO454" s="13"/>
      <c r="AP454" s="13"/>
      <c r="AQ454" s="13"/>
      <c r="AR454" s="15"/>
      <c r="AS454" s="8" t="str">
        <f>IF(M453&lt;10,"ยังไม่ซ่อม",IF(Table1[[#This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55" spans="1:45" ht="19.5" x14ac:dyDescent="0.4">
      <c r="A455" s="7">
        <v>454</v>
      </c>
      <c r="B455" s="8">
        <v>12</v>
      </c>
      <c r="C455" s="8">
        <v>36</v>
      </c>
      <c r="D455" s="8" t="s">
        <v>1807</v>
      </c>
      <c r="E455" s="8" t="s">
        <v>111</v>
      </c>
      <c r="F455" s="8" t="s">
        <v>1808</v>
      </c>
      <c r="G455" s="8" t="s">
        <v>1809</v>
      </c>
      <c r="H455" s="8" t="s">
        <v>1810</v>
      </c>
      <c r="I45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55" s="9">
        <f>ROUND(COUNTIF(Table1[[#This Row],[แบบฝึก 2.1]:[ท้ายบท 2]],"&lt;&gt;ยังไม่ส่ง")*8/3+IF(Table1[[#This Row],[Quiz 2]]&lt;&gt;"ยังไม่ส่ง",Table1[[#This Row],[Quiz 2]]*2/10,0),0)</f>
        <v>1</v>
      </c>
      <c r="K455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55" s="10">
        <f>Table1[[#This Row],[บท 1 '[10']]]+Table1[[#This Row],[บท 2 '[10']]]+Table1[[#This Row],[บท 3 '[5']]]</f>
        <v>14</v>
      </c>
      <c r="M455" s="10">
        <f>IF(Table1[[#This Row],[ซ่อมแล้วกลางภาค]]="ซ่อมแล้ว",10,Table1[[#This Row],[MID '[20']2]])</f>
        <v>7</v>
      </c>
      <c r="N455" s="10"/>
      <c r="O455" s="10"/>
      <c r="P455" s="24"/>
      <c r="Q455" s="10">
        <f>Table1[[#This Row],[บท 4 '[10']]]+Table1[[#This Row],[นำเสนอ '[5']]]+Table1[[#This Row],[บท 5 '[10']]]</f>
        <v>0</v>
      </c>
      <c r="R455" s="10">
        <f>Table1[[#This Row],[ก่อนกลางภาค '[25']]]+Table1[[#This Row],[กลางภาค '[20']]]+Table1[[#This Row],[หลังกลางภาค '[25']]]</f>
        <v>21</v>
      </c>
      <c r="S455" s="10"/>
      <c r="T455" s="10">
        <f>Table1[[#This Row],[ปลายภาค '[30']]]+Table1[[#This Row],[ก่อนปลายภาค '[70']]]</f>
        <v>21</v>
      </c>
      <c r="U455" s="12">
        <f t="shared" si="7"/>
        <v>0</v>
      </c>
      <c r="V45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5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5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55" s="13">
        <f>_xlfn.XLOOKUP(Table1[[#This Row],[email]],[1]!ท้ายบท_1[Email],[1]!ท้ายบท_1[Total points],"ยังไม่ส่ง")</f>
        <v>19</v>
      </c>
      <c r="Z455" s="8">
        <f>_xlfn.XLOOKUP(Table1[[#This Row],[email]],[1]!Quiz_1[Email],[1]!Quiz_1[Total points],"ยังไม่ส่ง")</f>
        <v>10</v>
      </c>
      <c r="AA455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55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55" s="13" t="str">
        <f>_xlfn.XLOOKUP(Table1[[#This Row],[email]],[1]!ท้ายบท_2[Email],[1]!ท้ายบท_2[Total points],"ยังไม่ส่ง")</f>
        <v>ยังไม่ส่ง</v>
      </c>
      <c r="AD455" s="13">
        <f>_xlfn.XLOOKUP(Table1[[#This Row],[email]],[1]!Quiz_2[Email],[1]!Quiz_2[Total points],"ยังไม่ส่ง")</f>
        <v>4</v>
      </c>
      <c r="AE45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55" s="13">
        <f>_xlfn.XLOOKUP(Table1[[#This Row],[email]],[1]!ท้ายบท_3[Email],[1]!ท้ายบท_3[Total points],"ยังไม่ส่ง")</f>
        <v>10</v>
      </c>
      <c r="AG455" s="13" t="str">
        <f>_xlfn.XLOOKUP(Table1[[#This Row],[email]],[1]!Quiz_3[Email],[1]!Quiz_3[Total points],"ยังไม่ส่ง")</f>
        <v>ยังไม่ส่ง</v>
      </c>
      <c r="AH455" s="10">
        <v>10</v>
      </c>
      <c r="AI455" s="8">
        <v>4</v>
      </c>
      <c r="AJ455" s="10">
        <f>ROUND((Table1[[#This Row],[mid '[20']]]+Table1[[#This Row],[mid '[10']]])/2,0)</f>
        <v>7</v>
      </c>
      <c r="AK455" s="13"/>
      <c r="AL455" s="13"/>
      <c r="AM455" s="13"/>
      <c r="AN455" s="13"/>
      <c r="AO455" s="13"/>
      <c r="AP455" s="13"/>
      <c r="AQ455" s="13"/>
      <c r="AR455" s="15"/>
      <c r="AS455" s="8" t="str">
        <f>IF(M454&lt;10,"ยังไม่ซ่อม",IF(Table1[[#This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56" spans="1:45" ht="19.5" x14ac:dyDescent="0.4">
      <c r="A456" s="7">
        <v>455</v>
      </c>
      <c r="B456" s="8">
        <v>12</v>
      </c>
      <c r="C456" s="8">
        <v>37</v>
      </c>
      <c r="D456" s="8" t="s">
        <v>1811</v>
      </c>
      <c r="E456" s="8" t="s">
        <v>111</v>
      </c>
      <c r="F456" s="8" t="s">
        <v>1812</v>
      </c>
      <c r="G456" s="8" t="s">
        <v>1813</v>
      </c>
      <c r="H456" s="8" t="s">
        <v>1814</v>
      </c>
      <c r="I456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56" s="9">
        <f>ROUND(COUNTIF(Table1[[#This Row],[แบบฝึก 2.1]:[ท้ายบท 2]],"&lt;&gt;ยังไม่ส่ง")*8/3+IF(Table1[[#This Row],[Quiz 2]]&lt;&gt;"ยังไม่ส่ง",Table1[[#This Row],[Quiz 2]]*2/10,0),0)</f>
        <v>4</v>
      </c>
      <c r="K456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56" s="10">
        <f>Table1[[#This Row],[บท 1 '[10']]]+Table1[[#This Row],[บท 2 '[10']]]+Table1[[#This Row],[บท 3 '[5']]]</f>
        <v>16</v>
      </c>
      <c r="M456" s="10">
        <f>IF(Table1[[#This Row],[ซ่อมแล้วกลางภาค]]="ซ่อมแล้ว",10,Table1[[#This Row],[MID '[20']2]])</f>
        <v>7</v>
      </c>
      <c r="N456" s="10"/>
      <c r="O456" s="10"/>
      <c r="P456" s="24"/>
      <c r="Q456" s="10">
        <f>Table1[[#This Row],[บท 4 '[10']]]+Table1[[#This Row],[นำเสนอ '[5']]]+Table1[[#This Row],[บท 5 '[10']]]</f>
        <v>0</v>
      </c>
      <c r="R456" s="10">
        <f>Table1[[#This Row],[ก่อนกลางภาค '[25']]]+Table1[[#This Row],[กลางภาค '[20']]]+Table1[[#This Row],[หลังกลางภาค '[25']]]</f>
        <v>23</v>
      </c>
      <c r="S456" s="10"/>
      <c r="T456" s="10">
        <f>Table1[[#This Row],[ปลายภาค '[30']]]+Table1[[#This Row],[ก่อนปลายภาค '[70']]]</f>
        <v>23</v>
      </c>
      <c r="U456" s="12">
        <f t="shared" si="7"/>
        <v>0</v>
      </c>
      <c r="V45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5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5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56" s="13">
        <f>_xlfn.XLOOKUP(Table1[[#This Row],[email]],[1]!ท้ายบท_1[Email],[1]!ท้ายบท_1[Total points],"ยังไม่ส่ง")</f>
        <v>22</v>
      </c>
      <c r="Z456" s="8">
        <f>_xlfn.XLOOKUP(Table1[[#This Row],[email]],[1]!Quiz_1[Email],[1]!Quiz_1[Total points],"ยังไม่ส่ง")</f>
        <v>6</v>
      </c>
      <c r="AA456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5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56" s="13" t="str">
        <f>_xlfn.XLOOKUP(Table1[[#This Row],[email]],[1]!ท้ายบท_2[Email],[1]!ท้ายบท_2[Total points],"ยังไม่ส่ง")</f>
        <v>ยังไม่ส่ง</v>
      </c>
      <c r="AD456" s="13">
        <f>_xlfn.XLOOKUP(Table1[[#This Row],[email]],[1]!Quiz_2[Email],[1]!Quiz_2[Total points],"ยังไม่ส่ง")</f>
        <v>9</v>
      </c>
      <c r="AE45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56" s="13">
        <f>_xlfn.XLOOKUP(Table1[[#This Row],[email]],[1]!ท้ายบท_3[Email],[1]!ท้ายบท_3[Total points],"ยังไม่ส่ง")</f>
        <v>9</v>
      </c>
      <c r="AG456" s="13" t="str">
        <f>_xlfn.XLOOKUP(Table1[[#This Row],[email]],[1]!Quiz_3[Email],[1]!Quiz_3[Total points],"ยังไม่ส่ง")</f>
        <v>ยังไม่ส่ง</v>
      </c>
      <c r="AH456" s="10">
        <v>12</v>
      </c>
      <c r="AI456" s="8">
        <v>2</v>
      </c>
      <c r="AJ456" s="10">
        <f>ROUND((Table1[[#This Row],[mid '[20']]]+Table1[[#This Row],[mid '[10']]])/2,0)</f>
        <v>7</v>
      </c>
      <c r="AK456" s="13"/>
      <c r="AL456" s="13"/>
      <c r="AM456" s="13"/>
      <c r="AN456" s="13"/>
      <c r="AO456" s="13"/>
      <c r="AP456" s="13"/>
      <c r="AQ456" s="13"/>
      <c r="AR456" s="15"/>
      <c r="AS456" s="8" t="str">
        <f>IF(M455&lt;10,"ยังไม่ซ่อม",IF(Table1[[#This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57" spans="1:45" ht="19.5" x14ac:dyDescent="0.4">
      <c r="A457" s="7">
        <v>456</v>
      </c>
      <c r="B457" s="8">
        <v>12</v>
      </c>
      <c r="C457" s="8">
        <v>38</v>
      </c>
      <c r="D457" s="8" t="s">
        <v>1815</v>
      </c>
      <c r="E457" s="8" t="s">
        <v>111</v>
      </c>
      <c r="F457" s="8" t="s">
        <v>1816</v>
      </c>
      <c r="G457" s="8" t="s">
        <v>1817</v>
      </c>
      <c r="H457" s="8" t="s">
        <v>1818</v>
      </c>
      <c r="I45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57" s="9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457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57" s="10">
        <f>Table1[[#This Row],[บท 1 '[10']]]+Table1[[#This Row],[บท 2 '[10']]]+Table1[[#This Row],[บท 3 '[5']]]</f>
        <v>15</v>
      </c>
      <c r="M457" s="10">
        <f>IF(Table1[[#This Row],[ซ่อมแล้วกลางภาค]]="ซ่อมแล้ว",10,Table1[[#This Row],[MID '[20']2]])</f>
        <v>8</v>
      </c>
      <c r="N457" s="10"/>
      <c r="O457" s="10"/>
      <c r="P457" s="24"/>
      <c r="Q457" s="10">
        <f>Table1[[#This Row],[บท 4 '[10']]]+Table1[[#This Row],[นำเสนอ '[5']]]+Table1[[#This Row],[บท 5 '[10']]]</f>
        <v>0</v>
      </c>
      <c r="R457" s="10">
        <f>Table1[[#This Row],[ก่อนกลางภาค '[25']]]+Table1[[#This Row],[กลางภาค '[20']]]+Table1[[#This Row],[หลังกลางภาค '[25']]]</f>
        <v>23</v>
      </c>
      <c r="S457" s="10"/>
      <c r="T457" s="10">
        <f>Table1[[#This Row],[ปลายภาค '[30']]]+Table1[[#This Row],[ก่อนปลายภาค '[70']]]</f>
        <v>23</v>
      </c>
      <c r="U457" s="12">
        <f t="shared" si="7"/>
        <v>0</v>
      </c>
      <c r="V45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5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5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57" s="13">
        <f>_xlfn.XLOOKUP(Table1[[#This Row],[email]],[1]!ท้ายบท_1[Email],[1]!ท้ายบท_1[Total points],"ยังไม่ส่ง")</f>
        <v>15</v>
      </c>
      <c r="Z457" s="8">
        <f>_xlfn.XLOOKUP(Table1[[#This Row],[email]],[1]!Quiz_1[Email],[1]!Quiz_1[Total points],"ยังไม่ส่ง")</f>
        <v>9</v>
      </c>
      <c r="AA457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57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57" s="13" t="str">
        <f>_xlfn.XLOOKUP(Table1[[#This Row],[email]],[1]!ท้ายบท_2[Email],[1]!ท้ายบท_2[Total points],"ยังไม่ส่ง")</f>
        <v>ยังไม่ส่ง</v>
      </c>
      <c r="AD457" s="13">
        <f>_xlfn.XLOOKUP(Table1[[#This Row],[email]],[1]!Quiz_2[Email],[1]!Quiz_2[Total points],"ยังไม่ส่ง")</f>
        <v>9</v>
      </c>
      <c r="AE45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57" s="13">
        <f>_xlfn.XLOOKUP(Table1[[#This Row],[email]],[1]!ท้ายบท_3[Email],[1]!ท้ายบท_3[Total points],"ยังไม่ส่ง")</f>
        <v>8</v>
      </c>
      <c r="AG457" s="13" t="str">
        <f>_xlfn.XLOOKUP(Table1[[#This Row],[email]],[1]!Quiz_3[Email],[1]!Quiz_3[Total points],"ยังไม่ส่ง")</f>
        <v>ยังไม่ส่ง</v>
      </c>
      <c r="AH457" s="10">
        <v>14</v>
      </c>
      <c r="AI457" s="8">
        <v>1</v>
      </c>
      <c r="AJ457" s="10">
        <f>ROUND((Table1[[#This Row],[mid '[20']]]+Table1[[#This Row],[mid '[10']]])/2,0)</f>
        <v>8</v>
      </c>
      <c r="AK457" s="13"/>
      <c r="AL457" s="13"/>
      <c r="AM457" s="13"/>
      <c r="AN457" s="13"/>
      <c r="AO457" s="13"/>
      <c r="AP457" s="13"/>
      <c r="AQ457" s="13"/>
      <c r="AR457" s="15"/>
      <c r="AS457" s="8" t="str">
        <f>IF(M456&lt;10,"ยังไม่ซ่อม",IF(Table1[[#This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58" spans="1:45" ht="20.25" thickBot="1" x14ac:dyDescent="0.45">
      <c r="A458" s="16">
        <v>457</v>
      </c>
      <c r="B458" s="17">
        <v>12</v>
      </c>
      <c r="C458" s="17">
        <v>39</v>
      </c>
      <c r="D458" s="17" t="s">
        <v>1819</v>
      </c>
      <c r="E458" s="17" t="s">
        <v>111</v>
      </c>
      <c r="F458" s="17" t="s">
        <v>1820</v>
      </c>
      <c r="G458" s="17" t="s">
        <v>64</v>
      </c>
      <c r="H458" s="17" t="s">
        <v>1821</v>
      </c>
      <c r="I458" s="18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58" s="18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458" s="18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58" s="19">
        <f>Table1[[#This Row],[บท 1 '[10']]]+Table1[[#This Row],[บท 2 '[10']]]+Table1[[#This Row],[บท 3 '[5']]]</f>
        <v>15</v>
      </c>
      <c r="M458" s="19">
        <f>IF(Table1[[#This Row],[ซ่อมแล้วกลางภาค]]="ซ่อมแล้ว",10,Table1[[#This Row],[MID '[20']2]])</f>
        <v>9</v>
      </c>
      <c r="N458" s="19"/>
      <c r="O458" s="19"/>
      <c r="P458" s="25"/>
      <c r="Q458" s="19">
        <f>Table1[[#This Row],[บท 4 '[10']]]+Table1[[#This Row],[นำเสนอ '[5']]]+Table1[[#This Row],[บท 5 '[10']]]</f>
        <v>0</v>
      </c>
      <c r="R458" s="19">
        <f>Table1[[#This Row],[ก่อนกลางภาค '[25']]]+Table1[[#This Row],[กลางภาค '[20']]]+Table1[[#This Row],[หลังกลางภาค '[25']]]</f>
        <v>24</v>
      </c>
      <c r="S458" s="19"/>
      <c r="T458" s="19">
        <f>Table1[[#This Row],[ปลายภาค '[30']]]+Table1[[#This Row],[ก่อนปลายภาค '[70']]]</f>
        <v>24</v>
      </c>
      <c r="U458" s="20">
        <f t="shared" si="7"/>
        <v>0</v>
      </c>
      <c r="V458" s="21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58" s="21" t="str">
        <f>IF(_xlfn.XLOOKUP(Table1[[#This Row],[email]],[1]!แบบฝึก_11[Email],[1]!แบบฝึก_11[Completion time],0)&lt;&gt;0,"ส่งแล้ว","ยังไม่ส่ง")</f>
        <v>ส่งแล้ว</v>
      </c>
      <c r="X458" s="21" t="str">
        <f>IF(_xlfn.XLOOKUP(Table1[[#This Row],[email]],[1]!แบบฝึก_12[Email],[1]!แบบฝึก_12[Completion time],0)&lt;&gt;0,"ส่งแล้ว","ยังไม่ส่ง")</f>
        <v>ส่งแล้ว</v>
      </c>
      <c r="Y458" s="21">
        <f>_xlfn.XLOOKUP(Table1[[#This Row],[email]],[1]!ท้ายบท_1[Email],[1]!ท้ายบท_1[Total points],"ยังไม่ส่ง")</f>
        <v>17</v>
      </c>
      <c r="Z458" s="17">
        <f>_xlfn.XLOOKUP(Table1[[#This Row],[email]],[1]!Quiz_1[Email],[1]!Quiz_1[Total points],"ยังไม่ส่ง")</f>
        <v>9</v>
      </c>
      <c r="AA458" s="21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58" s="21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58" s="21" t="str">
        <f>_xlfn.XLOOKUP(Table1[[#This Row],[email]],[1]!ท้ายบท_2[Email],[1]!ท้ายบท_2[Total points],"ยังไม่ส่ง")</f>
        <v>ยังไม่ส่ง</v>
      </c>
      <c r="AD458" s="21">
        <f>_xlfn.XLOOKUP(Table1[[#This Row],[email]],[1]!Quiz_2[Email],[1]!Quiz_2[Total points],"ยังไม่ส่ง")</f>
        <v>8</v>
      </c>
      <c r="AE458" s="21" t="str">
        <f>IF(_xlfn.XLOOKUP(Table1[[#This Row],[email]],[1]!แบบฝึก_31[Email],[1]!แบบฝึก_31[Completion time],0)&lt;&gt;0,"ส่งแล้ว","ยังไม่ส่ง")</f>
        <v>ส่งแล้ว</v>
      </c>
      <c r="AF458" s="21">
        <f>_xlfn.XLOOKUP(Table1[[#This Row],[email]],[1]!ท้ายบท_3[Email],[1]!ท้ายบท_3[Total points],"ยังไม่ส่ง")</f>
        <v>8</v>
      </c>
      <c r="AG458" s="21" t="str">
        <f>_xlfn.XLOOKUP(Table1[[#This Row],[email]],[1]!Quiz_3[Email],[1]!Quiz_3[Total points],"ยังไม่ส่ง")</f>
        <v>ยังไม่ส่ง</v>
      </c>
      <c r="AH458" s="19">
        <v>15</v>
      </c>
      <c r="AI458" s="17">
        <v>2</v>
      </c>
      <c r="AJ458" s="19">
        <f>ROUND((Table1[[#This Row],[mid '[20']]]+Table1[[#This Row],[mid '[10']]])/2,0)</f>
        <v>9</v>
      </c>
      <c r="AK458" s="21"/>
      <c r="AL458" s="21"/>
      <c r="AM458" s="21"/>
      <c r="AN458" s="21"/>
      <c r="AO458" s="21"/>
      <c r="AP458" s="21"/>
      <c r="AQ458" s="21"/>
      <c r="AR458" s="23"/>
      <c r="AS458" s="17" t="str">
        <f>IF(M457&lt;10,"ยังไม่ซ่อม",IF(Table1[[#This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59" spans="1:45" ht="20.25" thickTop="1" x14ac:dyDescent="0.4">
      <c r="A459" s="7">
        <v>458</v>
      </c>
      <c r="B459" s="8">
        <v>13</v>
      </c>
      <c r="C459" s="8">
        <v>1</v>
      </c>
      <c r="D459" s="8" t="s">
        <v>1822</v>
      </c>
      <c r="E459" s="8" t="s">
        <v>46</v>
      </c>
      <c r="F459" s="8" t="s">
        <v>1823</v>
      </c>
      <c r="G459" s="8" t="s">
        <v>1824</v>
      </c>
      <c r="H459" s="8" t="s">
        <v>1825</v>
      </c>
      <c r="I459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59" s="9">
        <f>ROUND(COUNTIF(Table1[[#This Row],[แบบฝึก 2.1]:[ท้ายบท 2]],"&lt;&gt;ยังไม่ส่ง")*8/3+IF(Table1[[#This Row],[Quiz 2]]&lt;&gt;"ยังไม่ส่ง",Table1[[#This Row],[Quiz 2]]*2/10,0),0)</f>
        <v>5</v>
      </c>
      <c r="K459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59" s="10">
        <f>Table1[[#This Row],[บท 1 '[10']]]+Table1[[#This Row],[บท 2 '[10']]]+Table1[[#This Row],[บท 3 '[5']]]</f>
        <v>17</v>
      </c>
      <c r="M459" s="10">
        <f>IF(Table1[[#This Row],[ซ่อมแล้วกลางภาค]]="ซ่อมแล้ว",10,Table1[[#This Row],[MID '[20']2]])</f>
        <v>13</v>
      </c>
      <c r="N459" s="10"/>
      <c r="O459" s="10"/>
      <c r="P459" s="24"/>
      <c r="Q459" s="10">
        <f>Table1[[#This Row],[บท 4 '[10']]]+Table1[[#This Row],[นำเสนอ '[5']]]+Table1[[#This Row],[บท 5 '[10']]]</f>
        <v>0</v>
      </c>
      <c r="R459" s="10">
        <f>Table1[[#This Row],[ก่อนกลางภาค '[25']]]+Table1[[#This Row],[กลางภาค '[20']]]+Table1[[#This Row],[หลังกลางภาค '[25']]]</f>
        <v>30</v>
      </c>
      <c r="S459" s="10"/>
      <c r="T459" s="10">
        <f>Table1[[#This Row],[ปลายภาค '[30']]]+Table1[[#This Row],[ก่อนปลายภาค '[70']]]</f>
        <v>30</v>
      </c>
      <c r="U459" s="12">
        <f t="shared" si="7"/>
        <v>0</v>
      </c>
      <c r="V45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5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5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59" s="13">
        <f>_xlfn.XLOOKUP(Table1[[#This Row],[email]],[1]!ท้ายบท_1[Email],[1]!ท้ายบท_1[Total points],"ยังไม่ส่ง")</f>
        <v>22</v>
      </c>
      <c r="Z459" s="8">
        <f>_xlfn.XLOOKUP(Table1[[#This Row],[email]],[1]!Quiz_1[Email],[1]!Quiz_1[Total points],"ยังไม่ส่ง")</f>
        <v>8</v>
      </c>
      <c r="AA45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59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59" s="13">
        <f>_xlfn.XLOOKUP(Table1[[#This Row],[email]],[1]!ท้ายบท_2[Email],[1]!ท้ายบท_2[Total points],"ยังไม่ส่ง")</f>
        <v>11</v>
      </c>
      <c r="AD459" s="13" t="str">
        <f>_xlfn.XLOOKUP(Table1[[#This Row],[email]],[1]!Quiz_2[Email],[1]!Quiz_2[Total points],"ยังไม่ส่ง")</f>
        <v>ยังไม่ส่ง</v>
      </c>
      <c r="AE45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59" s="13" t="str">
        <f>_xlfn.XLOOKUP(Table1[[#This Row],[email]],[1]!ท้ายบท_3[Email],[1]!ท้ายบท_3[Total points],"ยังไม่ส่ง")</f>
        <v>ยังไม่ส่ง</v>
      </c>
      <c r="AG459" s="13" t="str">
        <f>_xlfn.XLOOKUP(Table1[[#This Row],[email]],[1]!Quiz_3[Email],[1]!Quiz_3[Total points],"ยังไม่ส่ง")</f>
        <v>ยังไม่ส่ง</v>
      </c>
      <c r="AH459" s="10">
        <v>18</v>
      </c>
      <c r="AI459" s="14">
        <v>8</v>
      </c>
      <c r="AJ459" s="10">
        <f>ROUND((Table1[[#This Row],[mid '[20']]]+Table1[[#This Row],[mid '[10']]])/2,0)</f>
        <v>13</v>
      </c>
      <c r="AK459" s="13"/>
      <c r="AL459" s="13"/>
      <c r="AM459" s="13"/>
      <c r="AN459" s="13"/>
      <c r="AO459" s="13"/>
      <c r="AP459" s="13"/>
      <c r="AQ459" s="13"/>
      <c r="AR459" s="15"/>
      <c r="AS459" s="8" t="str">
        <f>IF(M458&lt;10,"ยังไม่ซ่อม",IF(Table1[[#This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60" spans="1:45" ht="19.5" x14ac:dyDescent="0.4">
      <c r="A460" s="7">
        <v>459</v>
      </c>
      <c r="B460" s="8">
        <v>13</v>
      </c>
      <c r="C460" s="8">
        <v>2</v>
      </c>
      <c r="D460" s="8" t="s">
        <v>1826</v>
      </c>
      <c r="E460" s="8" t="s">
        <v>46</v>
      </c>
      <c r="F460" s="8" t="s">
        <v>951</v>
      </c>
      <c r="G460" s="8" t="s">
        <v>1827</v>
      </c>
      <c r="H460" s="8" t="s">
        <v>1828</v>
      </c>
      <c r="I460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460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460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60" s="10">
        <f>Table1[[#This Row],[บท 1 '[10']]]+Table1[[#This Row],[บท 2 '[10']]]+Table1[[#This Row],[บท 3 '[5']]]</f>
        <v>18</v>
      </c>
      <c r="M460" s="10">
        <f>IF(Table1[[#This Row],[ซ่อมแล้วกลางภาค]]="ซ่อมแล้ว",10,Table1[[#This Row],[MID '[20']2]])</f>
        <v>13</v>
      </c>
      <c r="N460" s="10"/>
      <c r="O460" s="10"/>
      <c r="P460" s="24"/>
      <c r="Q460" s="10">
        <f>Table1[[#This Row],[บท 4 '[10']]]+Table1[[#This Row],[นำเสนอ '[5']]]+Table1[[#This Row],[บท 5 '[10']]]</f>
        <v>0</v>
      </c>
      <c r="R460" s="10">
        <f>Table1[[#This Row],[ก่อนกลางภาค '[25']]]+Table1[[#This Row],[กลางภาค '[20']]]+Table1[[#This Row],[หลังกลางภาค '[25']]]</f>
        <v>31</v>
      </c>
      <c r="S460" s="10"/>
      <c r="T460" s="10">
        <f>Table1[[#This Row],[ปลายภาค '[30']]]+Table1[[#This Row],[ก่อนปลายภาค '[70']]]</f>
        <v>31</v>
      </c>
      <c r="U460" s="12">
        <f t="shared" si="7"/>
        <v>0</v>
      </c>
      <c r="V46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6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6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60" s="13" t="str">
        <f>_xlfn.XLOOKUP(Table1[[#This Row],[email]],[1]!ท้ายบท_1[Email],[1]!ท้ายบท_1[Total points],"ยังไม่ส่ง")</f>
        <v>ยังไม่ส่ง</v>
      </c>
      <c r="Z460" s="8">
        <f>_xlfn.XLOOKUP(Table1[[#This Row],[email]],[1]!Quiz_1[Email],[1]!Quiz_1[Total points],"ยังไม่ส่ง")</f>
        <v>8</v>
      </c>
      <c r="AA46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6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60" s="13">
        <f>_xlfn.XLOOKUP(Table1[[#This Row],[email]],[1]!ท้ายบท_2[Email],[1]!ท้ายบท_2[Total points],"ยังไม่ส่ง")</f>
        <v>12</v>
      </c>
      <c r="AD460" s="13" t="str">
        <f>_xlfn.XLOOKUP(Table1[[#This Row],[email]],[1]!Quiz_2[Email],[1]!Quiz_2[Total points],"ยังไม่ส่ง")</f>
        <v>ยังไม่ส่ง</v>
      </c>
      <c r="AE46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60" s="13" t="str">
        <f>_xlfn.XLOOKUP(Table1[[#This Row],[email]],[1]!ท้ายบท_3[Email],[1]!ท้ายบท_3[Total points],"ยังไม่ส่ง")</f>
        <v>ยังไม่ส่ง</v>
      </c>
      <c r="AG460" s="13" t="str">
        <f>_xlfn.XLOOKUP(Table1[[#This Row],[email]],[1]!Quiz_3[Email],[1]!Quiz_3[Total points],"ยังไม่ส่ง")</f>
        <v>ยังไม่ส่ง</v>
      </c>
      <c r="AH460" s="10">
        <v>17</v>
      </c>
      <c r="AI460" s="14">
        <v>9</v>
      </c>
      <c r="AJ460" s="10">
        <f>ROUND((Table1[[#This Row],[mid '[20']]]+Table1[[#This Row],[mid '[10']]])/2,0)</f>
        <v>13</v>
      </c>
      <c r="AK460" s="13"/>
      <c r="AL460" s="13"/>
      <c r="AM460" s="13"/>
      <c r="AN460" s="13"/>
      <c r="AO460" s="13"/>
      <c r="AP460" s="13"/>
      <c r="AQ460" s="13"/>
      <c r="AR460" s="15"/>
      <c r="AS460" s="8" t="str">
        <f>IF(M459&lt;10,"ยังไม่ซ่อม",IF(Table1[[#This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61" spans="1:45" ht="19.5" x14ac:dyDescent="0.4">
      <c r="A461" s="7">
        <v>460</v>
      </c>
      <c r="B461" s="8">
        <v>13</v>
      </c>
      <c r="C461" s="8">
        <v>3</v>
      </c>
      <c r="D461" s="8" t="s">
        <v>1829</v>
      </c>
      <c r="E461" s="8" t="s">
        <v>46</v>
      </c>
      <c r="F461" s="8" t="s">
        <v>1830</v>
      </c>
      <c r="G461" s="8" t="s">
        <v>1831</v>
      </c>
      <c r="H461" s="8" t="s">
        <v>1832</v>
      </c>
      <c r="I461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61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61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61" s="10">
        <f>Table1[[#This Row],[บท 1 '[10']]]+Table1[[#This Row],[บท 2 '[10']]]+Table1[[#This Row],[บท 3 '[5']]]</f>
        <v>22</v>
      </c>
      <c r="M461" s="10">
        <f>IF(Table1[[#This Row],[ซ่อมแล้วกลางภาค]]="ซ่อมแล้ว",10,Table1[[#This Row],[MID '[20']2]])</f>
        <v>11</v>
      </c>
      <c r="N461" s="10"/>
      <c r="O461" s="10"/>
      <c r="P461" s="24"/>
      <c r="Q461" s="10">
        <f>Table1[[#This Row],[บท 4 '[10']]]+Table1[[#This Row],[นำเสนอ '[5']]]+Table1[[#This Row],[บท 5 '[10']]]</f>
        <v>0</v>
      </c>
      <c r="R461" s="10">
        <f>Table1[[#This Row],[ก่อนกลางภาค '[25']]]+Table1[[#This Row],[กลางภาค '[20']]]+Table1[[#This Row],[หลังกลางภาค '[25']]]</f>
        <v>33</v>
      </c>
      <c r="S461" s="10"/>
      <c r="T461" s="10">
        <f>Table1[[#This Row],[ปลายภาค '[30']]]+Table1[[#This Row],[ก่อนปลายภาค '[70']]]</f>
        <v>33</v>
      </c>
      <c r="U461" s="12">
        <f t="shared" si="7"/>
        <v>0</v>
      </c>
      <c r="V46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6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6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61" s="13">
        <f>_xlfn.XLOOKUP(Table1[[#This Row],[email]],[1]!ท้ายบท_1[Email],[1]!ท้ายบท_1[Total points],"ยังไม่ส่ง")</f>
        <v>14</v>
      </c>
      <c r="Z461" s="8">
        <f>_xlfn.XLOOKUP(Table1[[#This Row],[email]],[1]!Quiz_1[Email],[1]!Quiz_1[Total points],"ยังไม่ส่ง")</f>
        <v>6</v>
      </c>
      <c r="AA46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6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61" s="13">
        <f>_xlfn.XLOOKUP(Table1[[#This Row],[email]],[1]!ท้ายบท_2[Email],[1]!ท้ายบท_2[Total points],"ยังไม่ส่ง")</f>
        <v>9</v>
      </c>
      <c r="AD461" s="13">
        <f>_xlfn.XLOOKUP(Table1[[#This Row],[email]],[1]!Quiz_2[Email],[1]!Quiz_2[Total points],"ยังไม่ส่ง")</f>
        <v>8</v>
      </c>
      <c r="AE46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61" s="13" t="str">
        <f>_xlfn.XLOOKUP(Table1[[#This Row],[email]],[1]!ท้ายบท_3[Email],[1]!ท้ายบท_3[Total points],"ยังไม่ส่ง")</f>
        <v>ยังไม่ส่ง</v>
      </c>
      <c r="AG461" s="13">
        <f>_xlfn.XLOOKUP(Table1[[#This Row],[email]],[1]!Quiz_3[Email],[1]!Quiz_3[Total points],"ยังไม่ส่ง")</f>
        <v>5</v>
      </c>
      <c r="AH461" s="10">
        <v>13</v>
      </c>
      <c r="AI461" s="14">
        <v>8</v>
      </c>
      <c r="AJ461" s="10">
        <f>ROUND((Table1[[#This Row],[mid '[20']]]+Table1[[#This Row],[mid '[10']]])/2,0)</f>
        <v>11</v>
      </c>
      <c r="AK461" s="13"/>
      <c r="AL461" s="13"/>
      <c r="AM461" s="13"/>
      <c r="AN461" s="13"/>
      <c r="AO461" s="13"/>
      <c r="AP461" s="13"/>
      <c r="AQ461" s="13"/>
      <c r="AR461" s="15"/>
      <c r="AS461" s="8" t="str">
        <f>IF(M460&lt;10,"ยังไม่ซ่อม",IF(Table1[[#This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62" spans="1:45" ht="19.5" x14ac:dyDescent="0.4">
      <c r="A462" s="7">
        <v>461</v>
      </c>
      <c r="B462" s="8">
        <v>13</v>
      </c>
      <c r="C462" s="8">
        <v>4</v>
      </c>
      <c r="D462" s="8" t="s">
        <v>1833</v>
      </c>
      <c r="E462" s="8" t="s">
        <v>46</v>
      </c>
      <c r="F462" s="8" t="s">
        <v>1192</v>
      </c>
      <c r="G462" s="8" t="s">
        <v>1834</v>
      </c>
      <c r="H462" s="8" t="s">
        <v>1835</v>
      </c>
      <c r="I462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6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62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462" s="10">
        <f>Table1[[#This Row],[บท 1 '[10']]]+Table1[[#This Row],[บท 2 '[10']]]+Table1[[#This Row],[บท 3 '[5']]]</f>
        <v>25</v>
      </c>
      <c r="M462" s="10">
        <f>IF(Table1[[#This Row],[ซ่อมแล้วกลางภาค]]="ซ่อมแล้ว",10,Table1[[#This Row],[MID '[20']2]])</f>
        <v>16</v>
      </c>
      <c r="N462" s="10"/>
      <c r="O462" s="10"/>
      <c r="P462" s="24"/>
      <c r="Q462" s="10">
        <f>Table1[[#This Row],[บท 4 '[10']]]+Table1[[#This Row],[นำเสนอ '[5']]]+Table1[[#This Row],[บท 5 '[10']]]</f>
        <v>0</v>
      </c>
      <c r="R462" s="10">
        <f>Table1[[#This Row],[ก่อนกลางภาค '[25']]]+Table1[[#This Row],[กลางภาค '[20']]]+Table1[[#This Row],[หลังกลางภาค '[25']]]</f>
        <v>41</v>
      </c>
      <c r="S462" s="10"/>
      <c r="T462" s="10">
        <f>Table1[[#This Row],[ปลายภาค '[30']]]+Table1[[#This Row],[ก่อนปลายภาค '[70']]]</f>
        <v>41</v>
      </c>
      <c r="U462" s="12">
        <f t="shared" si="7"/>
        <v>0</v>
      </c>
      <c r="V46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6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6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62" s="13">
        <f>_xlfn.XLOOKUP(Table1[[#This Row],[email]],[1]!ท้ายบท_1[Email],[1]!ท้ายบท_1[Total points],"ยังไม่ส่ง")</f>
        <v>16</v>
      </c>
      <c r="Z462" s="8">
        <f>_xlfn.XLOOKUP(Table1[[#This Row],[email]],[1]!Quiz_1[Email],[1]!Quiz_1[Total points],"ยังไม่ส่ง")</f>
        <v>8</v>
      </c>
      <c r="AA46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6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62" s="13">
        <f>_xlfn.XLOOKUP(Table1[[#This Row],[email]],[1]!ท้ายบท_2[Email],[1]!ท้ายบท_2[Total points],"ยังไม่ส่ง")</f>
        <v>8</v>
      </c>
      <c r="AD462" s="13">
        <f>_xlfn.XLOOKUP(Table1[[#This Row],[email]],[1]!Quiz_2[Email],[1]!Quiz_2[Total points],"ยังไม่ส่ง")</f>
        <v>9</v>
      </c>
      <c r="AE46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62" s="13">
        <f>_xlfn.XLOOKUP(Table1[[#This Row],[email]],[1]!ท้ายบท_3[Email],[1]!ท้ายบท_3[Total points],"ยังไม่ส่ง")</f>
        <v>6</v>
      </c>
      <c r="AG462" s="13">
        <f>_xlfn.XLOOKUP(Table1[[#This Row],[email]],[1]!Quiz_3[Email],[1]!Quiz_3[Total points],"ยังไม่ส่ง")</f>
        <v>8</v>
      </c>
      <c r="AH462" s="10">
        <v>22</v>
      </c>
      <c r="AI462" s="14">
        <v>9</v>
      </c>
      <c r="AJ462" s="10">
        <f>ROUND((Table1[[#This Row],[mid '[20']]]+Table1[[#This Row],[mid '[10']]])/2,0)</f>
        <v>16</v>
      </c>
      <c r="AK462" s="13"/>
      <c r="AL462" s="13"/>
      <c r="AM462" s="13"/>
      <c r="AN462" s="13"/>
      <c r="AO462" s="13"/>
      <c r="AP462" s="13"/>
      <c r="AQ462" s="13"/>
      <c r="AR462" s="15"/>
      <c r="AS462" s="8" t="str">
        <f>IF(M461&lt;10,"ยังไม่ซ่อม",IF(Table1[[#This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63" spans="1:45" ht="19.5" x14ac:dyDescent="0.4">
      <c r="A463" s="7">
        <v>462</v>
      </c>
      <c r="B463" s="8">
        <v>13</v>
      </c>
      <c r="C463" s="8">
        <v>5</v>
      </c>
      <c r="D463" s="8" t="s">
        <v>1836</v>
      </c>
      <c r="E463" s="8" t="s">
        <v>46</v>
      </c>
      <c r="F463" s="8" t="s">
        <v>1837</v>
      </c>
      <c r="G463" s="8" t="s">
        <v>1838</v>
      </c>
      <c r="H463" s="8" t="s">
        <v>1839</v>
      </c>
      <c r="I463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63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63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463" s="10">
        <f>Table1[[#This Row],[บท 1 '[10']]]+Table1[[#This Row],[บท 2 '[10']]]+Table1[[#This Row],[บท 3 '[5']]]</f>
        <v>23</v>
      </c>
      <c r="M463" s="10">
        <f>IF(Table1[[#This Row],[ซ่อมแล้วกลางภาค]]="ซ่อมแล้ว",10,Table1[[#This Row],[MID '[20']2]])</f>
        <v>15</v>
      </c>
      <c r="N463" s="10"/>
      <c r="O463" s="10"/>
      <c r="P463" s="24"/>
      <c r="Q463" s="10">
        <f>Table1[[#This Row],[บท 4 '[10']]]+Table1[[#This Row],[นำเสนอ '[5']]]+Table1[[#This Row],[บท 5 '[10']]]</f>
        <v>0</v>
      </c>
      <c r="R463" s="10">
        <f>Table1[[#This Row],[ก่อนกลางภาค '[25']]]+Table1[[#This Row],[กลางภาค '[20']]]+Table1[[#This Row],[หลังกลางภาค '[25']]]</f>
        <v>38</v>
      </c>
      <c r="S463" s="10"/>
      <c r="T463" s="10">
        <f>Table1[[#This Row],[ปลายภาค '[30']]]+Table1[[#This Row],[ก่อนปลายภาค '[70']]]</f>
        <v>38</v>
      </c>
      <c r="U463" s="12">
        <f t="shared" si="7"/>
        <v>0</v>
      </c>
      <c r="V46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6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6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63" s="13">
        <f>_xlfn.XLOOKUP(Table1[[#This Row],[email]],[1]!ท้ายบท_1[Email],[1]!ท้ายบท_1[Total points],"ยังไม่ส่ง")</f>
        <v>20</v>
      </c>
      <c r="Z463" s="8">
        <f>_xlfn.XLOOKUP(Table1[[#This Row],[email]],[1]!Quiz_1[Email],[1]!Quiz_1[Total points],"ยังไม่ส่ง")</f>
        <v>6</v>
      </c>
      <c r="AA46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6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63" s="13">
        <f>_xlfn.XLOOKUP(Table1[[#This Row],[email]],[1]!ท้ายบท_2[Email],[1]!ท้ายบท_2[Total points],"ยังไม่ส่ง")</f>
        <v>12</v>
      </c>
      <c r="AD463" s="13">
        <f>_xlfn.XLOOKUP(Table1[[#This Row],[email]],[1]!Quiz_2[Email],[1]!Quiz_2[Total points],"ยังไม่ส่ง")</f>
        <v>8</v>
      </c>
      <c r="AE46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63" s="13">
        <f>_xlfn.XLOOKUP(Table1[[#This Row],[email]],[1]!ท้ายบท_3[Email],[1]!ท้ายบท_3[Total points],"ยังไม่ส่ง")</f>
        <v>11</v>
      </c>
      <c r="AG463" s="13">
        <f>_xlfn.XLOOKUP(Table1[[#This Row],[email]],[1]!Quiz_3[Email],[1]!Quiz_3[Total points],"ยังไม่ส่ง")</f>
        <v>6</v>
      </c>
      <c r="AH463" s="10">
        <v>22</v>
      </c>
      <c r="AI463" s="14">
        <v>7</v>
      </c>
      <c r="AJ463" s="10">
        <f>ROUND((Table1[[#This Row],[mid '[20']]]+Table1[[#This Row],[mid '[10']]])/2,0)</f>
        <v>15</v>
      </c>
      <c r="AK463" s="13"/>
      <c r="AL463" s="13"/>
      <c r="AM463" s="13"/>
      <c r="AN463" s="13"/>
      <c r="AO463" s="13"/>
      <c r="AP463" s="13"/>
      <c r="AQ463" s="13"/>
      <c r="AR463" s="15"/>
      <c r="AS463" s="8" t="str">
        <f>IF(M462&lt;10,"ยังไม่ซ่อม",IF(Table1[[#This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64" spans="1:45" ht="19.5" x14ac:dyDescent="0.4">
      <c r="A464" s="7">
        <v>463</v>
      </c>
      <c r="B464" s="8">
        <v>13</v>
      </c>
      <c r="C464" s="8">
        <v>6</v>
      </c>
      <c r="D464" s="8" t="s">
        <v>1840</v>
      </c>
      <c r="E464" s="8" t="s">
        <v>46</v>
      </c>
      <c r="F464" s="8" t="s">
        <v>1745</v>
      </c>
      <c r="G464" s="8" t="s">
        <v>1841</v>
      </c>
      <c r="H464" s="8" t="s">
        <v>1842</v>
      </c>
      <c r="I464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64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64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464" s="10">
        <f>Table1[[#This Row],[บท 1 '[10']]]+Table1[[#This Row],[บท 2 '[10']]]+Table1[[#This Row],[บท 3 '[5']]]</f>
        <v>24</v>
      </c>
      <c r="M464" s="10">
        <f>IF(Table1[[#This Row],[ซ่อมแล้วกลางภาค]]="ซ่อมแล้ว",10,Table1[[#This Row],[MID '[20']2]])</f>
        <v>12</v>
      </c>
      <c r="N464" s="10"/>
      <c r="O464" s="10"/>
      <c r="P464" s="24"/>
      <c r="Q464" s="10">
        <f>Table1[[#This Row],[บท 4 '[10']]]+Table1[[#This Row],[นำเสนอ '[5']]]+Table1[[#This Row],[บท 5 '[10']]]</f>
        <v>0</v>
      </c>
      <c r="R464" s="10">
        <f>Table1[[#This Row],[ก่อนกลางภาค '[25']]]+Table1[[#This Row],[กลางภาค '[20']]]+Table1[[#This Row],[หลังกลางภาค '[25']]]</f>
        <v>36</v>
      </c>
      <c r="S464" s="10"/>
      <c r="T464" s="10">
        <f>Table1[[#This Row],[ปลายภาค '[30']]]+Table1[[#This Row],[ก่อนปลายภาค '[70']]]</f>
        <v>36</v>
      </c>
      <c r="U464" s="12">
        <f t="shared" si="7"/>
        <v>0</v>
      </c>
      <c r="V46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6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6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64" s="13">
        <f>_xlfn.XLOOKUP(Table1[[#This Row],[email]],[1]!ท้ายบท_1[Email],[1]!ท้ายบท_1[Total points],"ยังไม่ส่ง")</f>
        <v>18</v>
      </c>
      <c r="Z464" s="8">
        <f>_xlfn.XLOOKUP(Table1[[#This Row],[email]],[1]!Quiz_1[Email],[1]!Quiz_1[Total points],"ยังไม่ส่ง")</f>
        <v>8</v>
      </c>
      <c r="AA46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6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64" s="13">
        <f>_xlfn.XLOOKUP(Table1[[#This Row],[email]],[1]!ท้ายบท_2[Email],[1]!ท้ายบท_2[Total points],"ยังไม่ส่ง")</f>
        <v>12</v>
      </c>
      <c r="AD464" s="13">
        <f>_xlfn.XLOOKUP(Table1[[#This Row],[email]],[1]!Quiz_2[Email],[1]!Quiz_2[Total points],"ยังไม่ส่ง")</f>
        <v>8</v>
      </c>
      <c r="AE46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64" s="13">
        <f>_xlfn.XLOOKUP(Table1[[#This Row],[email]],[1]!ท้ายบท_3[Email],[1]!ท้ายบท_3[Total points],"ยังไม่ส่ง")</f>
        <v>10</v>
      </c>
      <c r="AG464" s="13">
        <f>_xlfn.XLOOKUP(Table1[[#This Row],[email]],[1]!Quiz_3[Email],[1]!Quiz_3[Total points],"ยังไม่ส่ง")</f>
        <v>6</v>
      </c>
      <c r="AH464" s="10">
        <v>14</v>
      </c>
      <c r="AI464" s="14">
        <v>10</v>
      </c>
      <c r="AJ464" s="10">
        <f>ROUND((Table1[[#This Row],[mid '[20']]]+Table1[[#This Row],[mid '[10']]])/2,0)</f>
        <v>12</v>
      </c>
      <c r="AK464" s="13"/>
      <c r="AL464" s="13"/>
      <c r="AM464" s="13"/>
      <c r="AN464" s="13"/>
      <c r="AO464" s="13"/>
      <c r="AP464" s="13"/>
      <c r="AQ464" s="13"/>
      <c r="AR464" s="15"/>
      <c r="AS464" s="8" t="str">
        <f>IF(M463&lt;10,"ยังไม่ซ่อม",IF(Table1[[#This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65" spans="1:45" ht="19.5" x14ac:dyDescent="0.4">
      <c r="A465" s="7">
        <v>464</v>
      </c>
      <c r="B465" s="8">
        <v>13</v>
      </c>
      <c r="C465" s="8">
        <v>7</v>
      </c>
      <c r="D465" s="8" t="s">
        <v>1843</v>
      </c>
      <c r="E465" s="8" t="s">
        <v>46</v>
      </c>
      <c r="F465" s="8" t="s">
        <v>624</v>
      </c>
      <c r="G465" s="8" t="s">
        <v>1844</v>
      </c>
      <c r="H465" s="8" t="s">
        <v>1845</v>
      </c>
      <c r="I465" s="9">
        <f>ROUND(COUNTIF(Table1[[#This Row],[กิจกรรม 1.1]:[ท้ายบท 1]],"&lt;&gt;ยังไม่ส่ง")*2+IF(Table1[[#This Row],[Quiz 1]]&lt;&gt;"ยังไม่ส่ง",Table1[[#This Row],[Quiz 1]]*2/10,0),0)</f>
        <v>3</v>
      </c>
      <c r="J465" s="9">
        <f>ROUND(COUNTIF(Table1[[#This Row],[แบบฝึก 2.1]:[ท้ายบท 2]],"&lt;&gt;ยังไม่ส่ง")*8/3+IF(Table1[[#This Row],[Quiz 2]]&lt;&gt;"ยังไม่ส่ง",Table1[[#This Row],[Quiz 2]]*2/10,0),0)</f>
        <v>5</v>
      </c>
      <c r="K465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65" s="10">
        <f>Table1[[#This Row],[บท 1 '[10']]]+Table1[[#This Row],[บท 2 '[10']]]+Table1[[#This Row],[บท 3 '[5']]]</f>
        <v>10</v>
      </c>
      <c r="M465" s="10">
        <f>IF(Table1[[#This Row],[ซ่อมแล้วกลางภาค]]="ซ่อมแล้ว",10,Table1[[#This Row],[MID '[20']2]])</f>
        <v>4</v>
      </c>
      <c r="N465" s="10"/>
      <c r="O465" s="10"/>
      <c r="P465" s="24"/>
      <c r="Q465" s="10">
        <f>Table1[[#This Row],[บท 4 '[10']]]+Table1[[#This Row],[นำเสนอ '[5']]]+Table1[[#This Row],[บท 5 '[10']]]</f>
        <v>0</v>
      </c>
      <c r="R465" s="10">
        <f>Table1[[#This Row],[ก่อนกลางภาค '[25']]]+Table1[[#This Row],[กลางภาค '[20']]]+Table1[[#This Row],[หลังกลางภาค '[25']]]</f>
        <v>14</v>
      </c>
      <c r="S465" s="10"/>
      <c r="T465" s="10">
        <f>Table1[[#This Row],[ปลายภาค '[30']]]+Table1[[#This Row],[ก่อนปลายภาค '[70']]]</f>
        <v>14</v>
      </c>
      <c r="U465" s="12">
        <f t="shared" si="7"/>
        <v>0</v>
      </c>
      <c r="V465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465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465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465" s="13">
        <f>_xlfn.XLOOKUP(Table1[[#This Row],[email]],[1]!ท้ายบท_1[Email],[1]!ท้ายบท_1[Total points],"ยังไม่ส่ง")</f>
        <v>18</v>
      </c>
      <c r="Z465" s="8">
        <f>_xlfn.XLOOKUP(Table1[[#This Row],[email]],[1]!Quiz_1[Email],[1]!Quiz_1[Total points],"ยังไม่ส่ง")</f>
        <v>5</v>
      </c>
      <c r="AA46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6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65" s="13" t="str">
        <f>_xlfn.XLOOKUP(Table1[[#This Row],[email]],[1]!ท้ายบท_2[Email],[1]!ท้ายบท_2[Total points],"ยังไม่ส่ง")</f>
        <v>ยังไม่ส่ง</v>
      </c>
      <c r="AD465" s="13" t="str">
        <f>_xlfn.XLOOKUP(Table1[[#This Row],[email]],[1]!Quiz_2[Email],[1]!Quiz_2[Total points],"ยังไม่ส่ง")</f>
        <v>ยังไม่ส่ง</v>
      </c>
      <c r="AE46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65" s="13" t="str">
        <f>_xlfn.XLOOKUP(Table1[[#This Row],[email]],[1]!ท้ายบท_3[Email],[1]!ท้ายบท_3[Total points],"ยังไม่ส่ง")</f>
        <v>ยังไม่ส่ง</v>
      </c>
      <c r="AG465" s="13" t="str">
        <f>_xlfn.XLOOKUP(Table1[[#This Row],[email]],[1]!Quiz_3[Email],[1]!Quiz_3[Total points],"ยังไม่ส่ง")</f>
        <v>ยังไม่ส่ง</v>
      </c>
      <c r="AH465" s="10">
        <v>4</v>
      </c>
      <c r="AI465" s="14">
        <v>4</v>
      </c>
      <c r="AJ465" s="10">
        <f>ROUND((Table1[[#This Row],[mid '[20']]]+Table1[[#This Row],[mid '[10']]])/2,0)</f>
        <v>4</v>
      </c>
      <c r="AK465" s="13"/>
      <c r="AL465" s="13"/>
      <c r="AM465" s="13"/>
      <c r="AN465" s="13"/>
      <c r="AO465" s="13"/>
      <c r="AP465" s="13"/>
      <c r="AQ465" s="13"/>
      <c r="AR465" s="15"/>
      <c r="AS465" s="8" t="str">
        <f>IF(M464&lt;10,"ยังไม่ซ่อม",IF(Table1[[#This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66" spans="1:45" ht="19.5" x14ac:dyDescent="0.4">
      <c r="A466" s="7">
        <v>465</v>
      </c>
      <c r="B466" s="8">
        <v>13</v>
      </c>
      <c r="C466" s="8">
        <v>8</v>
      </c>
      <c r="D466" s="8" t="s">
        <v>1846</v>
      </c>
      <c r="E466" s="8" t="s">
        <v>46</v>
      </c>
      <c r="F466" s="8" t="s">
        <v>345</v>
      </c>
      <c r="G466" s="8" t="s">
        <v>1847</v>
      </c>
      <c r="H466" s="8" t="s">
        <v>1848</v>
      </c>
      <c r="I46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66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466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66" s="10">
        <f>Table1[[#This Row],[บท 1 '[10']]]+Table1[[#This Row],[บท 2 '[10']]]+Table1[[#This Row],[บท 3 '[5']]]</f>
        <v>20</v>
      </c>
      <c r="M466" s="10">
        <f>IF(Table1[[#This Row],[ซ่อมแล้วกลางภาค]]="ซ่อมแล้ว",10,Table1[[#This Row],[MID '[20']2]])</f>
        <v>17</v>
      </c>
      <c r="N466" s="10"/>
      <c r="O466" s="10"/>
      <c r="P466" s="24"/>
      <c r="Q466" s="10">
        <f>Table1[[#This Row],[บท 4 '[10']]]+Table1[[#This Row],[นำเสนอ '[5']]]+Table1[[#This Row],[บท 5 '[10']]]</f>
        <v>0</v>
      </c>
      <c r="R466" s="10">
        <f>Table1[[#This Row],[ก่อนกลางภาค '[25']]]+Table1[[#This Row],[กลางภาค '[20']]]+Table1[[#This Row],[หลังกลางภาค '[25']]]</f>
        <v>37</v>
      </c>
      <c r="S466" s="10"/>
      <c r="T466" s="10">
        <f>Table1[[#This Row],[ปลายภาค '[30']]]+Table1[[#This Row],[ก่อนปลายภาค '[70']]]</f>
        <v>37</v>
      </c>
      <c r="U466" s="12">
        <f t="shared" si="7"/>
        <v>0</v>
      </c>
      <c r="V46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6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6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66" s="13">
        <f>_xlfn.XLOOKUP(Table1[[#This Row],[email]],[1]!ท้ายบท_1[Email],[1]!ท้ายบท_1[Total points],"ยังไม่ส่ง")</f>
        <v>19</v>
      </c>
      <c r="Z466" s="8">
        <f>_xlfn.XLOOKUP(Table1[[#This Row],[email]],[1]!Quiz_1[Email],[1]!Quiz_1[Total points],"ยังไม่ส่ง")</f>
        <v>9</v>
      </c>
      <c r="AA46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6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66" s="13">
        <f>_xlfn.XLOOKUP(Table1[[#This Row],[email]],[1]!ท้ายบท_2[Email],[1]!ท้ายบท_2[Total points],"ยังไม่ส่ง")</f>
        <v>12</v>
      </c>
      <c r="AD466" s="13" t="str">
        <f>_xlfn.XLOOKUP(Table1[[#This Row],[email]],[1]!Quiz_2[Email],[1]!Quiz_2[Total points],"ยังไม่ส่ง")</f>
        <v>ยังไม่ส่ง</v>
      </c>
      <c r="AE46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66" s="13" t="str">
        <f>_xlfn.XLOOKUP(Table1[[#This Row],[email]],[1]!ท้ายบท_3[Email],[1]!ท้ายบท_3[Total points],"ยังไม่ส่ง")</f>
        <v>ยังไม่ส่ง</v>
      </c>
      <c r="AG466" s="13" t="str">
        <f>_xlfn.XLOOKUP(Table1[[#This Row],[email]],[1]!Quiz_3[Email],[1]!Quiz_3[Total points],"ยังไม่ส่ง")</f>
        <v>ยังไม่ส่ง</v>
      </c>
      <c r="AH466" s="10">
        <v>26</v>
      </c>
      <c r="AI466" s="14">
        <v>8</v>
      </c>
      <c r="AJ466" s="10">
        <f>ROUND((Table1[[#This Row],[mid '[20']]]+Table1[[#This Row],[mid '[10']]])/2,0)</f>
        <v>17</v>
      </c>
      <c r="AK466" s="13"/>
      <c r="AL466" s="13"/>
      <c r="AM466" s="13"/>
      <c r="AN466" s="13"/>
      <c r="AO466" s="13"/>
      <c r="AP466" s="13"/>
      <c r="AQ466" s="13"/>
      <c r="AR466" s="15"/>
      <c r="AS466" s="8" t="str">
        <f>IF(M465&lt;10,"ยังไม่ซ่อม",IF(Table1[[#This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67" spans="1:45" ht="19.5" x14ac:dyDescent="0.4">
      <c r="A467" s="7">
        <v>466</v>
      </c>
      <c r="B467" s="8">
        <v>13</v>
      </c>
      <c r="C467" s="8">
        <v>9</v>
      </c>
      <c r="D467" s="8" t="s">
        <v>1849</v>
      </c>
      <c r="E467" s="8" t="s">
        <v>46</v>
      </c>
      <c r="F467" s="8" t="s">
        <v>1850</v>
      </c>
      <c r="G467" s="8" t="s">
        <v>1851</v>
      </c>
      <c r="H467" s="8" t="s">
        <v>1852</v>
      </c>
      <c r="I467" s="9">
        <f>ROUND(COUNTIF(Table1[[#This Row],[กิจกรรม 1.1]:[ท้ายบท 1]],"&lt;&gt;ยังไม่ส่ง")*2+IF(Table1[[#This Row],[Quiz 1]]&lt;&gt;"ยังไม่ส่ง",Table1[[#This Row],[Quiz 1]]*2/10,0),0)</f>
        <v>5</v>
      </c>
      <c r="J467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467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67" s="10">
        <f>Table1[[#This Row],[บท 1 '[10']]]+Table1[[#This Row],[บท 2 '[10']]]+Table1[[#This Row],[บท 3 '[5']]]</f>
        <v>7</v>
      </c>
      <c r="M467" s="10">
        <f>IF(Table1[[#This Row],[ซ่อมแล้วกลางภาค]]="ซ่อมแล้ว",10,Table1[[#This Row],[MID '[20']2]])</f>
        <v>4</v>
      </c>
      <c r="N467" s="10"/>
      <c r="O467" s="10"/>
      <c r="P467" s="24"/>
      <c r="Q467" s="10">
        <f>Table1[[#This Row],[บท 4 '[10']]]+Table1[[#This Row],[นำเสนอ '[5']]]+Table1[[#This Row],[บท 5 '[10']]]</f>
        <v>0</v>
      </c>
      <c r="R467" s="10">
        <f>Table1[[#This Row],[ก่อนกลางภาค '[25']]]+Table1[[#This Row],[กลางภาค '[20']]]+Table1[[#This Row],[หลังกลางภาค '[25']]]</f>
        <v>11</v>
      </c>
      <c r="S467" s="10"/>
      <c r="T467" s="10">
        <f>Table1[[#This Row],[ปลายภาค '[30']]]+Table1[[#This Row],[ก่อนปลายภาค '[70']]]</f>
        <v>11</v>
      </c>
      <c r="U467" s="12">
        <f t="shared" si="7"/>
        <v>0</v>
      </c>
      <c r="V46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67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467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467" s="13">
        <f>_xlfn.XLOOKUP(Table1[[#This Row],[email]],[1]!ท้ายบท_1[Email],[1]!ท้ายบท_1[Total points],"ยังไม่ส่ง")</f>
        <v>18</v>
      </c>
      <c r="Z467" s="8">
        <f>_xlfn.XLOOKUP(Table1[[#This Row],[email]],[1]!Quiz_1[Email],[1]!Quiz_1[Total points],"ยังไม่ส่ง")</f>
        <v>6</v>
      </c>
      <c r="AA467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67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67" s="13" t="str">
        <f>_xlfn.XLOOKUP(Table1[[#This Row],[email]],[1]!ท้ายบท_2[Email],[1]!ท้ายบท_2[Total points],"ยังไม่ส่ง")</f>
        <v>ยังไม่ส่ง</v>
      </c>
      <c r="AD467" s="13" t="str">
        <f>_xlfn.XLOOKUP(Table1[[#This Row],[email]],[1]!Quiz_2[Email],[1]!Quiz_2[Total points],"ยังไม่ส่ง")</f>
        <v>ยังไม่ส่ง</v>
      </c>
      <c r="AE46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67" s="13" t="str">
        <f>_xlfn.XLOOKUP(Table1[[#This Row],[email]],[1]!ท้ายบท_3[Email],[1]!ท้ายบท_3[Total points],"ยังไม่ส่ง")</f>
        <v>ยังไม่ส่ง</v>
      </c>
      <c r="AG467" s="13" t="str">
        <f>_xlfn.XLOOKUP(Table1[[#This Row],[email]],[1]!Quiz_3[Email],[1]!Quiz_3[Total points],"ยังไม่ส่ง")</f>
        <v>ยังไม่ส่ง</v>
      </c>
      <c r="AH467" s="10">
        <v>8</v>
      </c>
      <c r="AI467" s="14">
        <v>0</v>
      </c>
      <c r="AJ467" s="10">
        <f>ROUND((Table1[[#This Row],[mid '[20']]]+Table1[[#This Row],[mid '[10']]])/2,0)</f>
        <v>4</v>
      </c>
      <c r="AK467" s="13"/>
      <c r="AL467" s="13"/>
      <c r="AM467" s="13"/>
      <c r="AN467" s="13"/>
      <c r="AO467" s="13"/>
      <c r="AP467" s="13"/>
      <c r="AQ467" s="13"/>
      <c r="AR467" s="15"/>
      <c r="AS467" s="8" t="str">
        <f>IF(M466&lt;10,"ยังไม่ซ่อม",IF(Table1[[#This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68" spans="1:45" ht="19.5" x14ac:dyDescent="0.4">
      <c r="A468" s="7">
        <v>467</v>
      </c>
      <c r="B468" s="8">
        <v>13</v>
      </c>
      <c r="C468" s="8">
        <v>10</v>
      </c>
      <c r="D468" s="8" t="s">
        <v>1853</v>
      </c>
      <c r="E468" s="8" t="s">
        <v>46</v>
      </c>
      <c r="F468" s="8" t="s">
        <v>1854</v>
      </c>
      <c r="G468" s="8" t="s">
        <v>1855</v>
      </c>
      <c r="H468" s="8" t="s">
        <v>1856</v>
      </c>
      <c r="I468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468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68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468" s="10">
        <f>Table1[[#This Row],[บท 1 '[10']]]+Table1[[#This Row],[บท 2 '[10']]]+Table1[[#This Row],[บท 3 '[5']]]</f>
        <v>23</v>
      </c>
      <c r="M468" s="10">
        <f>IF(Table1[[#This Row],[ซ่อมแล้วกลางภาค]]="ซ่อมแล้ว",10,Table1[[#This Row],[MID '[20']2]])</f>
        <v>14</v>
      </c>
      <c r="N468" s="10"/>
      <c r="O468" s="10"/>
      <c r="P468" s="24"/>
      <c r="Q468" s="10">
        <f>Table1[[#This Row],[บท 4 '[10']]]+Table1[[#This Row],[นำเสนอ '[5']]]+Table1[[#This Row],[บท 5 '[10']]]</f>
        <v>0</v>
      </c>
      <c r="R468" s="10">
        <f>Table1[[#This Row],[ก่อนกลางภาค '[25']]]+Table1[[#This Row],[กลางภาค '[20']]]+Table1[[#This Row],[หลังกลางภาค '[25']]]</f>
        <v>37</v>
      </c>
      <c r="S468" s="10"/>
      <c r="T468" s="10">
        <f>Table1[[#This Row],[ปลายภาค '[30']]]+Table1[[#This Row],[ก่อนปลายภาค '[70']]]</f>
        <v>37</v>
      </c>
      <c r="U468" s="12">
        <f t="shared" si="7"/>
        <v>0</v>
      </c>
      <c r="V46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6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6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68" s="13">
        <f>_xlfn.XLOOKUP(Table1[[#This Row],[email]],[1]!ท้ายบท_1[Email],[1]!ท้ายบท_1[Total points],"ยังไม่ส่ง")</f>
        <v>21</v>
      </c>
      <c r="Z468" s="8">
        <f>_xlfn.XLOOKUP(Table1[[#This Row],[email]],[1]!Quiz_1[Email],[1]!Quiz_1[Total points],"ยังไม่ส่ง")</f>
        <v>2</v>
      </c>
      <c r="AA46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6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68" s="13">
        <f>_xlfn.XLOOKUP(Table1[[#This Row],[email]],[1]!ท้ายบท_2[Email],[1]!ท้ายบท_2[Total points],"ยังไม่ส่ง")</f>
        <v>12</v>
      </c>
      <c r="AD468" s="13">
        <f>_xlfn.XLOOKUP(Table1[[#This Row],[email]],[1]!Quiz_2[Email],[1]!Quiz_2[Total points],"ยังไม่ส่ง")</f>
        <v>9</v>
      </c>
      <c r="AE46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68" s="13">
        <f>_xlfn.XLOOKUP(Table1[[#This Row],[email]],[1]!ท้ายบท_3[Email],[1]!ท้ายบท_3[Total points],"ยังไม่ส่ง")</f>
        <v>8</v>
      </c>
      <c r="AG468" s="13">
        <f>_xlfn.XLOOKUP(Table1[[#This Row],[email]],[1]!Quiz_3[Email],[1]!Quiz_3[Total points],"ยังไม่ส่ง")</f>
        <v>8</v>
      </c>
      <c r="AH468" s="10">
        <v>18</v>
      </c>
      <c r="AI468" s="14">
        <v>10</v>
      </c>
      <c r="AJ468" s="10">
        <f>ROUND((Table1[[#This Row],[mid '[20']]]+Table1[[#This Row],[mid '[10']]])/2,0)</f>
        <v>14</v>
      </c>
      <c r="AK468" s="13"/>
      <c r="AL468" s="13"/>
      <c r="AM468" s="13"/>
      <c r="AN468" s="13"/>
      <c r="AO468" s="13"/>
      <c r="AP468" s="13"/>
      <c r="AQ468" s="13"/>
      <c r="AR468" s="15"/>
      <c r="AS468" s="8" t="str">
        <f>IF(M467&lt;10,"ยังไม่ซ่อม",IF(Table1[[#This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69" spans="1:45" ht="19.5" x14ac:dyDescent="0.4">
      <c r="A469" s="7">
        <v>468</v>
      </c>
      <c r="B469" s="8">
        <v>13</v>
      </c>
      <c r="C469" s="8">
        <v>11</v>
      </c>
      <c r="D469" s="8" t="s">
        <v>1857</v>
      </c>
      <c r="E469" s="8" t="s">
        <v>46</v>
      </c>
      <c r="F469" s="8" t="s">
        <v>1858</v>
      </c>
      <c r="G469" s="8" t="s">
        <v>1859</v>
      </c>
      <c r="H469" s="8" t="s">
        <v>1860</v>
      </c>
      <c r="I469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469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469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69" s="10">
        <f>Table1[[#This Row],[บท 1 '[10']]]+Table1[[#This Row],[บท 2 '[10']]]+Table1[[#This Row],[บท 3 '[5']]]</f>
        <v>12</v>
      </c>
      <c r="M469" s="10">
        <f>IF(Table1[[#This Row],[ซ่อมแล้วกลางภาค]]="ซ่อมแล้ว",10,Table1[[#This Row],[MID '[20']2]])</f>
        <v>6</v>
      </c>
      <c r="N469" s="10"/>
      <c r="O469" s="10"/>
      <c r="P469" s="24"/>
      <c r="Q469" s="10">
        <f>Table1[[#This Row],[บท 4 '[10']]]+Table1[[#This Row],[นำเสนอ '[5']]]+Table1[[#This Row],[บท 5 '[10']]]</f>
        <v>0</v>
      </c>
      <c r="R469" s="10">
        <f>Table1[[#This Row],[ก่อนกลางภาค '[25']]]+Table1[[#This Row],[กลางภาค '[20']]]+Table1[[#This Row],[หลังกลางภาค '[25']]]</f>
        <v>18</v>
      </c>
      <c r="S469" s="10"/>
      <c r="T469" s="10">
        <f>Table1[[#This Row],[ปลายภาค '[30']]]+Table1[[#This Row],[ก่อนปลายภาค '[70']]]</f>
        <v>18</v>
      </c>
      <c r="U469" s="12">
        <f t="shared" si="7"/>
        <v>0</v>
      </c>
      <c r="V46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6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6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69" s="13" t="str">
        <f>_xlfn.XLOOKUP(Table1[[#This Row],[email]],[1]!ท้ายบท_1[Email],[1]!ท้ายบท_1[Total points],"ยังไม่ส่ง")</f>
        <v>ยังไม่ส่ง</v>
      </c>
      <c r="Z469" s="8">
        <f>_xlfn.XLOOKUP(Table1[[#This Row],[email]],[1]!Quiz_1[Email],[1]!Quiz_1[Total points],"ยังไม่ส่ง")</f>
        <v>6</v>
      </c>
      <c r="AA46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69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69" s="13" t="str">
        <f>_xlfn.XLOOKUP(Table1[[#This Row],[email]],[1]!ท้ายบท_2[Email],[1]!ท้ายบท_2[Total points],"ยังไม่ส่ง")</f>
        <v>ยังไม่ส่ง</v>
      </c>
      <c r="AD469" s="13" t="str">
        <f>_xlfn.XLOOKUP(Table1[[#This Row],[email]],[1]!Quiz_2[Email],[1]!Quiz_2[Total points],"ยังไม่ส่ง")</f>
        <v>ยังไม่ส่ง</v>
      </c>
      <c r="AE46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69" s="13" t="str">
        <f>_xlfn.XLOOKUP(Table1[[#This Row],[email]],[1]!ท้ายบท_3[Email],[1]!ท้ายบท_3[Total points],"ยังไม่ส่ง")</f>
        <v>ยังไม่ส่ง</v>
      </c>
      <c r="AG469" s="13" t="str">
        <f>_xlfn.XLOOKUP(Table1[[#This Row],[email]],[1]!Quiz_3[Email],[1]!Quiz_3[Total points],"ยังไม่ส่ง")</f>
        <v>ยังไม่ส่ง</v>
      </c>
      <c r="AH469" s="10">
        <v>9</v>
      </c>
      <c r="AI469" s="14">
        <v>3</v>
      </c>
      <c r="AJ469" s="10">
        <f>ROUND((Table1[[#This Row],[mid '[20']]]+Table1[[#This Row],[mid '[10']]])/2,0)</f>
        <v>6</v>
      </c>
      <c r="AK469" s="13"/>
      <c r="AL469" s="13"/>
      <c r="AM469" s="13"/>
      <c r="AN469" s="13"/>
      <c r="AO469" s="13"/>
      <c r="AP469" s="13"/>
      <c r="AQ469" s="13"/>
      <c r="AR469" s="15"/>
      <c r="AS469" s="8" t="str">
        <f>IF(M468&lt;10,"ยังไม่ซ่อม",IF(Table1[[#This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70" spans="1:45" ht="19.5" x14ac:dyDescent="0.4">
      <c r="A470" s="7">
        <v>469</v>
      </c>
      <c r="B470" s="8">
        <v>13</v>
      </c>
      <c r="C470" s="8">
        <v>12</v>
      </c>
      <c r="D470" s="8" t="s">
        <v>1861</v>
      </c>
      <c r="E470" s="8" t="s">
        <v>46</v>
      </c>
      <c r="F470" s="8" t="s">
        <v>1862</v>
      </c>
      <c r="G470" s="8" t="s">
        <v>1863</v>
      </c>
      <c r="H470" s="8" t="s">
        <v>1864</v>
      </c>
      <c r="I470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70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470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470" s="10">
        <f>Table1[[#This Row],[บท 1 '[10']]]+Table1[[#This Row],[บท 2 '[10']]]+Table1[[#This Row],[บท 3 '[5']]]</f>
        <v>21</v>
      </c>
      <c r="M470" s="10">
        <f>IF(Table1[[#This Row],[ซ่อมแล้วกลางภาค]]="ซ่อมแล้ว",10,Table1[[#This Row],[MID '[20']2]])</f>
        <v>11</v>
      </c>
      <c r="N470" s="10"/>
      <c r="O470" s="10"/>
      <c r="P470" s="24"/>
      <c r="Q470" s="10">
        <f>Table1[[#This Row],[บท 4 '[10']]]+Table1[[#This Row],[นำเสนอ '[5']]]+Table1[[#This Row],[บท 5 '[10']]]</f>
        <v>0</v>
      </c>
      <c r="R470" s="10">
        <f>Table1[[#This Row],[ก่อนกลางภาค '[25']]]+Table1[[#This Row],[กลางภาค '[20']]]+Table1[[#This Row],[หลังกลางภาค '[25']]]</f>
        <v>32</v>
      </c>
      <c r="S470" s="10"/>
      <c r="T470" s="10">
        <f>Table1[[#This Row],[ปลายภาค '[30']]]+Table1[[#This Row],[ก่อนปลายภาค '[70']]]</f>
        <v>32</v>
      </c>
      <c r="U470" s="12">
        <f t="shared" si="7"/>
        <v>0</v>
      </c>
      <c r="V47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7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7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70" s="13">
        <f>_xlfn.XLOOKUP(Table1[[#This Row],[email]],[1]!ท้ายบท_1[Email],[1]!ท้ายบท_1[Total points],"ยังไม่ส่ง")</f>
        <v>22</v>
      </c>
      <c r="Z470" s="8">
        <f>_xlfn.XLOOKUP(Table1[[#This Row],[email]],[1]!Quiz_1[Email],[1]!Quiz_1[Total points],"ยังไม่ส่ง")</f>
        <v>6</v>
      </c>
      <c r="AA47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7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70" s="13">
        <f>_xlfn.XLOOKUP(Table1[[#This Row],[email]],[1]!ท้ายบท_2[Email],[1]!ท้ายบท_2[Total points],"ยังไม่ส่ง")</f>
        <v>13</v>
      </c>
      <c r="AD470" s="13" t="str">
        <f>_xlfn.XLOOKUP(Table1[[#This Row],[email]],[1]!Quiz_2[Email],[1]!Quiz_2[Total points],"ยังไม่ส่ง")</f>
        <v>ยังไม่ส่ง</v>
      </c>
      <c r="AE47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70" s="13">
        <f>_xlfn.XLOOKUP(Table1[[#This Row],[email]],[1]!ท้ายบท_3[Email],[1]!ท้ายบท_3[Total points],"ยังไม่ส่ง")</f>
        <v>8</v>
      </c>
      <c r="AG470" s="13">
        <f>_xlfn.XLOOKUP(Table1[[#This Row],[email]],[1]!Quiz_3[Email],[1]!Quiz_3[Total points],"ยังไม่ส่ง")</f>
        <v>4</v>
      </c>
      <c r="AH470" s="10">
        <v>18</v>
      </c>
      <c r="AI470" s="14">
        <v>3</v>
      </c>
      <c r="AJ470" s="10">
        <f>ROUND((Table1[[#This Row],[mid '[20']]]+Table1[[#This Row],[mid '[10']]])/2,0)</f>
        <v>11</v>
      </c>
      <c r="AK470" s="13"/>
      <c r="AL470" s="13"/>
      <c r="AM470" s="13"/>
      <c r="AN470" s="13"/>
      <c r="AO470" s="13"/>
      <c r="AP470" s="13"/>
      <c r="AQ470" s="13"/>
      <c r="AR470" s="15"/>
      <c r="AS470" s="8" t="str">
        <f>IF(M469&lt;10,"ยังไม่ซ่อม",IF(Table1[[#This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71" spans="1:45" ht="19.5" x14ac:dyDescent="0.4">
      <c r="A471" s="7">
        <v>470</v>
      </c>
      <c r="B471" s="8">
        <v>13</v>
      </c>
      <c r="C471" s="8">
        <v>13</v>
      </c>
      <c r="D471" s="8" t="s">
        <v>1865</v>
      </c>
      <c r="E471" s="8" t="s">
        <v>46</v>
      </c>
      <c r="F471" s="8" t="s">
        <v>1866</v>
      </c>
      <c r="G471" s="8" t="s">
        <v>1867</v>
      </c>
      <c r="H471" s="8" t="s">
        <v>1868</v>
      </c>
      <c r="I471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471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471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71" s="10">
        <f>Table1[[#This Row],[บท 1 '[10']]]+Table1[[#This Row],[บท 2 '[10']]]+Table1[[#This Row],[บท 3 '[5']]]</f>
        <v>12</v>
      </c>
      <c r="M471" s="10">
        <f>IF(Table1[[#This Row],[ซ่อมแล้วกลางภาค]]="ซ่อมแล้ว",10,Table1[[#This Row],[MID '[20']2]])</f>
        <v>10</v>
      </c>
      <c r="N471" s="10"/>
      <c r="O471" s="10"/>
      <c r="P471" s="24"/>
      <c r="Q471" s="10">
        <f>Table1[[#This Row],[บท 4 '[10']]]+Table1[[#This Row],[นำเสนอ '[5']]]+Table1[[#This Row],[บท 5 '[10']]]</f>
        <v>0</v>
      </c>
      <c r="R471" s="10">
        <f>Table1[[#This Row],[ก่อนกลางภาค '[25']]]+Table1[[#This Row],[กลางภาค '[20']]]+Table1[[#This Row],[หลังกลางภาค '[25']]]</f>
        <v>22</v>
      </c>
      <c r="S471" s="10"/>
      <c r="T471" s="10">
        <f>Table1[[#This Row],[ปลายภาค '[30']]]+Table1[[#This Row],[ก่อนปลายภาค '[70']]]</f>
        <v>22</v>
      </c>
      <c r="U471" s="12">
        <f t="shared" si="7"/>
        <v>0</v>
      </c>
      <c r="V47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7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7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71" s="13" t="str">
        <f>_xlfn.XLOOKUP(Table1[[#This Row],[email]],[1]!ท้ายบท_1[Email],[1]!ท้ายบท_1[Total points],"ยังไม่ส่ง")</f>
        <v>ยังไม่ส่ง</v>
      </c>
      <c r="Z471" s="8">
        <f>_xlfn.XLOOKUP(Table1[[#This Row],[email]],[1]!Quiz_1[Email],[1]!Quiz_1[Total points],"ยังไม่ส่ง")</f>
        <v>6</v>
      </c>
      <c r="AA47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71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71" s="13" t="str">
        <f>_xlfn.XLOOKUP(Table1[[#This Row],[email]],[1]!ท้ายบท_2[Email],[1]!ท้ายบท_2[Total points],"ยังไม่ส่ง")</f>
        <v>ยังไม่ส่ง</v>
      </c>
      <c r="AD471" s="13" t="str">
        <f>_xlfn.XLOOKUP(Table1[[#This Row],[email]],[1]!Quiz_2[Email],[1]!Quiz_2[Total points],"ยังไม่ส่ง")</f>
        <v>ยังไม่ส่ง</v>
      </c>
      <c r="AE47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71" s="13" t="str">
        <f>_xlfn.XLOOKUP(Table1[[#This Row],[email]],[1]!ท้ายบท_3[Email],[1]!ท้ายบท_3[Total points],"ยังไม่ส่ง")</f>
        <v>ยังไม่ส่ง</v>
      </c>
      <c r="AG471" s="13" t="str">
        <f>_xlfn.XLOOKUP(Table1[[#This Row],[email]],[1]!Quiz_3[Email],[1]!Quiz_3[Total points],"ยังไม่ส่ง")</f>
        <v>ยังไม่ส่ง</v>
      </c>
      <c r="AH471" s="10">
        <v>14</v>
      </c>
      <c r="AI471" s="14">
        <v>5</v>
      </c>
      <c r="AJ471" s="10">
        <f>ROUND((Table1[[#This Row],[mid '[20']]]+Table1[[#This Row],[mid '[10']]])/2,0)</f>
        <v>10</v>
      </c>
      <c r="AK471" s="13"/>
      <c r="AL471" s="13"/>
      <c r="AM471" s="13"/>
      <c r="AN471" s="13"/>
      <c r="AO471" s="13"/>
      <c r="AP471" s="13"/>
      <c r="AQ471" s="13"/>
      <c r="AR471" s="15"/>
      <c r="AS471" s="8" t="str">
        <f>IF(M470&lt;10,"ยังไม่ซ่อม",IF(Table1[[#This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72" spans="1:45" ht="19.5" x14ac:dyDescent="0.4">
      <c r="A472" s="7">
        <v>471</v>
      </c>
      <c r="B472" s="8">
        <v>13</v>
      </c>
      <c r="C472" s="8">
        <v>14</v>
      </c>
      <c r="D472" s="8" t="s">
        <v>1869</v>
      </c>
      <c r="E472" s="8" t="s">
        <v>46</v>
      </c>
      <c r="F472" s="8" t="s">
        <v>1870</v>
      </c>
      <c r="G472" s="8" t="s">
        <v>1871</v>
      </c>
      <c r="H472" s="8" t="s">
        <v>1872</v>
      </c>
      <c r="I472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472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472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72" s="10">
        <f>Table1[[#This Row],[บท 1 '[10']]]+Table1[[#This Row],[บท 2 '[10']]]+Table1[[#This Row],[บท 3 '[5']]]</f>
        <v>14</v>
      </c>
      <c r="M472" s="10">
        <f>IF(Table1[[#This Row],[ซ่อมแล้วกลางภาค]]="ซ่อมแล้ว",10,Table1[[#This Row],[MID '[20']2]])</f>
        <v>8</v>
      </c>
      <c r="N472" s="10"/>
      <c r="O472" s="10"/>
      <c r="P472" s="24"/>
      <c r="Q472" s="10">
        <f>Table1[[#This Row],[บท 4 '[10']]]+Table1[[#This Row],[นำเสนอ '[5']]]+Table1[[#This Row],[บท 5 '[10']]]</f>
        <v>0</v>
      </c>
      <c r="R472" s="10">
        <f>Table1[[#This Row],[ก่อนกลางภาค '[25']]]+Table1[[#This Row],[กลางภาค '[20']]]+Table1[[#This Row],[หลังกลางภาค '[25']]]</f>
        <v>22</v>
      </c>
      <c r="S472" s="10"/>
      <c r="T472" s="10">
        <f>Table1[[#This Row],[ปลายภาค '[30']]]+Table1[[#This Row],[ก่อนปลายภาค '[70']]]</f>
        <v>22</v>
      </c>
      <c r="U472" s="12">
        <f t="shared" si="7"/>
        <v>0</v>
      </c>
      <c r="V47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72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472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472" s="13" t="str">
        <f>_xlfn.XLOOKUP(Table1[[#This Row],[email]],[1]!ท้ายบท_1[Email],[1]!ท้ายบท_1[Total points],"ยังไม่ส่ง")</f>
        <v>ยังไม่ส่ง</v>
      </c>
      <c r="Z472" s="8">
        <f>_xlfn.XLOOKUP(Table1[[#This Row],[email]],[1]!Quiz_1[Email],[1]!Quiz_1[Total points],"ยังไม่ส่ง")</f>
        <v>10</v>
      </c>
      <c r="AA47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7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72" s="13">
        <f>_xlfn.XLOOKUP(Table1[[#This Row],[email]],[1]!ท้ายบท_2[Email],[1]!ท้ายบท_2[Total points],"ยังไม่ส่ง")</f>
        <v>5</v>
      </c>
      <c r="AD472" s="13" t="str">
        <f>_xlfn.XLOOKUP(Table1[[#This Row],[email]],[1]!Quiz_2[Email],[1]!Quiz_2[Total points],"ยังไม่ส่ง")</f>
        <v>ยังไม่ส่ง</v>
      </c>
      <c r="AE47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72" s="13" t="str">
        <f>_xlfn.XLOOKUP(Table1[[#This Row],[email]],[1]!ท้ายบท_3[Email],[1]!ท้ายบท_3[Total points],"ยังไม่ส่ง")</f>
        <v>ยังไม่ส่ง</v>
      </c>
      <c r="AG472" s="13" t="str">
        <f>_xlfn.XLOOKUP(Table1[[#This Row],[email]],[1]!Quiz_3[Email],[1]!Quiz_3[Total points],"ยังไม่ส่ง")</f>
        <v>ยังไม่ส่ง</v>
      </c>
      <c r="AH472" s="10">
        <v>12</v>
      </c>
      <c r="AI472" s="14">
        <v>3</v>
      </c>
      <c r="AJ472" s="10">
        <f>ROUND((Table1[[#This Row],[mid '[20']]]+Table1[[#This Row],[mid '[10']]])/2,0)</f>
        <v>8</v>
      </c>
      <c r="AK472" s="13"/>
      <c r="AL472" s="13"/>
      <c r="AM472" s="13"/>
      <c r="AN472" s="13"/>
      <c r="AO472" s="13"/>
      <c r="AP472" s="13"/>
      <c r="AQ472" s="13"/>
      <c r="AR472" s="15"/>
      <c r="AS472" s="8" t="str">
        <f>IF(M471&lt;10,"ยังไม่ซ่อม",IF(Table1[[#This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73" spans="1:45" ht="19.5" x14ac:dyDescent="0.4">
      <c r="A473" s="7">
        <v>472</v>
      </c>
      <c r="B473" s="8">
        <v>13</v>
      </c>
      <c r="C473" s="8">
        <v>15</v>
      </c>
      <c r="D473" s="8" t="s">
        <v>1873</v>
      </c>
      <c r="E473" s="8" t="s">
        <v>46</v>
      </c>
      <c r="F473" s="8" t="s">
        <v>1874</v>
      </c>
      <c r="G473" s="8" t="s">
        <v>1875</v>
      </c>
      <c r="H473" s="8" t="s">
        <v>1876</v>
      </c>
      <c r="I473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473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473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73" s="10">
        <f>Table1[[#This Row],[บท 1 '[10']]]+Table1[[#This Row],[บท 2 '[10']]]+Table1[[#This Row],[บท 3 '[5']]]</f>
        <v>13</v>
      </c>
      <c r="M473" s="10">
        <f>IF(Table1[[#This Row],[ซ่อมแล้วกลางภาค]]="ซ่อมแล้ว",10,Table1[[#This Row],[MID '[20']2]])</f>
        <v>16</v>
      </c>
      <c r="N473" s="10"/>
      <c r="O473" s="10"/>
      <c r="P473" s="24"/>
      <c r="Q473" s="10">
        <f>Table1[[#This Row],[บท 4 '[10']]]+Table1[[#This Row],[นำเสนอ '[5']]]+Table1[[#This Row],[บท 5 '[10']]]</f>
        <v>0</v>
      </c>
      <c r="R473" s="10">
        <f>Table1[[#This Row],[ก่อนกลางภาค '[25']]]+Table1[[#This Row],[กลางภาค '[20']]]+Table1[[#This Row],[หลังกลางภาค '[25']]]</f>
        <v>29</v>
      </c>
      <c r="S473" s="10"/>
      <c r="T473" s="10">
        <f>Table1[[#This Row],[ปลายภาค '[30']]]+Table1[[#This Row],[ก่อนปลายภาค '[70']]]</f>
        <v>29</v>
      </c>
      <c r="U473" s="12">
        <f t="shared" si="7"/>
        <v>0</v>
      </c>
      <c r="V473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47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7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73" s="13">
        <f>_xlfn.XLOOKUP(Table1[[#This Row],[email]],[1]!ท้ายบท_1[Email],[1]!ท้ายบท_1[Total points],"ยังไม่ส่ง")</f>
        <v>16</v>
      </c>
      <c r="Z473" s="8">
        <f>_xlfn.XLOOKUP(Table1[[#This Row],[email]],[1]!Quiz_1[Email],[1]!Quiz_1[Total points],"ยังไม่ส่ง")</f>
        <v>8</v>
      </c>
      <c r="AA47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73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73" s="13" t="str">
        <f>_xlfn.XLOOKUP(Table1[[#This Row],[email]],[1]!ท้ายบท_2[Email],[1]!ท้ายบท_2[Total points],"ยังไม่ส่ง")</f>
        <v>ยังไม่ส่ง</v>
      </c>
      <c r="AD473" s="13" t="str">
        <f>_xlfn.XLOOKUP(Table1[[#This Row],[email]],[1]!Quiz_2[Email],[1]!Quiz_2[Total points],"ยังไม่ส่ง")</f>
        <v>ยังไม่ส่ง</v>
      </c>
      <c r="AE47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73" s="13" t="str">
        <f>_xlfn.XLOOKUP(Table1[[#This Row],[email]],[1]!ท้ายบท_3[Email],[1]!ท้ายบท_3[Total points],"ยังไม่ส่ง")</f>
        <v>ยังไม่ส่ง</v>
      </c>
      <c r="AG473" s="13" t="str">
        <f>_xlfn.XLOOKUP(Table1[[#This Row],[email]],[1]!Quiz_3[Email],[1]!Quiz_3[Total points],"ยังไม่ส่ง")</f>
        <v>ยังไม่ส่ง</v>
      </c>
      <c r="AH473" s="10">
        <v>24</v>
      </c>
      <c r="AI473" s="14">
        <v>8</v>
      </c>
      <c r="AJ473" s="10">
        <f>ROUND((Table1[[#This Row],[mid '[20']]]+Table1[[#This Row],[mid '[10']]])/2,0)</f>
        <v>16</v>
      </c>
      <c r="AK473" s="13"/>
      <c r="AL473" s="13"/>
      <c r="AM473" s="13"/>
      <c r="AN473" s="13"/>
      <c r="AO473" s="13"/>
      <c r="AP473" s="13"/>
      <c r="AQ473" s="13"/>
      <c r="AR473" s="15"/>
      <c r="AS473" s="8" t="str">
        <f>IF(M472&lt;10,"ยังไม่ซ่อม",IF(Table1[[#This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74" spans="1:45" ht="19.5" x14ac:dyDescent="0.4">
      <c r="A474" s="7">
        <v>473</v>
      </c>
      <c r="B474" s="8">
        <v>13</v>
      </c>
      <c r="C474" s="8">
        <v>16</v>
      </c>
      <c r="D474" s="8" t="s">
        <v>1877</v>
      </c>
      <c r="E474" s="8" t="s">
        <v>46</v>
      </c>
      <c r="F474" s="8" t="s">
        <v>807</v>
      </c>
      <c r="G474" s="8" t="s">
        <v>1878</v>
      </c>
      <c r="H474" s="8" t="s">
        <v>1879</v>
      </c>
      <c r="I474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74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474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474" s="10">
        <f>Table1[[#This Row],[บท 1 '[10']]]+Table1[[#This Row],[บท 2 '[10']]]+Table1[[#This Row],[บท 3 '[5']]]</f>
        <v>22</v>
      </c>
      <c r="M474" s="10">
        <f>IF(Table1[[#This Row],[ซ่อมแล้วกลางภาค]]="ซ่อมแล้ว",10,Table1[[#This Row],[MID '[20']2]])</f>
        <v>8</v>
      </c>
      <c r="N474" s="10"/>
      <c r="O474" s="10"/>
      <c r="P474" s="24"/>
      <c r="Q474" s="10">
        <f>Table1[[#This Row],[บท 4 '[10']]]+Table1[[#This Row],[นำเสนอ '[5']]]+Table1[[#This Row],[บท 5 '[10']]]</f>
        <v>0</v>
      </c>
      <c r="R474" s="10">
        <f>Table1[[#This Row],[ก่อนกลางภาค '[25']]]+Table1[[#This Row],[กลางภาค '[20']]]+Table1[[#This Row],[หลังกลางภาค '[25']]]</f>
        <v>30</v>
      </c>
      <c r="S474" s="10"/>
      <c r="T474" s="10">
        <f>Table1[[#This Row],[ปลายภาค '[30']]]+Table1[[#This Row],[ก่อนปลายภาค '[70']]]</f>
        <v>30</v>
      </c>
      <c r="U474" s="12">
        <f t="shared" si="7"/>
        <v>0</v>
      </c>
      <c r="V47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7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7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74" s="13">
        <f>_xlfn.XLOOKUP(Table1[[#This Row],[email]],[1]!ท้ายบท_1[Email],[1]!ท้ายบท_1[Total points],"ยังไม่ส่ง")</f>
        <v>14</v>
      </c>
      <c r="Z474" s="8">
        <f>_xlfn.XLOOKUP(Table1[[#This Row],[email]],[1]!Quiz_1[Email],[1]!Quiz_1[Total points],"ยังไม่ส่ง")</f>
        <v>4</v>
      </c>
      <c r="AA47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7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74" s="13">
        <f>_xlfn.XLOOKUP(Table1[[#This Row],[email]],[1]!ท้ายบท_2[Email],[1]!ท้ายบท_2[Total points],"ยังไม่ส่ง")</f>
        <v>10</v>
      </c>
      <c r="AD474" s="13">
        <f>_xlfn.XLOOKUP(Table1[[#This Row],[email]],[1]!Quiz_2[Email],[1]!Quiz_2[Total points],"ยังไม่ส่ง")</f>
        <v>7</v>
      </c>
      <c r="AE47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74" s="13">
        <f>_xlfn.XLOOKUP(Table1[[#This Row],[email]],[1]!ท้ายบท_3[Email],[1]!ท้ายบท_3[Total points],"ยังไม่ส่ง")</f>
        <v>11</v>
      </c>
      <c r="AG474" s="13">
        <f>_xlfn.XLOOKUP(Table1[[#This Row],[email]],[1]!Quiz_3[Email],[1]!Quiz_3[Total points],"ยังไม่ส่ง")</f>
        <v>6</v>
      </c>
      <c r="AH474" s="10">
        <v>12</v>
      </c>
      <c r="AI474" s="14">
        <v>4</v>
      </c>
      <c r="AJ474" s="10">
        <f>ROUND((Table1[[#This Row],[mid '[20']]]+Table1[[#This Row],[mid '[10']]])/2,0)</f>
        <v>8</v>
      </c>
      <c r="AK474" s="13"/>
      <c r="AL474" s="13"/>
      <c r="AM474" s="13"/>
      <c r="AN474" s="13"/>
      <c r="AO474" s="13"/>
      <c r="AP474" s="13"/>
      <c r="AQ474" s="13"/>
      <c r="AR474" s="15"/>
      <c r="AS474" s="8" t="str">
        <f>IF(M473&lt;10,"ยังไม่ซ่อม",IF(Table1[[#This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75" spans="1:45" ht="19.5" x14ac:dyDescent="0.4">
      <c r="A475" s="7">
        <v>474</v>
      </c>
      <c r="B475" s="8">
        <v>13</v>
      </c>
      <c r="C475" s="8">
        <v>17</v>
      </c>
      <c r="D475" s="8" t="s">
        <v>1880</v>
      </c>
      <c r="E475" s="8" t="s">
        <v>457</v>
      </c>
      <c r="F475" s="8" t="s">
        <v>1881</v>
      </c>
      <c r="G475" s="8" t="s">
        <v>1882</v>
      </c>
      <c r="H475" s="8" t="s">
        <v>1883</v>
      </c>
      <c r="I475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75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75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475" s="10">
        <f>Table1[[#This Row],[บท 1 '[10']]]+Table1[[#This Row],[บท 2 '[10']]]+Table1[[#This Row],[บท 3 '[5']]]</f>
        <v>23</v>
      </c>
      <c r="M475" s="10">
        <f>IF(Table1[[#This Row],[ซ่อมแล้วกลางภาค]]="ซ่อมแล้ว",10,Table1[[#This Row],[MID '[20']2]])</f>
        <v>11</v>
      </c>
      <c r="N475" s="10"/>
      <c r="O475" s="10"/>
      <c r="P475" s="24"/>
      <c r="Q475" s="10">
        <f>Table1[[#This Row],[บท 4 '[10']]]+Table1[[#This Row],[นำเสนอ '[5']]]+Table1[[#This Row],[บท 5 '[10']]]</f>
        <v>0</v>
      </c>
      <c r="R475" s="10">
        <f>Table1[[#This Row],[ก่อนกลางภาค '[25']]]+Table1[[#This Row],[กลางภาค '[20']]]+Table1[[#This Row],[หลังกลางภาค '[25']]]</f>
        <v>34</v>
      </c>
      <c r="S475" s="10"/>
      <c r="T475" s="10">
        <f>Table1[[#This Row],[ปลายภาค '[30']]]+Table1[[#This Row],[ก่อนปลายภาค '[70']]]</f>
        <v>34</v>
      </c>
      <c r="U475" s="12">
        <f t="shared" si="7"/>
        <v>0</v>
      </c>
      <c r="V47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7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7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75" s="13">
        <f>_xlfn.XLOOKUP(Table1[[#This Row],[email]],[1]!ท้ายบท_1[Email],[1]!ท้ายบท_1[Total points],"ยังไม่ส่ง")</f>
        <v>21</v>
      </c>
      <c r="Z475" s="8">
        <f>_xlfn.XLOOKUP(Table1[[#This Row],[email]],[1]!Quiz_1[Email],[1]!Quiz_1[Total points],"ยังไม่ส่ง")</f>
        <v>4</v>
      </c>
      <c r="AA47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7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75" s="13">
        <f>_xlfn.XLOOKUP(Table1[[#This Row],[email]],[1]!ท้ายบท_2[Email],[1]!ท้ายบท_2[Total points],"ยังไม่ส่ง")</f>
        <v>7</v>
      </c>
      <c r="AD475" s="13">
        <f>_xlfn.XLOOKUP(Table1[[#This Row],[email]],[1]!Quiz_2[Email],[1]!Quiz_2[Total points],"ยังไม่ส่ง")</f>
        <v>8</v>
      </c>
      <c r="AE47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75" s="13">
        <f>_xlfn.XLOOKUP(Table1[[#This Row],[email]],[1]!ท้ายบท_3[Email],[1]!ท้ายบท_3[Total points],"ยังไม่ส่ง")</f>
        <v>11</v>
      </c>
      <c r="AG475" s="13">
        <f>_xlfn.XLOOKUP(Table1[[#This Row],[email]],[1]!Quiz_3[Email],[1]!Quiz_3[Total points],"ยังไม่ส่ง")</f>
        <v>7</v>
      </c>
      <c r="AH475" s="10">
        <v>17</v>
      </c>
      <c r="AI475" s="14">
        <v>5</v>
      </c>
      <c r="AJ475" s="10">
        <f>ROUND((Table1[[#This Row],[mid '[20']]]+Table1[[#This Row],[mid '[10']]])/2,0)</f>
        <v>11</v>
      </c>
      <c r="AK475" s="13"/>
      <c r="AL475" s="13"/>
      <c r="AM475" s="13"/>
      <c r="AN475" s="13"/>
      <c r="AO475" s="13"/>
      <c r="AP475" s="13"/>
      <c r="AQ475" s="13"/>
      <c r="AR475" s="15"/>
      <c r="AS475" s="8" t="str">
        <f>IF(M474&lt;10,"ยังไม่ซ่อม",IF(Table1[[#This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76" spans="1:45" ht="19.5" x14ac:dyDescent="0.4">
      <c r="A476" s="7">
        <v>475</v>
      </c>
      <c r="B476" s="8">
        <v>13</v>
      </c>
      <c r="C476" s="8">
        <v>18</v>
      </c>
      <c r="D476" s="8" t="s">
        <v>1884</v>
      </c>
      <c r="E476" s="8" t="s">
        <v>457</v>
      </c>
      <c r="F476" s="8" t="s">
        <v>1069</v>
      </c>
      <c r="G476" s="8" t="s">
        <v>1885</v>
      </c>
      <c r="H476" s="8" t="s">
        <v>1886</v>
      </c>
      <c r="I476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476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476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476" s="10">
        <f>Table1[[#This Row],[บท 1 '[10']]]+Table1[[#This Row],[บท 2 '[10']]]+Table1[[#This Row],[บท 3 '[5']]]</f>
        <v>10</v>
      </c>
      <c r="M476" s="10">
        <f>IF(Table1[[#This Row],[ซ่อมแล้วกลางภาค]]="ซ่อมแล้ว",10,Table1[[#This Row],[MID '[20']2]])</f>
        <v>8</v>
      </c>
      <c r="N476" s="10"/>
      <c r="O476" s="10"/>
      <c r="P476" s="24"/>
      <c r="Q476" s="10">
        <f>Table1[[#This Row],[บท 4 '[10']]]+Table1[[#This Row],[นำเสนอ '[5']]]+Table1[[#This Row],[บท 5 '[10']]]</f>
        <v>0</v>
      </c>
      <c r="R476" s="10">
        <f>Table1[[#This Row],[ก่อนกลางภาค '[25']]]+Table1[[#This Row],[กลางภาค '[20']]]+Table1[[#This Row],[หลังกลางภาค '[25']]]</f>
        <v>18</v>
      </c>
      <c r="S476" s="10"/>
      <c r="T476" s="10">
        <f>Table1[[#This Row],[ปลายภาค '[30']]]+Table1[[#This Row],[ก่อนปลายภาค '[70']]]</f>
        <v>18</v>
      </c>
      <c r="U476" s="12">
        <f t="shared" si="7"/>
        <v>0</v>
      </c>
      <c r="V47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7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7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76" s="13" t="str">
        <f>_xlfn.XLOOKUP(Table1[[#This Row],[email]],[1]!ท้ายบท_1[Email],[1]!ท้ายบท_1[Total points],"ยังไม่ส่ง")</f>
        <v>ยังไม่ส่ง</v>
      </c>
      <c r="Z476" s="8">
        <f>_xlfn.XLOOKUP(Table1[[#This Row],[email]],[1]!Quiz_1[Email],[1]!Quiz_1[Total points],"ยังไม่ส่ง")</f>
        <v>6</v>
      </c>
      <c r="AA47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76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76" s="13" t="str">
        <f>_xlfn.XLOOKUP(Table1[[#This Row],[email]],[1]!ท้ายบท_2[Email],[1]!ท้ายบท_2[Total points],"ยังไม่ส่ง")</f>
        <v>ยังไม่ส่ง</v>
      </c>
      <c r="AD476" s="13" t="str">
        <f>_xlfn.XLOOKUP(Table1[[#This Row],[email]],[1]!Quiz_2[Email],[1]!Quiz_2[Total points],"ยังไม่ส่ง")</f>
        <v>ยังไม่ส่ง</v>
      </c>
      <c r="AE476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76" s="13" t="str">
        <f>_xlfn.XLOOKUP(Table1[[#This Row],[email]],[1]!ท้ายบท_3[Email],[1]!ท้ายบท_3[Total points],"ยังไม่ส่ง")</f>
        <v>ยังไม่ส่ง</v>
      </c>
      <c r="AG476" s="13" t="str">
        <f>_xlfn.XLOOKUP(Table1[[#This Row],[email]],[1]!Quiz_3[Email],[1]!Quiz_3[Total points],"ยังไม่ส่ง")</f>
        <v>ยังไม่ส่ง</v>
      </c>
      <c r="AH476" s="10">
        <v>10</v>
      </c>
      <c r="AI476" s="14">
        <v>5</v>
      </c>
      <c r="AJ476" s="10">
        <f>ROUND((Table1[[#This Row],[mid '[20']]]+Table1[[#This Row],[mid '[10']]])/2,0)</f>
        <v>8</v>
      </c>
      <c r="AK476" s="13"/>
      <c r="AL476" s="13"/>
      <c r="AM476" s="13"/>
      <c r="AN476" s="13"/>
      <c r="AO476" s="13"/>
      <c r="AP476" s="13"/>
      <c r="AQ476" s="13"/>
      <c r="AR476" s="15"/>
      <c r="AS476" s="8" t="str">
        <f>IF(M475&lt;10,"ยังไม่ซ่อม",IF(Table1[[#This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77" spans="1:45" ht="19.5" x14ac:dyDescent="0.4">
      <c r="A477" s="7">
        <v>476</v>
      </c>
      <c r="B477" s="8">
        <v>13</v>
      </c>
      <c r="C477" s="8">
        <v>19</v>
      </c>
      <c r="D477" s="8" t="s">
        <v>1887</v>
      </c>
      <c r="E477" s="8" t="s">
        <v>46</v>
      </c>
      <c r="F477" s="8" t="s">
        <v>1888</v>
      </c>
      <c r="G477" s="8" t="s">
        <v>1889</v>
      </c>
      <c r="H477" s="8" t="s">
        <v>1890</v>
      </c>
      <c r="I477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477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477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77" s="10">
        <f>Table1[[#This Row],[บท 1 '[10']]]+Table1[[#This Row],[บท 2 '[10']]]+Table1[[#This Row],[บท 3 '[5']]]</f>
        <v>11</v>
      </c>
      <c r="M477" s="10">
        <f>IF(Table1[[#This Row],[ซ่อมแล้วกลางภาค]]="ซ่อมแล้ว",10,Table1[[#This Row],[MID '[20']2]])</f>
        <v>11</v>
      </c>
      <c r="N477" s="10"/>
      <c r="O477" s="10"/>
      <c r="P477" s="24"/>
      <c r="Q477" s="10">
        <f>Table1[[#This Row],[บท 4 '[10']]]+Table1[[#This Row],[นำเสนอ '[5']]]+Table1[[#This Row],[บท 5 '[10']]]</f>
        <v>0</v>
      </c>
      <c r="R477" s="10">
        <f>Table1[[#This Row],[ก่อนกลางภาค '[25']]]+Table1[[#This Row],[กลางภาค '[20']]]+Table1[[#This Row],[หลังกลางภาค '[25']]]</f>
        <v>22</v>
      </c>
      <c r="S477" s="10"/>
      <c r="T477" s="10">
        <f>Table1[[#This Row],[ปลายภาค '[30']]]+Table1[[#This Row],[ก่อนปลายภาค '[70']]]</f>
        <v>22</v>
      </c>
      <c r="U477" s="12">
        <f t="shared" si="7"/>
        <v>0</v>
      </c>
      <c r="V47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7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7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77" s="13" t="str">
        <f>_xlfn.XLOOKUP(Table1[[#This Row],[email]],[1]!ท้ายบท_1[Email],[1]!ท้ายบท_1[Total points],"ยังไม่ส่ง")</f>
        <v>ยังไม่ส่ง</v>
      </c>
      <c r="Z477" s="8" t="str">
        <f>_xlfn.XLOOKUP(Table1[[#This Row],[email]],[1]!Quiz_1[Email],[1]!Quiz_1[Total points],"ยังไม่ส่ง")</f>
        <v>ยังไม่ส่ง</v>
      </c>
      <c r="AA477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7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77" s="13" t="str">
        <f>_xlfn.XLOOKUP(Table1[[#This Row],[email]],[1]!ท้ายบท_2[Email],[1]!ท้ายบท_2[Total points],"ยังไม่ส่ง")</f>
        <v>ยังไม่ส่ง</v>
      </c>
      <c r="AD477" s="13" t="str">
        <f>_xlfn.XLOOKUP(Table1[[#This Row],[email]],[1]!Quiz_2[Email],[1]!Quiz_2[Total points],"ยังไม่ส่ง")</f>
        <v>ยังไม่ส่ง</v>
      </c>
      <c r="AE47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77" s="13" t="str">
        <f>_xlfn.XLOOKUP(Table1[[#This Row],[email]],[1]!ท้ายบท_3[Email],[1]!ท้ายบท_3[Total points],"ยังไม่ส่ง")</f>
        <v>ยังไม่ส่ง</v>
      </c>
      <c r="AG477" s="13" t="str">
        <f>_xlfn.XLOOKUP(Table1[[#This Row],[email]],[1]!Quiz_3[Email],[1]!Quiz_3[Total points],"ยังไม่ส่ง")</f>
        <v>ยังไม่ส่ง</v>
      </c>
      <c r="AH477" s="10">
        <v>14</v>
      </c>
      <c r="AI477" s="14">
        <v>7</v>
      </c>
      <c r="AJ477" s="10">
        <f>ROUND((Table1[[#This Row],[mid '[20']]]+Table1[[#This Row],[mid '[10']]])/2,0)</f>
        <v>11</v>
      </c>
      <c r="AK477" s="13"/>
      <c r="AL477" s="13"/>
      <c r="AM477" s="13"/>
      <c r="AN477" s="13"/>
      <c r="AO477" s="13"/>
      <c r="AP477" s="13"/>
      <c r="AQ477" s="13"/>
      <c r="AR477" s="15"/>
      <c r="AS477" s="8" t="str">
        <f>IF(M476&lt;10,"ยังไม่ซ่อม",IF(Table1[[#This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78" spans="1:45" ht="19.5" x14ac:dyDescent="0.4">
      <c r="A478" s="7">
        <v>477</v>
      </c>
      <c r="B478" s="8">
        <v>13</v>
      </c>
      <c r="C478" s="8">
        <v>20</v>
      </c>
      <c r="D478" s="8" t="s">
        <v>1891</v>
      </c>
      <c r="E478" s="8" t="s">
        <v>46</v>
      </c>
      <c r="F478" s="8" t="s">
        <v>1892</v>
      </c>
      <c r="G478" s="8" t="s">
        <v>1624</v>
      </c>
      <c r="H478" s="8" t="s">
        <v>1893</v>
      </c>
      <c r="I478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478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478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478" s="10">
        <f>Table1[[#This Row],[บท 1 '[10']]]+Table1[[#This Row],[บท 2 '[10']]]+Table1[[#This Row],[บท 3 '[5']]]</f>
        <v>16</v>
      </c>
      <c r="M478" s="10">
        <f>IF(Table1[[#This Row],[ซ่อมแล้วกลางภาค]]="ซ่อมแล้ว",10,Table1[[#This Row],[MID '[20']2]])</f>
        <v>9</v>
      </c>
      <c r="N478" s="10"/>
      <c r="O478" s="10"/>
      <c r="P478" s="24"/>
      <c r="Q478" s="10">
        <f>Table1[[#This Row],[บท 4 '[10']]]+Table1[[#This Row],[นำเสนอ '[5']]]+Table1[[#This Row],[บท 5 '[10']]]</f>
        <v>0</v>
      </c>
      <c r="R478" s="10">
        <f>Table1[[#This Row],[ก่อนกลางภาค '[25']]]+Table1[[#This Row],[กลางภาค '[20']]]+Table1[[#This Row],[หลังกลางภาค '[25']]]</f>
        <v>25</v>
      </c>
      <c r="S478" s="10"/>
      <c r="T478" s="10">
        <f>Table1[[#This Row],[ปลายภาค '[30']]]+Table1[[#This Row],[ก่อนปลายภาค '[70']]]</f>
        <v>25</v>
      </c>
      <c r="U478" s="12">
        <f t="shared" si="7"/>
        <v>0</v>
      </c>
      <c r="V47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7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7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78" s="13">
        <f>_xlfn.XLOOKUP(Table1[[#This Row],[email]],[1]!ท้ายบท_1[Email],[1]!ท้ายบท_1[Total points],"ยังไม่ส่ง")</f>
        <v>7</v>
      </c>
      <c r="Z478" s="8">
        <f>_xlfn.XLOOKUP(Table1[[#This Row],[email]],[1]!Quiz_1[Email],[1]!Quiz_1[Total points],"ยังไม่ส่ง")</f>
        <v>2</v>
      </c>
      <c r="AA47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7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78" s="13">
        <f>_xlfn.XLOOKUP(Table1[[#This Row],[email]],[1]!ท้ายบท_2[Email],[1]!ท้ายบท_2[Total points],"ยังไม่ส่ง")</f>
        <v>2</v>
      </c>
      <c r="AD478" s="13" t="str">
        <f>_xlfn.XLOOKUP(Table1[[#This Row],[email]],[1]!Quiz_2[Email],[1]!Quiz_2[Total points],"ยังไม่ส่ง")</f>
        <v>ยังไม่ส่ง</v>
      </c>
      <c r="AE478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78" s="13" t="str">
        <f>_xlfn.XLOOKUP(Table1[[#This Row],[email]],[1]!ท้ายบท_3[Email],[1]!ท้ายบท_3[Total points],"ยังไม่ส่ง")</f>
        <v>ยังไม่ส่ง</v>
      </c>
      <c r="AG478" s="13" t="str">
        <f>_xlfn.XLOOKUP(Table1[[#This Row],[email]],[1]!Quiz_3[Email],[1]!Quiz_3[Total points],"ยังไม่ส่ง")</f>
        <v>ยังไม่ส่ง</v>
      </c>
      <c r="AH478" s="10">
        <v>11</v>
      </c>
      <c r="AI478" s="14">
        <v>6</v>
      </c>
      <c r="AJ478" s="10">
        <f>ROUND((Table1[[#This Row],[mid '[20']]]+Table1[[#This Row],[mid '[10']]])/2,0)</f>
        <v>9</v>
      </c>
      <c r="AK478" s="13"/>
      <c r="AL478" s="13"/>
      <c r="AM478" s="13"/>
      <c r="AN478" s="13"/>
      <c r="AO478" s="13"/>
      <c r="AP478" s="13"/>
      <c r="AQ478" s="13"/>
      <c r="AR478" s="15"/>
      <c r="AS478" s="8" t="str">
        <f>IF(M477&lt;10,"ยังไม่ซ่อม",IF(Table1[[#This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79" spans="1:45" ht="19.5" x14ac:dyDescent="0.4">
      <c r="A479" s="7">
        <v>478</v>
      </c>
      <c r="B479" s="8">
        <v>13</v>
      </c>
      <c r="C479" s="8">
        <v>21</v>
      </c>
      <c r="D479" s="8" t="s">
        <v>1894</v>
      </c>
      <c r="E479" s="8" t="s">
        <v>111</v>
      </c>
      <c r="F479" s="8" t="s">
        <v>1895</v>
      </c>
      <c r="G479" s="8" t="s">
        <v>1896</v>
      </c>
      <c r="H479" s="8" t="s">
        <v>1897</v>
      </c>
      <c r="I479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79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79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479" s="10">
        <f>Table1[[#This Row],[บท 1 '[10']]]+Table1[[#This Row],[บท 2 '[10']]]+Table1[[#This Row],[บท 3 '[5']]]</f>
        <v>24</v>
      </c>
      <c r="M479" s="10">
        <f>IF(Table1[[#This Row],[ซ่อมแล้วกลางภาค]]="ซ่อมแล้ว",10,Table1[[#This Row],[MID '[20']2]])</f>
        <v>17</v>
      </c>
      <c r="N479" s="10"/>
      <c r="O479" s="10"/>
      <c r="P479" s="24"/>
      <c r="Q479" s="10">
        <f>Table1[[#This Row],[บท 4 '[10']]]+Table1[[#This Row],[นำเสนอ '[5']]]+Table1[[#This Row],[บท 5 '[10']]]</f>
        <v>0</v>
      </c>
      <c r="R479" s="10">
        <f>Table1[[#This Row],[ก่อนกลางภาค '[25']]]+Table1[[#This Row],[กลางภาค '[20']]]+Table1[[#This Row],[หลังกลางภาค '[25']]]</f>
        <v>41</v>
      </c>
      <c r="S479" s="10"/>
      <c r="T479" s="10">
        <f>Table1[[#This Row],[ปลายภาค '[30']]]+Table1[[#This Row],[ก่อนปลายภาค '[70']]]</f>
        <v>41</v>
      </c>
      <c r="U479" s="12">
        <f t="shared" si="7"/>
        <v>0</v>
      </c>
      <c r="V47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7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7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79" s="13">
        <f>_xlfn.XLOOKUP(Table1[[#This Row],[email]],[1]!ท้ายบท_1[Email],[1]!ท้ายบท_1[Total points],"ยังไม่ส่ง")</f>
        <v>19</v>
      </c>
      <c r="Z479" s="8">
        <f>_xlfn.XLOOKUP(Table1[[#This Row],[email]],[1]!Quiz_1[Email],[1]!Quiz_1[Total points],"ยังไม่ส่ง")</f>
        <v>10</v>
      </c>
      <c r="AA47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7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79" s="13">
        <f>_xlfn.XLOOKUP(Table1[[#This Row],[email]],[1]!ท้ายบท_2[Email],[1]!ท้ายบท_2[Total points],"ยังไม่ส่ง")</f>
        <v>12</v>
      </c>
      <c r="AD479" s="13">
        <f>_xlfn.XLOOKUP(Table1[[#This Row],[email]],[1]!Quiz_2[Email],[1]!Quiz_2[Total points],"ยังไม่ส่ง")</f>
        <v>9</v>
      </c>
      <c r="AE47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79" s="13">
        <f>_xlfn.XLOOKUP(Table1[[#This Row],[email]],[1]!ท้ายบท_3[Email],[1]!ท้ายบท_3[Total points],"ยังไม่ส่ง")</f>
        <v>9</v>
      </c>
      <c r="AG479" s="13">
        <f>_xlfn.XLOOKUP(Table1[[#This Row],[email]],[1]!Quiz_3[Email],[1]!Quiz_3[Total points],"ยังไม่ส่ง")</f>
        <v>7</v>
      </c>
      <c r="AH479" s="10">
        <v>25</v>
      </c>
      <c r="AI479" s="14">
        <v>8</v>
      </c>
      <c r="AJ479" s="10">
        <f>ROUND((Table1[[#This Row],[mid '[20']]]+Table1[[#This Row],[mid '[10']]])/2,0)</f>
        <v>17</v>
      </c>
      <c r="AK479" s="13"/>
      <c r="AL479" s="13"/>
      <c r="AM479" s="13"/>
      <c r="AN479" s="13"/>
      <c r="AO479" s="13"/>
      <c r="AP479" s="13"/>
      <c r="AQ479" s="13"/>
      <c r="AR479" s="15"/>
      <c r="AS479" s="8" t="str">
        <f>IF(M478&lt;10,"ยังไม่ซ่อม",IF(Table1[[#This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80" spans="1:45" ht="19.5" x14ac:dyDescent="0.4">
      <c r="A480" s="7">
        <v>479</v>
      </c>
      <c r="B480" s="8">
        <v>13</v>
      </c>
      <c r="C480" s="8">
        <v>22</v>
      </c>
      <c r="D480" s="8" t="s">
        <v>1898</v>
      </c>
      <c r="E480" s="8" t="s">
        <v>111</v>
      </c>
      <c r="F480" s="8" t="s">
        <v>1899</v>
      </c>
      <c r="G480" s="8" t="s">
        <v>1900</v>
      </c>
      <c r="H480" s="8" t="s">
        <v>1901</v>
      </c>
      <c r="I480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80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80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480" s="10">
        <f>Table1[[#This Row],[บท 1 '[10']]]+Table1[[#This Row],[บท 2 '[10']]]+Table1[[#This Row],[บท 3 '[5']]]</f>
        <v>23</v>
      </c>
      <c r="M480" s="10">
        <f>IF(Table1[[#This Row],[ซ่อมแล้วกลางภาค]]="ซ่อมแล้ว",10,Table1[[#This Row],[MID '[20']2]])</f>
        <v>9</v>
      </c>
      <c r="N480" s="10"/>
      <c r="O480" s="10"/>
      <c r="P480" s="24"/>
      <c r="Q480" s="10">
        <f>Table1[[#This Row],[บท 4 '[10']]]+Table1[[#This Row],[นำเสนอ '[5']]]+Table1[[#This Row],[บท 5 '[10']]]</f>
        <v>0</v>
      </c>
      <c r="R480" s="10">
        <f>Table1[[#This Row],[ก่อนกลางภาค '[25']]]+Table1[[#This Row],[กลางภาค '[20']]]+Table1[[#This Row],[หลังกลางภาค '[25']]]</f>
        <v>32</v>
      </c>
      <c r="S480" s="10"/>
      <c r="T480" s="10">
        <f>Table1[[#This Row],[ปลายภาค '[30']]]+Table1[[#This Row],[ก่อนปลายภาค '[70']]]</f>
        <v>32</v>
      </c>
      <c r="U480" s="12">
        <f t="shared" si="7"/>
        <v>0</v>
      </c>
      <c r="V48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8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8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80" s="13">
        <f>_xlfn.XLOOKUP(Table1[[#This Row],[email]],[1]!ท้ายบท_1[Email],[1]!ท้ายบท_1[Total points],"ยังไม่ส่ง")</f>
        <v>20</v>
      </c>
      <c r="Z480" s="8">
        <f>_xlfn.XLOOKUP(Table1[[#This Row],[email]],[1]!Quiz_1[Email],[1]!Quiz_1[Total points],"ยังไม่ส่ง")</f>
        <v>7</v>
      </c>
      <c r="AA48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8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80" s="13">
        <f>_xlfn.XLOOKUP(Table1[[#This Row],[email]],[1]!ท้ายบท_2[Email],[1]!ท้ายบท_2[Total points],"ยังไม่ส่ง")</f>
        <v>7</v>
      </c>
      <c r="AD480" s="13">
        <f>_xlfn.XLOOKUP(Table1[[#This Row],[email]],[1]!Quiz_2[Email],[1]!Quiz_2[Total points],"ยังไม่ส่ง")</f>
        <v>9</v>
      </c>
      <c r="AE48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80" s="13">
        <f>_xlfn.XLOOKUP(Table1[[#This Row],[email]],[1]!ท้ายบท_3[Email],[1]!ท้ายบท_3[Total points],"ยังไม่ส่ง")</f>
        <v>7</v>
      </c>
      <c r="AG480" s="13">
        <f>_xlfn.XLOOKUP(Table1[[#This Row],[email]],[1]!Quiz_3[Email],[1]!Quiz_3[Total points],"ยังไม่ส่ง")</f>
        <v>5</v>
      </c>
      <c r="AH480" s="10">
        <v>17</v>
      </c>
      <c r="AI480" s="14">
        <v>1</v>
      </c>
      <c r="AJ480" s="10">
        <f>ROUND((Table1[[#This Row],[mid '[20']]]+Table1[[#This Row],[mid '[10']]])/2,0)</f>
        <v>9</v>
      </c>
      <c r="AK480" s="13"/>
      <c r="AL480" s="13"/>
      <c r="AM480" s="13"/>
      <c r="AN480" s="13"/>
      <c r="AO480" s="13"/>
      <c r="AP480" s="13"/>
      <c r="AQ480" s="13"/>
      <c r="AR480" s="15"/>
      <c r="AS480" s="8" t="str">
        <f>IF(M479&lt;10,"ยังไม่ซ่อม",IF(Table1[[#This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81" spans="1:45" ht="19.5" x14ac:dyDescent="0.4">
      <c r="A481" s="7">
        <v>480</v>
      </c>
      <c r="B481" s="8">
        <v>13</v>
      </c>
      <c r="C481" s="8">
        <v>23</v>
      </c>
      <c r="D481" s="8" t="s">
        <v>1902</v>
      </c>
      <c r="E481" s="8" t="s">
        <v>111</v>
      </c>
      <c r="F481" s="8" t="s">
        <v>1903</v>
      </c>
      <c r="G481" s="8" t="s">
        <v>1904</v>
      </c>
      <c r="H481" s="8" t="s">
        <v>1905</v>
      </c>
      <c r="I481" s="9">
        <f>ROUND(COUNTIF(Table1[[#This Row],[กิจกรรม 1.1]:[ท้ายบท 1]],"&lt;&gt;ยังไม่ส่ง")*2+IF(Table1[[#This Row],[Quiz 1]]&lt;&gt;"ยังไม่ส่ง",Table1[[#This Row],[Quiz 1]]*2/10,0),0)</f>
        <v>5</v>
      </c>
      <c r="J481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481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81" s="10">
        <f>Table1[[#This Row],[บท 1 '[10']]]+Table1[[#This Row],[บท 2 '[10']]]+Table1[[#This Row],[บท 3 '[5']]]</f>
        <v>15</v>
      </c>
      <c r="M481" s="10">
        <f>IF(Table1[[#This Row],[ซ่อมแล้วกลางภาค]]="ซ่อมแล้ว",10,Table1[[#This Row],[MID '[20']2]])</f>
        <v>13</v>
      </c>
      <c r="N481" s="10"/>
      <c r="O481" s="10"/>
      <c r="P481" s="24"/>
      <c r="Q481" s="10">
        <f>Table1[[#This Row],[บท 4 '[10']]]+Table1[[#This Row],[นำเสนอ '[5']]]+Table1[[#This Row],[บท 5 '[10']]]</f>
        <v>0</v>
      </c>
      <c r="R481" s="10">
        <f>Table1[[#This Row],[ก่อนกลางภาค '[25']]]+Table1[[#This Row],[กลางภาค '[20']]]+Table1[[#This Row],[หลังกลางภาค '[25']]]</f>
        <v>28</v>
      </c>
      <c r="S481" s="10"/>
      <c r="T481" s="10">
        <f>Table1[[#This Row],[ปลายภาค '[30']]]+Table1[[#This Row],[ก่อนปลายภาค '[70']]]</f>
        <v>28</v>
      </c>
      <c r="U481" s="12">
        <f t="shared" si="7"/>
        <v>0</v>
      </c>
      <c r="V481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48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81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481" s="13">
        <f>_xlfn.XLOOKUP(Table1[[#This Row],[email]],[1]!ท้ายบท_1[Email],[1]!ท้ายบท_1[Total points],"ยังไม่ส่ง")</f>
        <v>20</v>
      </c>
      <c r="Z481" s="8">
        <f>_xlfn.XLOOKUP(Table1[[#This Row],[email]],[1]!Quiz_1[Email],[1]!Quiz_1[Total points],"ยังไม่ส่ง")</f>
        <v>7</v>
      </c>
      <c r="AA48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8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81" s="13">
        <f>_xlfn.XLOOKUP(Table1[[#This Row],[email]],[1]!ท้ายบท_2[Email],[1]!ท้ายบท_2[Total points],"ยังไม่ส่ง")</f>
        <v>12</v>
      </c>
      <c r="AD481" s="13" t="str">
        <f>_xlfn.XLOOKUP(Table1[[#This Row],[email]],[1]!Quiz_2[Email],[1]!Quiz_2[Total points],"ยังไม่ส่ง")</f>
        <v>ยังไม่ส่ง</v>
      </c>
      <c r="AE481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81" s="13" t="str">
        <f>_xlfn.XLOOKUP(Table1[[#This Row],[email]],[1]!ท้ายบท_3[Email],[1]!ท้ายบท_3[Total points],"ยังไม่ส่ง")</f>
        <v>ยังไม่ส่ง</v>
      </c>
      <c r="AG481" s="13" t="str">
        <f>_xlfn.XLOOKUP(Table1[[#This Row],[email]],[1]!Quiz_3[Email],[1]!Quiz_3[Total points],"ยังไม่ส่ง")</f>
        <v>ยังไม่ส่ง</v>
      </c>
      <c r="AH481" s="10">
        <v>18</v>
      </c>
      <c r="AI481" s="14">
        <v>8</v>
      </c>
      <c r="AJ481" s="10">
        <f>ROUND((Table1[[#This Row],[mid '[20']]]+Table1[[#This Row],[mid '[10']]])/2,0)</f>
        <v>13</v>
      </c>
      <c r="AK481" s="13"/>
      <c r="AL481" s="13"/>
      <c r="AM481" s="13"/>
      <c r="AN481" s="13"/>
      <c r="AO481" s="13"/>
      <c r="AP481" s="13"/>
      <c r="AQ481" s="13"/>
      <c r="AR481" s="15"/>
      <c r="AS481" s="8" t="str">
        <f>IF(M480&lt;10,"ยังไม่ซ่อม",IF(Table1[[#This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82" spans="1:45" ht="19.5" x14ac:dyDescent="0.4">
      <c r="A482" s="7">
        <v>481</v>
      </c>
      <c r="B482" s="8">
        <v>13</v>
      </c>
      <c r="C482" s="8">
        <v>24</v>
      </c>
      <c r="D482" s="8" t="s">
        <v>1906</v>
      </c>
      <c r="E482" s="8" t="s">
        <v>111</v>
      </c>
      <c r="F482" s="8" t="s">
        <v>1907</v>
      </c>
      <c r="G482" s="8" t="s">
        <v>1908</v>
      </c>
      <c r="H482" s="8" t="s">
        <v>1909</v>
      </c>
      <c r="I482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8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82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482" s="10">
        <f>Table1[[#This Row],[บท 1 '[10']]]+Table1[[#This Row],[บท 2 '[10']]]+Table1[[#This Row],[บท 3 '[5']]]</f>
        <v>24</v>
      </c>
      <c r="M482" s="10">
        <f>IF(Table1[[#This Row],[ซ่อมแล้วกลางภาค]]="ซ่อมแล้ว",10,Table1[[#This Row],[MID '[20']2]])</f>
        <v>16</v>
      </c>
      <c r="N482" s="10"/>
      <c r="O482" s="10"/>
      <c r="P482" s="24"/>
      <c r="Q482" s="10">
        <f>Table1[[#This Row],[บท 4 '[10']]]+Table1[[#This Row],[นำเสนอ '[5']]]+Table1[[#This Row],[บท 5 '[10']]]</f>
        <v>0</v>
      </c>
      <c r="R482" s="10">
        <f>Table1[[#This Row],[ก่อนกลางภาค '[25']]]+Table1[[#This Row],[กลางภาค '[20']]]+Table1[[#This Row],[หลังกลางภาค '[25']]]</f>
        <v>40</v>
      </c>
      <c r="S482" s="10"/>
      <c r="T482" s="10">
        <f>Table1[[#This Row],[ปลายภาค '[30']]]+Table1[[#This Row],[ก่อนปลายภาค '[70']]]</f>
        <v>40</v>
      </c>
      <c r="U482" s="12">
        <f t="shared" si="7"/>
        <v>0</v>
      </c>
      <c r="V48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8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8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82" s="13">
        <f>_xlfn.XLOOKUP(Table1[[#This Row],[email]],[1]!ท้ายบท_1[Email],[1]!ท้ายบท_1[Total points],"ยังไม่ส่ง")</f>
        <v>21</v>
      </c>
      <c r="Z482" s="8">
        <f>_xlfn.XLOOKUP(Table1[[#This Row],[email]],[1]!Quiz_1[Email],[1]!Quiz_1[Total points],"ยังไม่ส่ง")</f>
        <v>8</v>
      </c>
      <c r="AA48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8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82" s="13">
        <f>_xlfn.XLOOKUP(Table1[[#This Row],[email]],[1]!ท้ายบท_2[Email],[1]!ท้ายบท_2[Total points],"ยังไม่ส่ง")</f>
        <v>12</v>
      </c>
      <c r="AD482" s="13">
        <f>_xlfn.XLOOKUP(Table1[[#This Row],[email]],[1]!Quiz_2[Email],[1]!Quiz_2[Total points],"ยังไม่ส่ง")</f>
        <v>9</v>
      </c>
      <c r="AE48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82" s="13">
        <f>_xlfn.XLOOKUP(Table1[[#This Row],[email]],[1]!ท้ายบท_3[Email],[1]!ท้ายบท_3[Total points],"ยังไม่ส่ง")</f>
        <v>11</v>
      </c>
      <c r="AG482" s="13">
        <f>_xlfn.XLOOKUP(Table1[[#This Row],[email]],[1]!Quiz_3[Email],[1]!Quiz_3[Total points],"ยังไม่ส่ง")</f>
        <v>6</v>
      </c>
      <c r="AH482" s="10">
        <v>23</v>
      </c>
      <c r="AI482" s="14">
        <v>9</v>
      </c>
      <c r="AJ482" s="10">
        <f>ROUND((Table1[[#This Row],[mid '[20']]]+Table1[[#This Row],[mid '[10']]])/2,0)</f>
        <v>16</v>
      </c>
      <c r="AK482" s="13"/>
      <c r="AL482" s="13"/>
      <c r="AM482" s="13"/>
      <c r="AN482" s="13"/>
      <c r="AO482" s="13"/>
      <c r="AP482" s="13"/>
      <c r="AQ482" s="13"/>
      <c r="AR482" s="15"/>
      <c r="AS482" s="8" t="str">
        <f>IF(M481&lt;10,"ยังไม่ซ่อม",IF(Table1[[#This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83" spans="1:45" ht="19.5" x14ac:dyDescent="0.4">
      <c r="A483" s="7">
        <v>482</v>
      </c>
      <c r="B483" s="8">
        <v>13</v>
      </c>
      <c r="C483" s="8">
        <v>25</v>
      </c>
      <c r="D483" s="8" t="s">
        <v>1910</v>
      </c>
      <c r="E483" s="8" t="s">
        <v>111</v>
      </c>
      <c r="F483" s="8" t="s">
        <v>1911</v>
      </c>
      <c r="G483" s="8" t="s">
        <v>1912</v>
      </c>
      <c r="H483" s="8" t="s">
        <v>1913</v>
      </c>
      <c r="I483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83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483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483" s="10">
        <f>Table1[[#This Row],[บท 1 '[10']]]+Table1[[#This Row],[บท 2 '[10']]]+Table1[[#This Row],[บท 3 '[5']]]</f>
        <v>22</v>
      </c>
      <c r="M483" s="10">
        <f>IF(Table1[[#This Row],[ซ่อมแล้วกลางภาค]]="ซ่อมแล้ว",10,Table1[[#This Row],[MID '[20']2]])</f>
        <v>8</v>
      </c>
      <c r="N483" s="10"/>
      <c r="O483" s="10"/>
      <c r="P483" s="24"/>
      <c r="Q483" s="10">
        <f>Table1[[#This Row],[บท 4 '[10']]]+Table1[[#This Row],[นำเสนอ '[5']]]+Table1[[#This Row],[บท 5 '[10']]]</f>
        <v>0</v>
      </c>
      <c r="R483" s="10">
        <f>Table1[[#This Row],[ก่อนกลางภาค '[25']]]+Table1[[#This Row],[กลางภาค '[20']]]+Table1[[#This Row],[หลังกลางภาค '[25']]]</f>
        <v>30</v>
      </c>
      <c r="S483" s="10"/>
      <c r="T483" s="10">
        <f>Table1[[#This Row],[ปลายภาค '[30']]]+Table1[[#This Row],[ก่อนปลายภาค '[70']]]</f>
        <v>30</v>
      </c>
      <c r="U483" s="12">
        <f t="shared" si="7"/>
        <v>0</v>
      </c>
      <c r="V48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8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8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83" s="13">
        <f>_xlfn.XLOOKUP(Table1[[#This Row],[email]],[1]!ท้ายบท_1[Email],[1]!ท้ายบท_1[Total points],"ยังไม่ส่ง")</f>
        <v>19</v>
      </c>
      <c r="Z483" s="8">
        <f>_xlfn.XLOOKUP(Table1[[#This Row],[email]],[1]!Quiz_1[Email],[1]!Quiz_1[Total points],"ยังไม่ส่ง")</f>
        <v>3</v>
      </c>
      <c r="AA48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8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83" s="13">
        <f>_xlfn.XLOOKUP(Table1[[#This Row],[email]],[1]!ท้ายบท_2[Email],[1]!ท้ายบท_2[Total points],"ยังไม่ส่ง")</f>
        <v>3</v>
      </c>
      <c r="AD483" s="13">
        <f>_xlfn.XLOOKUP(Table1[[#This Row],[email]],[1]!Quiz_2[Email],[1]!Quiz_2[Total points],"ยังไม่ส่ง")</f>
        <v>6</v>
      </c>
      <c r="AE48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83" s="13">
        <f>_xlfn.XLOOKUP(Table1[[#This Row],[email]],[1]!ท้ายบท_3[Email],[1]!ท้ายบท_3[Total points],"ยังไม่ส่ง")</f>
        <v>9</v>
      </c>
      <c r="AG483" s="13">
        <f>_xlfn.XLOOKUP(Table1[[#This Row],[email]],[1]!Quiz_3[Email],[1]!Quiz_3[Total points],"ยังไม่ส่ง")</f>
        <v>4</v>
      </c>
      <c r="AH483" s="10">
        <v>12</v>
      </c>
      <c r="AI483" s="14">
        <v>3</v>
      </c>
      <c r="AJ483" s="10">
        <f>ROUND((Table1[[#This Row],[mid '[20']]]+Table1[[#This Row],[mid '[10']]])/2,0)</f>
        <v>8</v>
      </c>
      <c r="AK483" s="13"/>
      <c r="AL483" s="13"/>
      <c r="AM483" s="13"/>
      <c r="AN483" s="13"/>
      <c r="AO483" s="13"/>
      <c r="AP483" s="13"/>
      <c r="AQ483" s="13"/>
      <c r="AR483" s="15"/>
      <c r="AS483" s="8" t="str">
        <f>IF(M482&lt;10,"ยังไม่ซ่อม",IF(Table1[[#This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84" spans="1:45" ht="19.5" x14ac:dyDescent="0.4">
      <c r="A484" s="7">
        <v>483</v>
      </c>
      <c r="B484" s="8">
        <v>13</v>
      </c>
      <c r="C484" s="8">
        <v>26</v>
      </c>
      <c r="D484" s="8" t="s">
        <v>1914</v>
      </c>
      <c r="E484" s="8" t="s">
        <v>111</v>
      </c>
      <c r="F484" s="8" t="s">
        <v>1915</v>
      </c>
      <c r="G484" s="8" t="s">
        <v>1916</v>
      </c>
      <c r="H484" s="8" t="s">
        <v>1917</v>
      </c>
      <c r="I484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484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484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484" s="10">
        <f>Table1[[#This Row],[บท 1 '[10']]]+Table1[[#This Row],[บท 2 '[10']]]+Table1[[#This Row],[บท 3 '[5']]]</f>
        <v>10</v>
      </c>
      <c r="M484" s="10">
        <f>IF(Table1[[#This Row],[ซ่อมแล้วกลางภาค]]="ซ่อมแล้ว",10,Table1[[#This Row],[MID '[20']2]])</f>
        <v>8</v>
      </c>
      <c r="N484" s="10"/>
      <c r="O484" s="10"/>
      <c r="P484" s="24"/>
      <c r="Q484" s="10">
        <f>Table1[[#This Row],[บท 4 '[10']]]+Table1[[#This Row],[นำเสนอ '[5']]]+Table1[[#This Row],[บท 5 '[10']]]</f>
        <v>0</v>
      </c>
      <c r="R484" s="10">
        <f>Table1[[#This Row],[ก่อนกลางภาค '[25']]]+Table1[[#This Row],[กลางภาค '[20']]]+Table1[[#This Row],[หลังกลางภาค '[25']]]</f>
        <v>18</v>
      </c>
      <c r="S484" s="10"/>
      <c r="T484" s="10">
        <f>Table1[[#This Row],[ปลายภาค '[30']]]+Table1[[#This Row],[ก่อนปลายภาค '[70']]]</f>
        <v>18</v>
      </c>
      <c r="U484" s="12">
        <f t="shared" si="7"/>
        <v>0</v>
      </c>
      <c r="V48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8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8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84" s="13" t="str">
        <f>_xlfn.XLOOKUP(Table1[[#This Row],[email]],[1]!ท้ายบท_1[Email],[1]!ท้ายบท_1[Total points],"ยังไม่ส่ง")</f>
        <v>ยังไม่ส่ง</v>
      </c>
      <c r="Z484" s="8">
        <f>_xlfn.XLOOKUP(Table1[[#This Row],[email]],[1]!Quiz_1[Email],[1]!Quiz_1[Total points],"ยังไม่ส่ง")</f>
        <v>3</v>
      </c>
      <c r="AA48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84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84" s="13" t="str">
        <f>_xlfn.XLOOKUP(Table1[[#This Row],[email]],[1]!ท้ายบท_2[Email],[1]!ท้ายบท_2[Total points],"ยังไม่ส่ง")</f>
        <v>ยังไม่ส่ง</v>
      </c>
      <c r="AD484" s="13" t="str">
        <f>_xlfn.XLOOKUP(Table1[[#This Row],[email]],[1]!Quiz_2[Email],[1]!Quiz_2[Total points],"ยังไม่ส่ง")</f>
        <v>ยังไม่ส่ง</v>
      </c>
      <c r="AE484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84" s="13" t="str">
        <f>_xlfn.XLOOKUP(Table1[[#This Row],[email]],[1]!ท้ายบท_3[Email],[1]!ท้ายบท_3[Total points],"ยังไม่ส่ง")</f>
        <v>ยังไม่ส่ง</v>
      </c>
      <c r="AG484" s="13" t="str">
        <f>_xlfn.XLOOKUP(Table1[[#This Row],[email]],[1]!Quiz_3[Email],[1]!Quiz_3[Total points],"ยังไม่ส่ง")</f>
        <v>ยังไม่ส่ง</v>
      </c>
      <c r="AH484" s="10">
        <v>10</v>
      </c>
      <c r="AI484" s="14">
        <v>6</v>
      </c>
      <c r="AJ484" s="10">
        <f>ROUND((Table1[[#This Row],[mid '[20']]]+Table1[[#This Row],[mid '[10']]])/2,0)</f>
        <v>8</v>
      </c>
      <c r="AK484" s="13"/>
      <c r="AL484" s="13"/>
      <c r="AM484" s="13"/>
      <c r="AN484" s="13"/>
      <c r="AO484" s="13"/>
      <c r="AP484" s="13"/>
      <c r="AQ484" s="13"/>
      <c r="AR484" s="15"/>
      <c r="AS484" s="8" t="str">
        <f>IF(M483&lt;10,"ยังไม่ซ่อม",IF(Table1[[#This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85" spans="1:45" ht="19.5" x14ac:dyDescent="0.4">
      <c r="A485" s="7">
        <v>484</v>
      </c>
      <c r="B485" s="8">
        <v>13</v>
      </c>
      <c r="C485" s="8">
        <v>27</v>
      </c>
      <c r="D485" s="8" t="s">
        <v>1918</v>
      </c>
      <c r="E485" s="8" t="s">
        <v>111</v>
      </c>
      <c r="F485" s="8" t="s">
        <v>1919</v>
      </c>
      <c r="G485" s="8" t="s">
        <v>617</v>
      </c>
      <c r="H485" s="8" t="s">
        <v>1920</v>
      </c>
      <c r="I48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85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485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85" s="10">
        <f>Table1[[#This Row],[บท 1 '[10']]]+Table1[[#This Row],[บท 2 '[10']]]+Table1[[#This Row],[บท 3 '[5']]]</f>
        <v>20</v>
      </c>
      <c r="M485" s="10">
        <f>IF(Table1[[#This Row],[ซ่อมแล้วกลางภาค]]="ซ่อมแล้ว",10,Table1[[#This Row],[MID '[20']2]])</f>
        <v>12</v>
      </c>
      <c r="N485" s="10"/>
      <c r="O485" s="10"/>
      <c r="P485" s="24"/>
      <c r="Q485" s="10">
        <f>Table1[[#This Row],[บท 4 '[10']]]+Table1[[#This Row],[นำเสนอ '[5']]]+Table1[[#This Row],[บท 5 '[10']]]</f>
        <v>0</v>
      </c>
      <c r="R485" s="10">
        <f>Table1[[#This Row],[ก่อนกลางภาค '[25']]]+Table1[[#This Row],[กลางภาค '[20']]]+Table1[[#This Row],[หลังกลางภาค '[25']]]</f>
        <v>32</v>
      </c>
      <c r="S485" s="10"/>
      <c r="T485" s="10">
        <f>Table1[[#This Row],[ปลายภาค '[30']]]+Table1[[#This Row],[ก่อนปลายภาค '[70']]]</f>
        <v>32</v>
      </c>
      <c r="U485" s="12">
        <f t="shared" si="7"/>
        <v>0</v>
      </c>
      <c r="V48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8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8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85" s="13">
        <f>_xlfn.XLOOKUP(Table1[[#This Row],[email]],[1]!ท้ายบท_1[Email],[1]!ท้ายบท_1[Total points],"ยังไม่ส่ง")</f>
        <v>18</v>
      </c>
      <c r="Z485" s="8">
        <f>_xlfn.XLOOKUP(Table1[[#This Row],[email]],[1]!Quiz_1[Email],[1]!Quiz_1[Total points],"ยังไม่ส่ง")</f>
        <v>10</v>
      </c>
      <c r="AA48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8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85" s="13">
        <f>_xlfn.XLOOKUP(Table1[[#This Row],[email]],[1]!ท้ายบท_2[Email],[1]!ท้ายบท_2[Total points],"ยังไม่ส่ง")</f>
        <v>5</v>
      </c>
      <c r="AD485" s="13" t="str">
        <f>_xlfn.XLOOKUP(Table1[[#This Row],[email]],[1]!Quiz_2[Email],[1]!Quiz_2[Total points],"ยังไม่ส่ง")</f>
        <v>ยังไม่ส่ง</v>
      </c>
      <c r="AE48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85" s="13" t="str">
        <f>_xlfn.XLOOKUP(Table1[[#This Row],[email]],[1]!ท้ายบท_3[Email],[1]!ท้ายบท_3[Total points],"ยังไม่ส่ง")</f>
        <v>ยังไม่ส่ง</v>
      </c>
      <c r="AG485" s="13" t="str">
        <f>_xlfn.XLOOKUP(Table1[[#This Row],[email]],[1]!Quiz_3[Email],[1]!Quiz_3[Total points],"ยังไม่ส่ง")</f>
        <v>ยังไม่ส่ง</v>
      </c>
      <c r="AH485" s="10">
        <v>18</v>
      </c>
      <c r="AI485" s="14">
        <v>6</v>
      </c>
      <c r="AJ485" s="10">
        <f>ROUND((Table1[[#This Row],[mid '[20']]]+Table1[[#This Row],[mid '[10']]])/2,0)</f>
        <v>12</v>
      </c>
      <c r="AK485" s="13"/>
      <c r="AL485" s="13"/>
      <c r="AM485" s="13"/>
      <c r="AN485" s="13"/>
      <c r="AO485" s="13"/>
      <c r="AP485" s="13"/>
      <c r="AQ485" s="13"/>
      <c r="AR485" s="15"/>
      <c r="AS485" s="8" t="str">
        <f>IF(M484&lt;10,"ยังไม่ซ่อม",IF(Table1[[#This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86" spans="1:45" ht="19.5" x14ac:dyDescent="0.4">
      <c r="A486" s="7">
        <v>485</v>
      </c>
      <c r="B486" s="8">
        <v>13</v>
      </c>
      <c r="C486" s="8">
        <v>28</v>
      </c>
      <c r="D486" s="8" t="s">
        <v>1921</v>
      </c>
      <c r="E486" s="8" t="s">
        <v>111</v>
      </c>
      <c r="F486" s="8" t="s">
        <v>1922</v>
      </c>
      <c r="G486" s="8" t="s">
        <v>1923</v>
      </c>
      <c r="H486" s="8" t="s">
        <v>1924</v>
      </c>
      <c r="I486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486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486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86" s="10">
        <f>Table1[[#This Row],[บท 1 '[10']]]+Table1[[#This Row],[บท 2 '[10']]]+Table1[[#This Row],[บท 3 '[5']]]</f>
        <v>12</v>
      </c>
      <c r="M486" s="10">
        <f>IF(Table1[[#This Row],[ซ่อมแล้วกลางภาค]]="ซ่อมแล้ว",10,Table1[[#This Row],[MID '[20']2]])</f>
        <v>9</v>
      </c>
      <c r="N486" s="10"/>
      <c r="O486" s="10"/>
      <c r="P486" s="24"/>
      <c r="Q486" s="10">
        <f>Table1[[#This Row],[บท 4 '[10']]]+Table1[[#This Row],[นำเสนอ '[5']]]+Table1[[#This Row],[บท 5 '[10']]]</f>
        <v>0</v>
      </c>
      <c r="R486" s="10">
        <f>Table1[[#This Row],[ก่อนกลางภาค '[25']]]+Table1[[#This Row],[กลางภาค '[20']]]+Table1[[#This Row],[หลังกลางภาค '[25']]]</f>
        <v>21</v>
      </c>
      <c r="S486" s="10"/>
      <c r="T486" s="10">
        <f>Table1[[#This Row],[ปลายภาค '[30']]]+Table1[[#This Row],[ก่อนปลายภาค '[70']]]</f>
        <v>21</v>
      </c>
      <c r="U486" s="12">
        <f t="shared" si="7"/>
        <v>0</v>
      </c>
      <c r="V48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8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86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486" s="13">
        <f>_xlfn.XLOOKUP(Table1[[#This Row],[email]],[1]!ท้ายบท_1[Email],[1]!ท้ายบท_1[Total points],"ยังไม่ส่ง")</f>
        <v>13</v>
      </c>
      <c r="Z486" s="8">
        <f>_xlfn.XLOOKUP(Table1[[#This Row],[email]],[1]!Quiz_1[Email],[1]!Quiz_1[Total points],"ยังไม่ส่ง")</f>
        <v>7</v>
      </c>
      <c r="AA48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86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86" s="13" t="str">
        <f>_xlfn.XLOOKUP(Table1[[#This Row],[email]],[1]!ท้ายบท_2[Email],[1]!ท้ายบท_2[Total points],"ยังไม่ส่ง")</f>
        <v>ยังไม่ส่ง</v>
      </c>
      <c r="AD486" s="13" t="str">
        <f>_xlfn.XLOOKUP(Table1[[#This Row],[email]],[1]!Quiz_2[Email],[1]!Quiz_2[Total points],"ยังไม่ส่ง")</f>
        <v>ยังไม่ส่ง</v>
      </c>
      <c r="AE48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86" s="13" t="str">
        <f>_xlfn.XLOOKUP(Table1[[#This Row],[email]],[1]!ท้ายบท_3[Email],[1]!ท้ายบท_3[Total points],"ยังไม่ส่ง")</f>
        <v>ยังไม่ส่ง</v>
      </c>
      <c r="AG486" s="13" t="str">
        <f>_xlfn.XLOOKUP(Table1[[#This Row],[email]],[1]!Quiz_3[Email],[1]!Quiz_3[Total points],"ยังไม่ส่ง")</f>
        <v>ยังไม่ส่ง</v>
      </c>
      <c r="AH486" s="10">
        <v>14</v>
      </c>
      <c r="AI486" s="14">
        <v>3</v>
      </c>
      <c r="AJ486" s="10">
        <f>ROUND((Table1[[#This Row],[mid '[20']]]+Table1[[#This Row],[mid '[10']]])/2,0)</f>
        <v>9</v>
      </c>
      <c r="AK486" s="13"/>
      <c r="AL486" s="13"/>
      <c r="AM486" s="13"/>
      <c r="AN486" s="13"/>
      <c r="AO486" s="13"/>
      <c r="AP486" s="13"/>
      <c r="AQ486" s="13"/>
      <c r="AR486" s="15"/>
      <c r="AS486" s="8" t="str">
        <f>IF(M485&lt;10,"ยังไม่ซ่อม",IF(Table1[[#This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87" spans="1:45" ht="19.5" x14ac:dyDescent="0.4">
      <c r="A487" s="7">
        <v>486</v>
      </c>
      <c r="B487" s="8">
        <v>13</v>
      </c>
      <c r="C487" s="8">
        <v>29</v>
      </c>
      <c r="D487" s="8" t="s">
        <v>1925</v>
      </c>
      <c r="E487" s="8" t="s">
        <v>111</v>
      </c>
      <c r="F487" s="8" t="s">
        <v>1926</v>
      </c>
      <c r="G487" s="8" t="s">
        <v>1927</v>
      </c>
      <c r="H487" s="8" t="s">
        <v>1928</v>
      </c>
      <c r="I48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8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87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487" s="10">
        <f>Table1[[#This Row],[บท 1 '[10']]]+Table1[[#This Row],[บท 2 '[10']]]+Table1[[#This Row],[บท 3 '[5']]]</f>
        <v>23</v>
      </c>
      <c r="M487" s="10">
        <f>IF(Table1[[#This Row],[ซ่อมแล้วกลางภาค]]="ซ่อมแล้ว",10,Table1[[#This Row],[MID '[20']2]])</f>
        <v>13</v>
      </c>
      <c r="N487" s="10"/>
      <c r="O487" s="10"/>
      <c r="P487" s="24"/>
      <c r="Q487" s="10">
        <f>Table1[[#This Row],[บท 4 '[10']]]+Table1[[#This Row],[นำเสนอ '[5']]]+Table1[[#This Row],[บท 5 '[10']]]</f>
        <v>0</v>
      </c>
      <c r="R487" s="10">
        <f>Table1[[#This Row],[ก่อนกลางภาค '[25']]]+Table1[[#This Row],[กลางภาค '[20']]]+Table1[[#This Row],[หลังกลางภาค '[25']]]</f>
        <v>36</v>
      </c>
      <c r="S487" s="10"/>
      <c r="T487" s="10">
        <f>Table1[[#This Row],[ปลายภาค '[30']]]+Table1[[#This Row],[ก่อนปลายภาค '[70']]]</f>
        <v>36</v>
      </c>
      <c r="U487" s="12">
        <f t="shared" si="7"/>
        <v>0</v>
      </c>
      <c r="V48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8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8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87" s="13">
        <f>_xlfn.XLOOKUP(Table1[[#This Row],[email]],[1]!ท้ายบท_1[Email],[1]!ท้ายบท_1[Total points],"ยังไม่ส่ง")</f>
        <v>19</v>
      </c>
      <c r="Z487" s="8">
        <f>_xlfn.XLOOKUP(Table1[[#This Row],[email]],[1]!Quiz_1[Email],[1]!Quiz_1[Total points],"ยังไม่ส่ง")</f>
        <v>8</v>
      </c>
      <c r="AA48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8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87" s="13">
        <f>_xlfn.XLOOKUP(Table1[[#This Row],[email]],[1]!ท้ายบท_2[Email],[1]!ท้ายบท_2[Total points],"ยังไม่ส่ง")</f>
        <v>7</v>
      </c>
      <c r="AD487" s="13">
        <f>_xlfn.XLOOKUP(Table1[[#This Row],[email]],[1]!Quiz_2[Email],[1]!Quiz_2[Total points],"ยังไม่ส่ง")</f>
        <v>9</v>
      </c>
      <c r="AE48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87" s="13">
        <f>_xlfn.XLOOKUP(Table1[[#This Row],[email]],[1]!ท้ายบท_3[Email],[1]!ท้ายบท_3[Total points],"ยังไม่ส่ง")</f>
        <v>7</v>
      </c>
      <c r="AG487" s="13" t="str">
        <f>_xlfn.XLOOKUP(Table1[[#This Row],[email]],[1]!Quiz_3[Email],[1]!Quiz_3[Total points],"ยังไม่ส่ง")</f>
        <v>ยังไม่ส่ง</v>
      </c>
      <c r="AH487" s="10">
        <v>17</v>
      </c>
      <c r="AI487" s="14">
        <v>9</v>
      </c>
      <c r="AJ487" s="10">
        <f>ROUND((Table1[[#This Row],[mid '[20']]]+Table1[[#This Row],[mid '[10']]])/2,0)</f>
        <v>13</v>
      </c>
      <c r="AK487" s="13"/>
      <c r="AL487" s="13"/>
      <c r="AM487" s="13"/>
      <c r="AN487" s="13"/>
      <c r="AO487" s="13"/>
      <c r="AP487" s="13"/>
      <c r="AQ487" s="13"/>
      <c r="AR487" s="15"/>
      <c r="AS487" s="8" t="str">
        <f>IF(M486&lt;10,"ยังไม่ซ่อม",IF(Table1[[#This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88" spans="1:45" ht="19.5" x14ac:dyDescent="0.4">
      <c r="A488" s="7">
        <v>487</v>
      </c>
      <c r="B488" s="8">
        <v>13</v>
      </c>
      <c r="C488" s="8">
        <v>30</v>
      </c>
      <c r="D488" s="8" t="s">
        <v>1929</v>
      </c>
      <c r="E488" s="8" t="s">
        <v>111</v>
      </c>
      <c r="F488" s="8" t="s">
        <v>1930</v>
      </c>
      <c r="G488" s="8" t="s">
        <v>1931</v>
      </c>
      <c r="H488" s="8" t="s">
        <v>1932</v>
      </c>
      <c r="I488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88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488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88" s="10">
        <f>Table1[[#This Row],[บท 1 '[10']]]+Table1[[#This Row],[บท 2 '[10']]]+Table1[[#This Row],[บท 3 '[5']]]</f>
        <v>20</v>
      </c>
      <c r="M488" s="10">
        <f>IF(Table1[[#This Row],[ซ่อมแล้วกลางภาค]]="ซ่อมแล้ว",10,Table1[[#This Row],[MID '[20']2]])</f>
        <v>11</v>
      </c>
      <c r="N488" s="10"/>
      <c r="O488" s="10"/>
      <c r="P488" s="24"/>
      <c r="Q488" s="10">
        <f>Table1[[#This Row],[บท 4 '[10']]]+Table1[[#This Row],[นำเสนอ '[5']]]+Table1[[#This Row],[บท 5 '[10']]]</f>
        <v>0</v>
      </c>
      <c r="R488" s="10">
        <f>Table1[[#This Row],[ก่อนกลางภาค '[25']]]+Table1[[#This Row],[กลางภาค '[20']]]+Table1[[#This Row],[หลังกลางภาค '[25']]]</f>
        <v>31</v>
      </c>
      <c r="S488" s="10"/>
      <c r="T488" s="10">
        <f>Table1[[#This Row],[ปลายภาค '[30']]]+Table1[[#This Row],[ก่อนปลายภาค '[70']]]</f>
        <v>31</v>
      </c>
      <c r="U488" s="12">
        <f t="shared" si="7"/>
        <v>0</v>
      </c>
      <c r="V48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8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8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88" s="13">
        <f>_xlfn.XLOOKUP(Table1[[#This Row],[email]],[1]!ท้ายบท_1[Email],[1]!ท้ายบท_1[Total points],"ยังไม่ส่ง")</f>
        <v>17</v>
      </c>
      <c r="Z488" s="8">
        <f>_xlfn.XLOOKUP(Table1[[#This Row],[email]],[1]!Quiz_1[Email],[1]!Quiz_1[Total points],"ยังไม่ส่ง")</f>
        <v>8</v>
      </c>
      <c r="AA48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8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88" s="13">
        <f>_xlfn.XLOOKUP(Table1[[#This Row],[email]],[1]!ท้ายบท_2[Email],[1]!ท้ายบท_2[Total points],"ยังไม่ส่ง")</f>
        <v>6</v>
      </c>
      <c r="AD488" s="13" t="str">
        <f>_xlfn.XLOOKUP(Table1[[#This Row],[email]],[1]!Quiz_2[Email],[1]!Quiz_2[Total points],"ยังไม่ส่ง")</f>
        <v>ยังไม่ส่ง</v>
      </c>
      <c r="AE48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88" s="13" t="str">
        <f>_xlfn.XLOOKUP(Table1[[#This Row],[email]],[1]!ท้ายบท_3[Email],[1]!ท้ายบท_3[Total points],"ยังไม่ส่ง")</f>
        <v>ยังไม่ส่ง</v>
      </c>
      <c r="AG488" s="13" t="str">
        <f>_xlfn.XLOOKUP(Table1[[#This Row],[email]],[1]!Quiz_3[Email],[1]!Quiz_3[Total points],"ยังไม่ส่ง")</f>
        <v>ยังไม่ส่ง</v>
      </c>
      <c r="AH488" s="10">
        <v>16</v>
      </c>
      <c r="AI488" s="14">
        <v>5</v>
      </c>
      <c r="AJ488" s="10">
        <f>ROUND((Table1[[#This Row],[mid '[20']]]+Table1[[#This Row],[mid '[10']]])/2,0)</f>
        <v>11</v>
      </c>
      <c r="AK488" s="13"/>
      <c r="AL488" s="13"/>
      <c r="AM488" s="13"/>
      <c r="AN488" s="13"/>
      <c r="AO488" s="13"/>
      <c r="AP488" s="13"/>
      <c r="AQ488" s="13"/>
      <c r="AR488" s="15"/>
      <c r="AS488" s="8" t="str">
        <f>IF(M487&lt;10,"ยังไม่ซ่อม",IF(Table1[[#This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89" spans="1:45" ht="19.5" x14ac:dyDescent="0.4">
      <c r="A489" s="7">
        <v>488</v>
      </c>
      <c r="B489" s="8">
        <v>13</v>
      </c>
      <c r="C489" s="8">
        <v>31</v>
      </c>
      <c r="D489" s="8" t="s">
        <v>1933</v>
      </c>
      <c r="E489" s="8" t="s">
        <v>111</v>
      </c>
      <c r="F489" s="8" t="s">
        <v>1934</v>
      </c>
      <c r="G489" s="8" t="s">
        <v>1935</v>
      </c>
      <c r="H489" s="8" t="s">
        <v>1936</v>
      </c>
      <c r="I489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89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489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489" s="10">
        <f>Table1[[#This Row],[บท 1 '[10']]]+Table1[[#This Row],[บท 2 '[10']]]+Table1[[#This Row],[บท 3 '[5']]]</f>
        <v>23</v>
      </c>
      <c r="M489" s="10">
        <f>IF(Table1[[#This Row],[ซ่อมแล้วกลางภาค]]="ซ่อมแล้ว",10,Table1[[#This Row],[MID '[20']2]])</f>
        <v>10</v>
      </c>
      <c r="N489" s="10"/>
      <c r="O489" s="10"/>
      <c r="P489" s="24"/>
      <c r="Q489" s="10">
        <f>Table1[[#This Row],[บท 4 '[10']]]+Table1[[#This Row],[นำเสนอ '[5']]]+Table1[[#This Row],[บท 5 '[10']]]</f>
        <v>0</v>
      </c>
      <c r="R489" s="10">
        <f>Table1[[#This Row],[ก่อนกลางภาค '[25']]]+Table1[[#This Row],[กลางภาค '[20']]]+Table1[[#This Row],[หลังกลางภาค '[25']]]</f>
        <v>33</v>
      </c>
      <c r="S489" s="10"/>
      <c r="T489" s="10">
        <f>Table1[[#This Row],[ปลายภาค '[30']]]+Table1[[#This Row],[ก่อนปลายภาค '[70']]]</f>
        <v>33</v>
      </c>
      <c r="U489" s="12">
        <f t="shared" si="7"/>
        <v>0</v>
      </c>
      <c r="V48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8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8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89" s="13">
        <f>_xlfn.XLOOKUP(Table1[[#This Row],[email]],[1]!ท้ายบท_1[Email],[1]!ท้ายบท_1[Total points],"ยังไม่ส่ง")</f>
        <v>14</v>
      </c>
      <c r="Z489" s="8">
        <f>_xlfn.XLOOKUP(Table1[[#This Row],[email]],[1]!Quiz_1[Email],[1]!Quiz_1[Total points],"ยังไม่ส่ง")</f>
        <v>9</v>
      </c>
      <c r="AA48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8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89" s="13">
        <f>_xlfn.XLOOKUP(Table1[[#This Row],[email]],[1]!ท้ายบท_2[Email],[1]!ท้ายบท_2[Total points],"ยังไม่ส่ง")</f>
        <v>7</v>
      </c>
      <c r="AD489" s="13">
        <f>_xlfn.XLOOKUP(Table1[[#This Row],[email]],[1]!Quiz_2[Email],[1]!Quiz_2[Total points],"ยังไม่ส่ง")</f>
        <v>7</v>
      </c>
      <c r="AE48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89" s="13">
        <f>_xlfn.XLOOKUP(Table1[[#This Row],[email]],[1]!ท้ายบท_3[Email],[1]!ท้ายบท_3[Total points],"ยังไม่ส่ง")</f>
        <v>4</v>
      </c>
      <c r="AG489" s="13">
        <f>_xlfn.XLOOKUP(Table1[[#This Row],[email]],[1]!Quiz_3[Email],[1]!Quiz_3[Total points],"ยังไม่ส่ง")</f>
        <v>5</v>
      </c>
      <c r="AH489" s="10">
        <v>14</v>
      </c>
      <c r="AI489" s="14">
        <v>5</v>
      </c>
      <c r="AJ489" s="10">
        <f>ROUND((Table1[[#This Row],[mid '[20']]]+Table1[[#This Row],[mid '[10']]])/2,0)</f>
        <v>10</v>
      </c>
      <c r="AK489" s="13"/>
      <c r="AL489" s="13"/>
      <c r="AM489" s="13"/>
      <c r="AN489" s="13"/>
      <c r="AO489" s="13"/>
      <c r="AP489" s="13"/>
      <c r="AQ489" s="13"/>
      <c r="AR489" s="15"/>
      <c r="AS489" s="8" t="str">
        <f>IF(M488&lt;10,"ยังไม่ซ่อม",IF(Table1[[#This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90" spans="1:45" ht="19.5" x14ac:dyDescent="0.4">
      <c r="A490" s="7">
        <v>489</v>
      </c>
      <c r="B490" s="8">
        <v>13</v>
      </c>
      <c r="C490" s="8">
        <v>32</v>
      </c>
      <c r="D490" s="8" t="s">
        <v>1937</v>
      </c>
      <c r="E490" s="8" t="s">
        <v>111</v>
      </c>
      <c r="F490" s="8" t="s">
        <v>1938</v>
      </c>
      <c r="G490" s="8" t="s">
        <v>1939</v>
      </c>
      <c r="H490" s="8" t="s">
        <v>1940</v>
      </c>
      <c r="I490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90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90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490" s="10">
        <f>Table1[[#This Row],[บท 1 '[10']]]+Table1[[#This Row],[บท 2 '[10']]]+Table1[[#This Row],[บท 3 '[5']]]</f>
        <v>24</v>
      </c>
      <c r="M490" s="10">
        <f>IF(Table1[[#This Row],[ซ่อมแล้วกลางภาค]]="ซ่อมแล้ว",10,Table1[[#This Row],[MID '[20']2]])</f>
        <v>11</v>
      </c>
      <c r="N490" s="10"/>
      <c r="O490" s="10"/>
      <c r="P490" s="24"/>
      <c r="Q490" s="10">
        <f>Table1[[#This Row],[บท 4 '[10']]]+Table1[[#This Row],[นำเสนอ '[5']]]+Table1[[#This Row],[บท 5 '[10']]]</f>
        <v>0</v>
      </c>
      <c r="R490" s="10">
        <f>Table1[[#This Row],[ก่อนกลางภาค '[25']]]+Table1[[#This Row],[กลางภาค '[20']]]+Table1[[#This Row],[หลังกลางภาค '[25']]]</f>
        <v>35</v>
      </c>
      <c r="S490" s="10"/>
      <c r="T490" s="10">
        <f>Table1[[#This Row],[ปลายภาค '[30']]]+Table1[[#This Row],[ก่อนปลายภาค '[70']]]</f>
        <v>35</v>
      </c>
      <c r="U490" s="12">
        <f t="shared" si="7"/>
        <v>0</v>
      </c>
      <c r="V49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9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9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90" s="13">
        <f>_xlfn.XLOOKUP(Table1[[#This Row],[email]],[1]!ท้ายบท_1[Email],[1]!ท้ายบท_1[Total points],"ยังไม่ส่ง")</f>
        <v>16</v>
      </c>
      <c r="Z490" s="8">
        <f>_xlfn.XLOOKUP(Table1[[#This Row],[email]],[1]!Quiz_1[Email],[1]!Quiz_1[Total points],"ยังไม่ส่ง")</f>
        <v>8</v>
      </c>
      <c r="AA49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9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90" s="13">
        <f>_xlfn.XLOOKUP(Table1[[#This Row],[email]],[1]!ท้ายบท_2[Email],[1]!ท้ายบท_2[Total points],"ยังไม่ส่ง")</f>
        <v>13</v>
      </c>
      <c r="AD490" s="13">
        <f>_xlfn.XLOOKUP(Table1[[#This Row],[email]],[1]!Quiz_2[Email],[1]!Quiz_2[Total points],"ยังไม่ส่ง")</f>
        <v>9</v>
      </c>
      <c r="AE49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90" s="13">
        <f>_xlfn.XLOOKUP(Table1[[#This Row],[email]],[1]!ท้ายบท_3[Email],[1]!ท้ายบท_3[Total points],"ยังไม่ส่ง")</f>
        <v>11</v>
      </c>
      <c r="AG490" s="13">
        <f>_xlfn.XLOOKUP(Table1[[#This Row],[email]],[1]!Quiz_3[Email],[1]!Quiz_3[Total points],"ยังไม่ส่ง")</f>
        <v>4</v>
      </c>
      <c r="AH490" s="10">
        <v>17</v>
      </c>
      <c r="AI490" s="14">
        <v>4</v>
      </c>
      <c r="AJ490" s="10">
        <f>ROUND((Table1[[#This Row],[mid '[20']]]+Table1[[#This Row],[mid '[10']]])/2,0)</f>
        <v>11</v>
      </c>
      <c r="AK490" s="13"/>
      <c r="AL490" s="13"/>
      <c r="AM490" s="13"/>
      <c r="AN490" s="13"/>
      <c r="AO490" s="13"/>
      <c r="AP490" s="13"/>
      <c r="AQ490" s="13"/>
      <c r="AR490" s="15"/>
      <c r="AS490" s="8" t="str">
        <f>IF(M489&lt;10,"ยังไม่ซ่อม",IF(Table1[[#This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91" spans="1:45" ht="19.5" x14ac:dyDescent="0.4">
      <c r="A491" s="7">
        <v>490</v>
      </c>
      <c r="B491" s="8">
        <v>13</v>
      </c>
      <c r="C491" s="8">
        <v>33</v>
      </c>
      <c r="D491" s="8" t="s">
        <v>1941</v>
      </c>
      <c r="E491" s="8" t="s">
        <v>111</v>
      </c>
      <c r="F491" s="8" t="s">
        <v>736</v>
      </c>
      <c r="G491" s="8" t="s">
        <v>1942</v>
      </c>
      <c r="H491" s="8" t="s">
        <v>1943</v>
      </c>
      <c r="I491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91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91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491" s="10">
        <f>Table1[[#This Row],[บท 1 '[10']]]+Table1[[#This Row],[บท 2 '[10']]]+Table1[[#This Row],[บท 3 '[5']]]</f>
        <v>20</v>
      </c>
      <c r="M491" s="10">
        <f>IF(Table1[[#This Row],[ซ่อมแล้วกลางภาค]]="ซ่อมแล้ว",10,Table1[[#This Row],[MID '[20']2]])</f>
        <v>11</v>
      </c>
      <c r="N491" s="10"/>
      <c r="O491" s="10"/>
      <c r="P491" s="24"/>
      <c r="Q491" s="10">
        <f>Table1[[#This Row],[บท 4 '[10']]]+Table1[[#This Row],[นำเสนอ '[5']]]+Table1[[#This Row],[บท 5 '[10']]]</f>
        <v>0</v>
      </c>
      <c r="R491" s="10">
        <f>Table1[[#This Row],[ก่อนกลางภาค '[25']]]+Table1[[#This Row],[กลางภาค '[20']]]+Table1[[#This Row],[หลังกลางภาค '[25']]]</f>
        <v>31</v>
      </c>
      <c r="S491" s="10"/>
      <c r="T491" s="10">
        <f>Table1[[#This Row],[ปลายภาค '[30']]]+Table1[[#This Row],[ก่อนปลายภาค '[70']]]</f>
        <v>31</v>
      </c>
      <c r="U491" s="12">
        <f t="shared" si="7"/>
        <v>0</v>
      </c>
      <c r="V491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91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91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91" s="13">
        <f>_xlfn.XLOOKUP(Table1[[#This Row],[email]],[1]!ท้ายบท_1[Email],[1]!ท้ายบท_1[Total points],"ยังไม่ส่ง")</f>
        <v>17</v>
      </c>
      <c r="Z491" s="8">
        <f>_xlfn.XLOOKUP(Table1[[#This Row],[email]],[1]!Quiz_1[Email],[1]!Quiz_1[Total points],"ยังไม่ส่ง")</f>
        <v>8</v>
      </c>
      <c r="AA491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91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91" s="13">
        <f>_xlfn.XLOOKUP(Table1[[#This Row],[email]],[1]!ท้ายบท_2[Email],[1]!ท้ายบท_2[Total points],"ยังไม่ส่ง")</f>
        <v>11</v>
      </c>
      <c r="AD491" s="13">
        <f>_xlfn.XLOOKUP(Table1[[#This Row],[email]],[1]!Quiz_2[Email],[1]!Quiz_2[Total points],"ยังไม่ส่ง")</f>
        <v>9</v>
      </c>
      <c r="AE491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91" s="13" t="str">
        <f>_xlfn.XLOOKUP(Table1[[#This Row],[email]],[1]!ท้ายบท_3[Email],[1]!ท้ายบท_3[Total points],"ยังไม่ส่ง")</f>
        <v>ยังไม่ส่ง</v>
      </c>
      <c r="AG491" s="13" t="str">
        <f>_xlfn.XLOOKUP(Table1[[#This Row],[email]],[1]!Quiz_3[Email],[1]!Quiz_3[Total points],"ยังไม่ส่ง")</f>
        <v>ยังไม่ส่ง</v>
      </c>
      <c r="AH491" s="10">
        <v>14</v>
      </c>
      <c r="AI491" s="14">
        <v>7</v>
      </c>
      <c r="AJ491" s="10">
        <f>ROUND((Table1[[#This Row],[mid '[20']]]+Table1[[#This Row],[mid '[10']]])/2,0)</f>
        <v>11</v>
      </c>
      <c r="AK491" s="13"/>
      <c r="AL491" s="13"/>
      <c r="AM491" s="13"/>
      <c r="AN491" s="13"/>
      <c r="AO491" s="13"/>
      <c r="AP491" s="13"/>
      <c r="AQ491" s="13"/>
      <c r="AR491" s="15"/>
      <c r="AS491" s="8" t="str">
        <f>IF(M490&lt;10,"ยังไม่ซ่อม",IF(Table1[[#This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92" spans="1:45" ht="19.5" x14ac:dyDescent="0.4">
      <c r="A492" s="7">
        <v>491</v>
      </c>
      <c r="B492" s="8">
        <v>13</v>
      </c>
      <c r="C492" s="8">
        <v>34</v>
      </c>
      <c r="D492" s="8" t="s">
        <v>1944</v>
      </c>
      <c r="E492" s="8" t="s">
        <v>111</v>
      </c>
      <c r="F492" s="8" t="s">
        <v>1945</v>
      </c>
      <c r="G492" s="8" t="s">
        <v>1946</v>
      </c>
      <c r="H492" s="8" t="s">
        <v>1947</v>
      </c>
      <c r="I492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9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92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92" s="10">
        <f>Table1[[#This Row],[บท 1 '[10']]]+Table1[[#This Row],[บท 2 '[10']]]+Table1[[#This Row],[บท 3 '[5']]]</f>
        <v>22</v>
      </c>
      <c r="M492" s="10">
        <f>IF(Table1[[#This Row],[ซ่อมแล้วกลางภาค]]="ซ่อมแล้ว",10,Table1[[#This Row],[MID '[20']2]])</f>
        <v>15</v>
      </c>
      <c r="N492" s="10"/>
      <c r="O492" s="10"/>
      <c r="P492" s="24"/>
      <c r="Q492" s="10">
        <f>Table1[[#This Row],[บท 4 '[10']]]+Table1[[#This Row],[นำเสนอ '[5']]]+Table1[[#This Row],[บท 5 '[10']]]</f>
        <v>0</v>
      </c>
      <c r="R492" s="10">
        <f>Table1[[#This Row],[ก่อนกลางภาค '[25']]]+Table1[[#This Row],[กลางภาค '[20']]]+Table1[[#This Row],[หลังกลางภาค '[25']]]</f>
        <v>37</v>
      </c>
      <c r="S492" s="10"/>
      <c r="T492" s="10">
        <f>Table1[[#This Row],[ปลายภาค '[30']]]+Table1[[#This Row],[ก่อนปลายภาค '[70']]]</f>
        <v>37</v>
      </c>
      <c r="U492" s="12">
        <f t="shared" si="7"/>
        <v>0</v>
      </c>
      <c r="V49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9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9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92" s="13">
        <f>_xlfn.XLOOKUP(Table1[[#This Row],[email]],[1]!ท้ายบท_1[Email],[1]!ท้ายบท_1[Total points],"ยังไม่ส่ง")</f>
        <v>18</v>
      </c>
      <c r="Z492" s="8">
        <f>_xlfn.XLOOKUP(Table1[[#This Row],[email]],[1]!Quiz_1[Email],[1]!Quiz_1[Total points],"ยังไม่ส่ง")</f>
        <v>9</v>
      </c>
      <c r="AA49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9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92" s="13">
        <f>_xlfn.XLOOKUP(Table1[[#This Row],[email]],[1]!ท้ายบท_2[Email],[1]!ท้ายบท_2[Total points],"ยังไม่ส่ง")</f>
        <v>12</v>
      </c>
      <c r="AD492" s="13">
        <f>_xlfn.XLOOKUP(Table1[[#This Row],[email]],[1]!Quiz_2[Email],[1]!Quiz_2[Total points],"ยังไม่ส่ง")</f>
        <v>9</v>
      </c>
      <c r="AE49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92" s="13" t="str">
        <f>_xlfn.XLOOKUP(Table1[[#This Row],[email]],[1]!ท้ายบท_3[Email],[1]!ท้ายบท_3[Total points],"ยังไม่ส่ง")</f>
        <v>ยังไม่ส่ง</v>
      </c>
      <c r="AG492" s="13" t="str">
        <f>_xlfn.XLOOKUP(Table1[[#This Row],[email]],[1]!Quiz_3[Email],[1]!Quiz_3[Total points],"ยังไม่ส่ง")</f>
        <v>ยังไม่ส่ง</v>
      </c>
      <c r="AH492" s="10">
        <v>20</v>
      </c>
      <c r="AI492" s="14">
        <v>10</v>
      </c>
      <c r="AJ492" s="10">
        <f>ROUND((Table1[[#This Row],[mid '[20']]]+Table1[[#This Row],[mid '[10']]])/2,0)</f>
        <v>15</v>
      </c>
      <c r="AK492" s="13"/>
      <c r="AL492" s="13"/>
      <c r="AM492" s="13"/>
      <c r="AN492" s="13"/>
      <c r="AO492" s="13"/>
      <c r="AP492" s="13"/>
      <c r="AQ492" s="13"/>
      <c r="AR492" s="15"/>
      <c r="AS492" s="8" t="str">
        <f>IF(M491&lt;10,"ยังไม่ซ่อม",IF(Table1[[#This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93" spans="1:45" ht="19.5" x14ac:dyDescent="0.4">
      <c r="A493" s="7">
        <v>492</v>
      </c>
      <c r="B493" s="8">
        <v>13</v>
      </c>
      <c r="C493" s="8">
        <v>35</v>
      </c>
      <c r="D493" s="8" t="s">
        <v>1948</v>
      </c>
      <c r="E493" s="8" t="s">
        <v>111</v>
      </c>
      <c r="F493" s="8" t="s">
        <v>1949</v>
      </c>
      <c r="G493" s="8" t="s">
        <v>1950</v>
      </c>
      <c r="H493" s="8" t="s">
        <v>1951</v>
      </c>
      <c r="I493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93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493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93" s="10">
        <f>Table1[[#This Row],[บท 1 '[10']]]+Table1[[#This Row],[บท 2 '[10']]]+Table1[[#This Row],[บท 3 '[5']]]</f>
        <v>20</v>
      </c>
      <c r="M493" s="10">
        <f>IF(Table1[[#This Row],[ซ่อมแล้วกลางภาค]]="ซ่อมแล้ว",10,Table1[[#This Row],[MID '[20']2]])</f>
        <v>9</v>
      </c>
      <c r="N493" s="10"/>
      <c r="O493" s="10"/>
      <c r="P493" s="24"/>
      <c r="Q493" s="10">
        <f>Table1[[#This Row],[บท 4 '[10']]]+Table1[[#This Row],[นำเสนอ '[5']]]+Table1[[#This Row],[บท 5 '[10']]]</f>
        <v>0</v>
      </c>
      <c r="R493" s="10">
        <f>Table1[[#This Row],[ก่อนกลางภาค '[25']]]+Table1[[#This Row],[กลางภาค '[20']]]+Table1[[#This Row],[หลังกลางภาค '[25']]]</f>
        <v>29</v>
      </c>
      <c r="S493" s="10"/>
      <c r="T493" s="10">
        <f>Table1[[#This Row],[ปลายภาค '[30']]]+Table1[[#This Row],[ก่อนปลายภาค '[70']]]</f>
        <v>29</v>
      </c>
      <c r="U493" s="12">
        <f t="shared" si="7"/>
        <v>0</v>
      </c>
      <c r="V49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9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93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93" s="13">
        <f>_xlfn.XLOOKUP(Table1[[#This Row],[email]],[1]!ท้ายบท_1[Email],[1]!ท้ายบท_1[Total points],"ยังไม่ส่ง")</f>
        <v>14</v>
      </c>
      <c r="Z493" s="8">
        <f>_xlfn.XLOOKUP(Table1[[#This Row],[email]],[1]!Quiz_1[Email],[1]!Quiz_1[Total points],"ยังไม่ส่ง")</f>
        <v>8</v>
      </c>
      <c r="AA49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9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93" s="13">
        <f>_xlfn.XLOOKUP(Table1[[#This Row],[email]],[1]!ท้ายบท_2[Email],[1]!ท้ายบท_2[Total points],"ยังไม่ส่ง")</f>
        <v>10</v>
      </c>
      <c r="AD493" s="13" t="str">
        <f>_xlfn.XLOOKUP(Table1[[#This Row],[email]],[1]!Quiz_2[Email],[1]!Quiz_2[Total points],"ยังไม่ส่ง")</f>
        <v>ยังไม่ส่ง</v>
      </c>
      <c r="AE49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93" s="13" t="str">
        <f>_xlfn.XLOOKUP(Table1[[#This Row],[email]],[1]!ท้ายบท_3[Email],[1]!ท้ายบท_3[Total points],"ยังไม่ส่ง")</f>
        <v>ยังไม่ส่ง</v>
      </c>
      <c r="AG493" s="13" t="str">
        <f>_xlfn.XLOOKUP(Table1[[#This Row],[email]],[1]!Quiz_3[Email],[1]!Quiz_3[Total points],"ยังไม่ส่ง")</f>
        <v>ยังไม่ส่ง</v>
      </c>
      <c r="AH493" s="10">
        <v>14</v>
      </c>
      <c r="AI493" s="14">
        <v>3</v>
      </c>
      <c r="AJ493" s="10">
        <f>ROUND((Table1[[#This Row],[mid '[20']]]+Table1[[#This Row],[mid '[10']]])/2,0)</f>
        <v>9</v>
      </c>
      <c r="AK493" s="13"/>
      <c r="AL493" s="13"/>
      <c r="AM493" s="13"/>
      <c r="AN493" s="13"/>
      <c r="AO493" s="13"/>
      <c r="AP493" s="13"/>
      <c r="AQ493" s="13"/>
      <c r="AR493" s="15"/>
      <c r="AS493" s="8" t="str">
        <f>IF(M492&lt;10,"ยังไม่ซ่อม",IF(Table1[[#This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94" spans="1:45" ht="19.5" x14ac:dyDescent="0.4">
      <c r="A494" s="7">
        <v>493</v>
      </c>
      <c r="B494" s="8">
        <v>13</v>
      </c>
      <c r="C494" s="8">
        <v>36</v>
      </c>
      <c r="D494" s="8" t="s">
        <v>1952</v>
      </c>
      <c r="E494" s="8" t="s">
        <v>111</v>
      </c>
      <c r="F494" s="8" t="s">
        <v>1953</v>
      </c>
      <c r="G494" s="8" t="s">
        <v>1954</v>
      </c>
      <c r="H494" s="8" t="s">
        <v>1955</v>
      </c>
      <c r="I494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494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494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494" s="10">
        <f>Table1[[#This Row],[บท 1 '[10']]]+Table1[[#This Row],[บท 2 '[10']]]+Table1[[#This Row],[บท 3 '[5']]]</f>
        <v>17</v>
      </c>
      <c r="M494" s="10">
        <f>IF(Table1[[#This Row],[ซ่อมแล้วกลางภาค]]="ซ่อมแล้ว",10,Table1[[#This Row],[MID '[20']2]])</f>
        <v>13</v>
      </c>
      <c r="N494" s="10"/>
      <c r="O494" s="10"/>
      <c r="P494" s="24"/>
      <c r="Q494" s="10">
        <f>Table1[[#This Row],[บท 4 '[10']]]+Table1[[#This Row],[นำเสนอ '[5']]]+Table1[[#This Row],[บท 5 '[10']]]</f>
        <v>0</v>
      </c>
      <c r="R494" s="10">
        <f>Table1[[#This Row],[ก่อนกลางภาค '[25']]]+Table1[[#This Row],[กลางภาค '[20']]]+Table1[[#This Row],[หลังกลางภาค '[25']]]</f>
        <v>30</v>
      </c>
      <c r="S494" s="10"/>
      <c r="T494" s="10">
        <f>Table1[[#This Row],[ปลายภาค '[30']]]+Table1[[#This Row],[ก่อนปลายภาค '[70']]]</f>
        <v>30</v>
      </c>
      <c r="U494" s="12">
        <f t="shared" si="7"/>
        <v>0</v>
      </c>
      <c r="V49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9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9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94" s="13" t="str">
        <f>_xlfn.XLOOKUP(Table1[[#This Row],[email]],[1]!ท้ายบท_1[Email],[1]!ท้ายบท_1[Total points],"ยังไม่ส่ง")</f>
        <v>ยังไม่ส่ง</v>
      </c>
      <c r="Z494" s="8">
        <f>_xlfn.XLOOKUP(Table1[[#This Row],[email]],[1]!Quiz_1[Email],[1]!Quiz_1[Total points],"ยังไม่ส่ง")</f>
        <v>4</v>
      </c>
      <c r="AA49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9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94" s="13">
        <f>_xlfn.XLOOKUP(Table1[[#This Row],[email]],[1]!ท้ายบท_2[Email],[1]!ท้ายบท_2[Total points],"ยังไม่ส่ง")</f>
        <v>11</v>
      </c>
      <c r="AD494" s="13" t="str">
        <f>_xlfn.XLOOKUP(Table1[[#This Row],[email]],[1]!Quiz_2[Email],[1]!Quiz_2[Total points],"ยังไม่ส่ง")</f>
        <v>ยังไม่ส่ง</v>
      </c>
      <c r="AE49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94" s="13" t="str">
        <f>_xlfn.XLOOKUP(Table1[[#This Row],[email]],[1]!ท้ายบท_3[Email],[1]!ท้ายบท_3[Total points],"ยังไม่ส่ง")</f>
        <v>ยังไม่ส่ง</v>
      </c>
      <c r="AG494" s="13" t="str">
        <f>_xlfn.XLOOKUP(Table1[[#This Row],[email]],[1]!Quiz_3[Email],[1]!Quiz_3[Total points],"ยังไม่ส่ง")</f>
        <v>ยังไม่ส่ง</v>
      </c>
      <c r="AH494" s="10">
        <v>20</v>
      </c>
      <c r="AI494" s="14">
        <v>5</v>
      </c>
      <c r="AJ494" s="10">
        <f>ROUND((Table1[[#This Row],[mid '[20']]]+Table1[[#This Row],[mid '[10']]])/2,0)</f>
        <v>13</v>
      </c>
      <c r="AK494" s="13"/>
      <c r="AL494" s="13"/>
      <c r="AM494" s="13"/>
      <c r="AN494" s="13"/>
      <c r="AO494" s="13"/>
      <c r="AP494" s="13"/>
      <c r="AQ494" s="13"/>
      <c r="AR494" s="15"/>
      <c r="AS494" s="8" t="str">
        <f>IF(M493&lt;10,"ยังไม่ซ่อม",IF(Table1[[#This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95" spans="1:45" ht="19.5" x14ac:dyDescent="0.4">
      <c r="A495" s="7">
        <v>494</v>
      </c>
      <c r="B495" s="8">
        <v>13</v>
      </c>
      <c r="C495" s="8">
        <v>37</v>
      </c>
      <c r="D495" s="8" t="s">
        <v>1956</v>
      </c>
      <c r="E495" s="8" t="s">
        <v>111</v>
      </c>
      <c r="F495" s="8" t="s">
        <v>1957</v>
      </c>
      <c r="G495" s="8" t="s">
        <v>1958</v>
      </c>
      <c r="H495" s="8" t="s">
        <v>1959</v>
      </c>
      <c r="I495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495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95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495" s="10">
        <f>Table1[[#This Row],[บท 1 '[10']]]+Table1[[#This Row],[บท 2 '[10']]]+Table1[[#This Row],[บท 3 '[5']]]</f>
        <v>23</v>
      </c>
      <c r="M495" s="10">
        <f>IF(Table1[[#This Row],[ซ่อมแล้วกลางภาค]]="ซ่อมแล้ว",10,Table1[[#This Row],[MID '[20']2]])</f>
        <v>14</v>
      </c>
      <c r="N495" s="10"/>
      <c r="O495" s="10"/>
      <c r="P495" s="24"/>
      <c r="Q495" s="10">
        <f>Table1[[#This Row],[บท 4 '[10']]]+Table1[[#This Row],[นำเสนอ '[5']]]+Table1[[#This Row],[บท 5 '[10']]]</f>
        <v>0</v>
      </c>
      <c r="R495" s="10">
        <f>Table1[[#This Row],[ก่อนกลางภาค '[25']]]+Table1[[#This Row],[กลางภาค '[20']]]+Table1[[#This Row],[หลังกลางภาค '[25']]]</f>
        <v>37</v>
      </c>
      <c r="S495" s="10"/>
      <c r="T495" s="10">
        <f>Table1[[#This Row],[ปลายภาค '[30']]]+Table1[[#This Row],[ก่อนปลายภาค '[70']]]</f>
        <v>37</v>
      </c>
      <c r="U495" s="12">
        <f t="shared" si="7"/>
        <v>0</v>
      </c>
      <c r="V49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9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9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95" s="13">
        <f>_xlfn.XLOOKUP(Table1[[#This Row],[email]],[1]!ท้ายบท_1[Email],[1]!ท้ายบท_1[Total points],"ยังไม่ส่ง")</f>
        <v>17</v>
      </c>
      <c r="Z495" s="8">
        <f>_xlfn.XLOOKUP(Table1[[#This Row],[email]],[1]!Quiz_1[Email],[1]!Quiz_1[Total points],"ยังไม่ส่ง")</f>
        <v>6</v>
      </c>
      <c r="AA49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9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95" s="13">
        <f>_xlfn.XLOOKUP(Table1[[#This Row],[email]],[1]!ท้ายบท_2[Email],[1]!ท้ายบท_2[Total points],"ยังไม่ส่ง")</f>
        <v>13</v>
      </c>
      <c r="AD495" s="13">
        <f>_xlfn.XLOOKUP(Table1[[#This Row],[email]],[1]!Quiz_2[Email],[1]!Quiz_2[Total points],"ยังไม่ส่ง")</f>
        <v>9</v>
      </c>
      <c r="AE49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95" s="13">
        <f>_xlfn.XLOOKUP(Table1[[#This Row],[email]],[1]!ท้ายบท_3[Email],[1]!ท้ายบท_3[Total points],"ยังไม่ส่ง")</f>
        <v>11</v>
      </c>
      <c r="AG495" s="13">
        <f>_xlfn.XLOOKUP(Table1[[#This Row],[email]],[1]!Quiz_3[Email],[1]!Quiz_3[Total points],"ยังไม่ส่ง")</f>
        <v>7</v>
      </c>
      <c r="AH495" s="10">
        <v>20</v>
      </c>
      <c r="AI495" s="14">
        <v>8</v>
      </c>
      <c r="AJ495" s="10">
        <f>ROUND((Table1[[#This Row],[mid '[20']]]+Table1[[#This Row],[mid '[10']]])/2,0)</f>
        <v>14</v>
      </c>
      <c r="AK495" s="13"/>
      <c r="AL495" s="13"/>
      <c r="AM495" s="13"/>
      <c r="AN495" s="13"/>
      <c r="AO495" s="13"/>
      <c r="AP495" s="13"/>
      <c r="AQ495" s="13"/>
      <c r="AR495" s="15"/>
      <c r="AS495" s="8" t="str">
        <f>IF(M494&lt;10,"ยังไม่ซ่อม",IF(Table1[[#This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96" spans="1:45" ht="19.5" x14ac:dyDescent="0.4">
      <c r="A496" s="7">
        <v>495</v>
      </c>
      <c r="B496" s="8">
        <v>13</v>
      </c>
      <c r="C496" s="8">
        <v>38</v>
      </c>
      <c r="D496" s="8" t="s">
        <v>1960</v>
      </c>
      <c r="E496" s="8" t="s">
        <v>111</v>
      </c>
      <c r="F496" s="8" t="s">
        <v>1961</v>
      </c>
      <c r="G496" s="8" t="s">
        <v>1962</v>
      </c>
      <c r="H496" s="8" t="s">
        <v>1963</v>
      </c>
      <c r="I49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96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496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496" s="10">
        <f>Table1[[#This Row],[บท 1 '[10']]]+Table1[[#This Row],[บท 2 '[10']]]+Table1[[#This Row],[บท 3 '[5']]]</f>
        <v>25</v>
      </c>
      <c r="M496" s="10">
        <f>IF(Table1[[#This Row],[ซ่อมแล้วกลางภาค]]="ซ่อมแล้ว",10,Table1[[#This Row],[MID '[20']2]])</f>
        <v>8</v>
      </c>
      <c r="N496" s="10"/>
      <c r="O496" s="10"/>
      <c r="P496" s="24"/>
      <c r="Q496" s="10">
        <f>Table1[[#This Row],[บท 4 '[10']]]+Table1[[#This Row],[นำเสนอ '[5']]]+Table1[[#This Row],[บท 5 '[10']]]</f>
        <v>0</v>
      </c>
      <c r="R496" s="10">
        <f>Table1[[#This Row],[ก่อนกลางภาค '[25']]]+Table1[[#This Row],[กลางภาค '[20']]]+Table1[[#This Row],[หลังกลางภาค '[25']]]</f>
        <v>33</v>
      </c>
      <c r="S496" s="10"/>
      <c r="T496" s="10">
        <f>Table1[[#This Row],[ปลายภาค '[30']]]+Table1[[#This Row],[ก่อนปลายภาค '[70']]]</f>
        <v>33</v>
      </c>
      <c r="U496" s="12">
        <f t="shared" si="7"/>
        <v>0</v>
      </c>
      <c r="V49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9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9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96" s="13">
        <f>_xlfn.XLOOKUP(Table1[[#This Row],[email]],[1]!ท้ายบท_1[Email],[1]!ท้ายบท_1[Total points],"ยังไม่ส่ง")</f>
        <v>14</v>
      </c>
      <c r="Z496" s="8">
        <f>_xlfn.XLOOKUP(Table1[[#This Row],[email]],[1]!Quiz_1[Email],[1]!Quiz_1[Total points],"ยังไม่ส่ง")</f>
        <v>8</v>
      </c>
      <c r="AA49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9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496" s="13">
        <f>_xlfn.XLOOKUP(Table1[[#This Row],[email]],[1]!ท้ายบท_2[Email],[1]!ท้ายบท_2[Total points],"ยังไม่ส่ง")</f>
        <v>4</v>
      </c>
      <c r="AD496" s="13">
        <f>_xlfn.XLOOKUP(Table1[[#This Row],[email]],[1]!Quiz_2[Email],[1]!Quiz_2[Total points],"ยังไม่ส่ง")</f>
        <v>9</v>
      </c>
      <c r="AE49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496" s="13">
        <f>_xlfn.XLOOKUP(Table1[[#This Row],[email]],[1]!ท้ายบท_3[Email],[1]!ท้ายบท_3[Total points],"ยังไม่ส่ง")</f>
        <v>10</v>
      </c>
      <c r="AG496" s="13">
        <f>_xlfn.XLOOKUP(Table1[[#This Row],[email]],[1]!Quiz_3[Email],[1]!Quiz_3[Total points],"ยังไม่ส่ง")</f>
        <v>8</v>
      </c>
      <c r="AH496" s="10">
        <v>10</v>
      </c>
      <c r="AI496" s="14">
        <v>5</v>
      </c>
      <c r="AJ496" s="10">
        <f>ROUND((Table1[[#This Row],[mid '[20']]]+Table1[[#This Row],[mid '[10']]])/2,0)</f>
        <v>8</v>
      </c>
      <c r="AK496" s="13"/>
      <c r="AL496" s="13"/>
      <c r="AM496" s="13"/>
      <c r="AN496" s="13"/>
      <c r="AO496" s="13"/>
      <c r="AP496" s="13"/>
      <c r="AQ496" s="13"/>
      <c r="AR496" s="15"/>
      <c r="AS496" s="8" t="str">
        <f>IF(M495&lt;10,"ยังไม่ซ่อม",IF(Table1[[#This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497" spans="1:45" ht="19.5" x14ac:dyDescent="0.4">
      <c r="A497" s="7">
        <v>496</v>
      </c>
      <c r="B497" s="8">
        <v>13</v>
      </c>
      <c r="C497" s="8">
        <v>39</v>
      </c>
      <c r="D497" s="8" t="s">
        <v>1964</v>
      </c>
      <c r="E497" s="8" t="s">
        <v>111</v>
      </c>
      <c r="F497" s="8" t="s">
        <v>1965</v>
      </c>
      <c r="G497" s="8" t="s">
        <v>1966</v>
      </c>
      <c r="H497" s="8" t="s">
        <v>1967</v>
      </c>
      <c r="I497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497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497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497" s="10">
        <f>Table1[[#This Row],[บท 1 '[10']]]+Table1[[#This Row],[บท 2 '[10']]]+Table1[[#This Row],[บท 3 '[5']]]</f>
        <v>11</v>
      </c>
      <c r="M497" s="10">
        <f>IF(Table1[[#This Row],[ซ่อมแล้วกลางภาค]]="ซ่อมแล้ว",10,Table1[[#This Row],[MID '[20']2]])</f>
        <v>7</v>
      </c>
      <c r="N497" s="10"/>
      <c r="O497" s="10"/>
      <c r="P497" s="24"/>
      <c r="Q497" s="10">
        <f>Table1[[#This Row],[บท 4 '[10']]]+Table1[[#This Row],[นำเสนอ '[5']]]+Table1[[#This Row],[บท 5 '[10']]]</f>
        <v>0</v>
      </c>
      <c r="R497" s="10">
        <f>Table1[[#This Row],[ก่อนกลางภาค '[25']]]+Table1[[#This Row],[กลางภาค '[20']]]+Table1[[#This Row],[หลังกลางภาค '[25']]]</f>
        <v>18</v>
      </c>
      <c r="S497" s="10"/>
      <c r="T497" s="10">
        <f>Table1[[#This Row],[ปลายภาค '[30']]]+Table1[[#This Row],[ก่อนปลายภาค '[70']]]</f>
        <v>18</v>
      </c>
      <c r="U497" s="12">
        <f t="shared" si="7"/>
        <v>0</v>
      </c>
      <c r="V49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9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49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497" s="13" t="str">
        <f>_xlfn.XLOOKUP(Table1[[#This Row],[email]],[1]!ท้ายบท_1[Email],[1]!ท้ายบท_1[Total points],"ยังไม่ส่ง")</f>
        <v>ยังไม่ส่ง</v>
      </c>
      <c r="Z497" s="8">
        <f>_xlfn.XLOOKUP(Table1[[#This Row],[email]],[1]!Quiz_1[Email],[1]!Quiz_1[Total points],"ยังไม่ส่ง")</f>
        <v>9</v>
      </c>
      <c r="AA49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497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97" s="13" t="str">
        <f>_xlfn.XLOOKUP(Table1[[#This Row],[email]],[1]!ท้ายบท_2[Email],[1]!ท้ายบท_2[Total points],"ยังไม่ส่ง")</f>
        <v>ยังไม่ส่ง</v>
      </c>
      <c r="AD497" s="13" t="str">
        <f>_xlfn.XLOOKUP(Table1[[#This Row],[email]],[1]!Quiz_2[Email],[1]!Quiz_2[Total points],"ยังไม่ส่ง")</f>
        <v>ยังไม่ส่ง</v>
      </c>
      <c r="AE497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97" s="13" t="str">
        <f>_xlfn.XLOOKUP(Table1[[#This Row],[email]],[1]!ท้ายบท_3[Email],[1]!ท้ายบท_3[Total points],"ยังไม่ส่ง")</f>
        <v>ยังไม่ส่ง</v>
      </c>
      <c r="AG497" s="13" t="str">
        <f>_xlfn.XLOOKUP(Table1[[#This Row],[email]],[1]!Quiz_3[Email],[1]!Quiz_3[Total points],"ยังไม่ส่ง")</f>
        <v>ยังไม่ส่ง</v>
      </c>
      <c r="AH497" s="10">
        <v>9</v>
      </c>
      <c r="AI497" s="14">
        <v>4</v>
      </c>
      <c r="AJ497" s="10">
        <f>ROUND((Table1[[#This Row],[mid '[20']]]+Table1[[#This Row],[mid '[10']]])/2,0)</f>
        <v>7</v>
      </c>
      <c r="AK497" s="13"/>
      <c r="AL497" s="13"/>
      <c r="AM497" s="13"/>
      <c r="AN497" s="13"/>
      <c r="AO497" s="13"/>
      <c r="AP497" s="13"/>
      <c r="AQ497" s="13"/>
      <c r="AR497" s="15"/>
      <c r="AS497" s="8" t="str">
        <f>IF(M496&lt;10,"ยังไม่ซ่อม",IF(Table1[[#This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98" spans="1:45" ht="20.25" thickBot="1" x14ac:dyDescent="0.45">
      <c r="A498" s="16">
        <v>497</v>
      </c>
      <c r="B498" s="17">
        <v>13</v>
      </c>
      <c r="C498" s="17">
        <v>40</v>
      </c>
      <c r="D498" s="17" t="s">
        <v>1968</v>
      </c>
      <c r="E498" s="17" t="s">
        <v>111</v>
      </c>
      <c r="F498" s="17" t="s">
        <v>1327</v>
      </c>
      <c r="G498" s="17" t="s">
        <v>1969</v>
      </c>
      <c r="H498" s="17" t="s">
        <v>1970</v>
      </c>
      <c r="I498" s="18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498" s="18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498" s="18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498" s="19">
        <f>Table1[[#This Row],[บท 1 '[10']]]+Table1[[#This Row],[บท 2 '[10']]]+Table1[[#This Row],[บท 3 '[5']]]</f>
        <v>23</v>
      </c>
      <c r="M498" s="19">
        <f>IF(Table1[[#This Row],[ซ่อมแล้วกลางภาค]]="ซ่อมแล้ว",10,Table1[[#This Row],[MID '[20']2]])</f>
        <v>9</v>
      </c>
      <c r="N498" s="19"/>
      <c r="O498" s="19"/>
      <c r="P498" s="25"/>
      <c r="Q498" s="19">
        <f>Table1[[#This Row],[บท 4 '[10']]]+Table1[[#This Row],[นำเสนอ '[5']]]+Table1[[#This Row],[บท 5 '[10']]]</f>
        <v>0</v>
      </c>
      <c r="R498" s="19">
        <f>Table1[[#This Row],[ก่อนกลางภาค '[25']]]+Table1[[#This Row],[กลางภาค '[20']]]+Table1[[#This Row],[หลังกลางภาค '[25']]]</f>
        <v>32</v>
      </c>
      <c r="S498" s="19"/>
      <c r="T498" s="19">
        <f>Table1[[#This Row],[ปลายภาค '[30']]]+Table1[[#This Row],[ก่อนปลายภาค '[70']]]</f>
        <v>32</v>
      </c>
      <c r="U498" s="20">
        <f t="shared" si="7"/>
        <v>0</v>
      </c>
      <c r="V498" s="21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498" s="21" t="str">
        <f>IF(_xlfn.XLOOKUP(Table1[[#This Row],[email]],[1]!แบบฝึก_11[Email],[1]!แบบฝึก_11[Completion time],0)&lt;&gt;0,"ส่งแล้ว","ยังไม่ส่ง")</f>
        <v>ส่งแล้ว</v>
      </c>
      <c r="X498" s="21" t="str">
        <f>IF(_xlfn.XLOOKUP(Table1[[#This Row],[email]],[1]!แบบฝึก_12[Email],[1]!แบบฝึก_12[Completion time],0)&lt;&gt;0,"ส่งแล้ว","ยังไม่ส่ง")</f>
        <v>ส่งแล้ว</v>
      </c>
      <c r="Y498" s="21">
        <f>_xlfn.XLOOKUP(Table1[[#This Row],[email]],[1]!ท้ายบท_1[Email],[1]!ท้ายบท_1[Total points],"ยังไม่ส่ง")</f>
        <v>17</v>
      </c>
      <c r="Z498" s="17">
        <f>_xlfn.XLOOKUP(Table1[[#This Row],[email]],[1]!Quiz_1[Email],[1]!Quiz_1[Total points],"ยังไม่ส่ง")</f>
        <v>8</v>
      </c>
      <c r="AA498" s="21" t="str">
        <f>IF(_xlfn.XLOOKUP(Table1[[#This Row],[email]],[1]!แบบฝึก_21[Email],[1]!แบบฝึก_21[Completion time],0)&lt;&gt;0,"ส่งแล้ว","ยังไม่ส่ง")</f>
        <v>ส่งแล้ว</v>
      </c>
      <c r="AB498" s="21" t="str">
        <f>IF(_xlfn.XLOOKUP(Table1[[#This Row],[email]],[1]!แบบฝึก_22[Email],[1]!แบบฝึก_22[Completion time],0)&lt;&gt;0,"ส่งแล้ว","ยังไม่ส่ง")</f>
        <v>ส่งแล้ว</v>
      </c>
      <c r="AC498" s="21">
        <f>_xlfn.XLOOKUP(Table1[[#This Row],[email]],[1]!ท้ายบท_2[Email],[1]!ท้ายบท_2[Total points],"ยังไม่ส่ง")</f>
        <v>10</v>
      </c>
      <c r="AD498" s="21">
        <f>_xlfn.XLOOKUP(Table1[[#This Row],[email]],[1]!Quiz_2[Email],[1]!Quiz_2[Total points],"ยังไม่ส่ง")</f>
        <v>7</v>
      </c>
      <c r="AE498" s="21" t="str">
        <f>IF(_xlfn.XLOOKUP(Table1[[#This Row],[email]],[1]!แบบฝึก_31[Email],[1]!แบบฝึก_31[Completion time],0)&lt;&gt;0,"ส่งแล้ว","ยังไม่ส่ง")</f>
        <v>ส่งแล้ว</v>
      </c>
      <c r="AF498" s="21">
        <f>_xlfn.XLOOKUP(Table1[[#This Row],[email]],[1]!ท้ายบท_3[Email],[1]!ท้ายบท_3[Total points],"ยังไม่ส่ง")</f>
        <v>11</v>
      </c>
      <c r="AG498" s="21">
        <f>_xlfn.XLOOKUP(Table1[[#This Row],[email]],[1]!Quiz_3[Email],[1]!Quiz_3[Total points],"ยังไม่ส่ง")</f>
        <v>6</v>
      </c>
      <c r="AH498" s="19">
        <v>14</v>
      </c>
      <c r="AI498" s="22">
        <v>4</v>
      </c>
      <c r="AJ498" s="19">
        <f>ROUND((Table1[[#This Row],[mid '[20']]]+Table1[[#This Row],[mid '[10']]])/2,0)</f>
        <v>9</v>
      </c>
      <c r="AK498" s="21"/>
      <c r="AL498" s="21"/>
      <c r="AM498" s="21"/>
      <c r="AN498" s="21"/>
      <c r="AO498" s="21"/>
      <c r="AP498" s="21"/>
      <c r="AQ498" s="21"/>
      <c r="AR498" s="23"/>
      <c r="AS498" s="17" t="str">
        <f>IF(M497&lt;10,"ยังไม่ซ่อม",IF(Table1[[#This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499" spans="1:45" ht="20.25" thickTop="1" x14ac:dyDescent="0.4">
      <c r="A499" s="7">
        <v>498</v>
      </c>
      <c r="B499" s="8">
        <v>14</v>
      </c>
      <c r="C499" s="8">
        <v>1</v>
      </c>
      <c r="D499" s="8" t="s">
        <v>1971</v>
      </c>
      <c r="E499" s="8" t="s">
        <v>46</v>
      </c>
      <c r="F499" s="8" t="s">
        <v>1972</v>
      </c>
      <c r="G499" s="8" t="s">
        <v>1247</v>
      </c>
      <c r="H499" s="8" t="s">
        <v>1973</v>
      </c>
      <c r="I499" s="9">
        <f>ROUND(COUNTIF(Table1[[#This Row],[กิจกรรม 1.1]:[ท้ายบท 1]],"&lt;&gt;ยังไม่ส่ง")*2+IF(Table1[[#This Row],[Quiz 1]]&lt;&gt;"ยังไม่ส่ง",Table1[[#This Row],[Quiz 1]]*2/10,0),0)</f>
        <v>0</v>
      </c>
      <c r="J499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499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499" s="10">
        <f>Table1[[#This Row],[บท 1 '[10']]]+Table1[[#This Row],[บท 2 '[10']]]+Table1[[#This Row],[บท 3 '[5']]]</f>
        <v>0</v>
      </c>
      <c r="M499" s="10">
        <f>IF(Table1[[#This Row],[ซ่อมแล้วกลางภาค]]="ซ่อมแล้ว",10,Table1[[#This Row],[MID '[20']2]])</f>
        <v>8</v>
      </c>
      <c r="N499" s="10"/>
      <c r="O499" s="10"/>
      <c r="P499" s="24"/>
      <c r="Q499" s="10">
        <f>Table1[[#This Row],[บท 4 '[10']]]+Table1[[#This Row],[นำเสนอ '[5']]]+Table1[[#This Row],[บท 5 '[10']]]</f>
        <v>0</v>
      </c>
      <c r="R499" s="10">
        <f>Table1[[#This Row],[ก่อนกลางภาค '[25']]]+Table1[[#This Row],[กลางภาค '[20']]]+Table1[[#This Row],[หลังกลางภาค '[25']]]</f>
        <v>8</v>
      </c>
      <c r="S499" s="10"/>
      <c r="T499" s="10">
        <f>Table1[[#This Row],[ปลายภาค '[30']]]+Table1[[#This Row],[ก่อนปลายภาค '[70']]]</f>
        <v>8</v>
      </c>
      <c r="U499" s="12">
        <f t="shared" si="7"/>
        <v>0</v>
      </c>
      <c r="V499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499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499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499" s="13" t="str">
        <f>_xlfn.XLOOKUP(Table1[[#This Row],[email]],[1]!ท้ายบท_1[Email],[1]!ท้ายบท_1[Total points],"ยังไม่ส่ง")</f>
        <v>ยังไม่ส่ง</v>
      </c>
      <c r="Z499" s="8" t="str">
        <f>_xlfn.XLOOKUP(Table1[[#This Row],[email]],[1]!Quiz_1[Email],[1]!Quiz_1[Total points],"ยังไม่ส่ง")</f>
        <v>ยังไม่ส่ง</v>
      </c>
      <c r="AA499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499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499" s="13" t="str">
        <f>_xlfn.XLOOKUP(Table1[[#This Row],[email]],[1]!ท้ายบท_2[Email],[1]!ท้ายบท_2[Total points],"ยังไม่ส่ง")</f>
        <v>ยังไม่ส่ง</v>
      </c>
      <c r="AD499" s="13" t="str">
        <f>_xlfn.XLOOKUP(Table1[[#This Row],[email]],[1]!Quiz_2[Email],[1]!Quiz_2[Total points],"ยังไม่ส่ง")</f>
        <v>ยังไม่ส่ง</v>
      </c>
      <c r="AE499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499" s="13" t="str">
        <f>_xlfn.XLOOKUP(Table1[[#This Row],[email]],[1]!ท้ายบท_3[Email],[1]!ท้ายบท_3[Total points],"ยังไม่ส่ง")</f>
        <v>ยังไม่ส่ง</v>
      </c>
      <c r="AG499" s="13" t="str">
        <f>_xlfn.XLOOKUP(Table1[[#This Row],[email]],[1]!Quiz_3[Email],[1]!Quiz_3[Total points],"ยังไม่ส่ง")</f>
        <v>ยังไม่ส่ง</v>
      </c>
      <c r="AH499" s="10">
        <v>11</v>
      </c>
      <c r="AI499" s="14">
        <v>5</v>
      </c>
      <c r="AJ499" s="10">
        <f>ROUND((Table1[[#This Row],[mid '[20']]]+Table1[[#This Row],[mid '[10']]])/2,0)</f>
        <v>8</v>
      </c>
      <c r="AK499" s="13"/>
      <c r="AL499" s="13"/>
      <c r="AM499" s="13"/>
      <c r="AN499" s="13"/>
      <c r="AO499" s="13"/>
      <c r="AP499" s="13"/>
      <c r="AQ499" s="13"/>
      <c r="AR499" s="15"/>
      <c r="AS499" s="8" t="str">
        <f>IF(M498&lt;10,"ยังไม่ซ่อม",IF(Table1[[#This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500" spans="1:45" ht="19.5" x14ac:dyDescent="0.4">
      <c r="A500" s="7">
        <v>499</v>
      </c>
      <c r="B500" s="8">
        <v>14</v>
      </c>
      <c r="C500" s="8">
        <v>2</v>
      </c>
      <c r="D500" s="8" t="s">
        <v>1974</v>
      </c>
      <c r="E500" s="8" t="s">
        <v>46</v>
      </c>
      <c r="F500" s="8" t="s">
        <v>216</v>
      </c>
      <c r="G500" s="8" t="s">
        <v>1975</v>
      </c>
      <c r="H500" s="8" t="s">
        <v>1976</v>
      </c>
      <c r="I500" s="9">
        <f>ROUND(COUNTIF(Table1[[#This Row],[กิจกรรม 1.1]:[ท้ายบท 1]],"&lt;&gt;ยังไม่ส่ง")*2+IF(Table1[[#This Row],[Quiz 1]]&lt;&gt;"ยังไม่ส่ง",Table1[[#This Row],[Quiz 1]]*2/10,0),0)</f>
        <v>2</v>
      </c>
      <c r="J500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500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00" s="10">
        <f>Table1[[#This Row],[บท 1 '[10']]]+Table1[[#This Row],[บท 2 '[10']]]+Table1[[#This Row],[บท 3 '[5']]]</f>
        <v>2</v>
      </c>
      <c r="M500" s="10">
        <f>IF(Table1[[#This Row],[ซ่อมแล้วกลางภาค]]="ซ่อมแล้ว",10,Table1[[#This Row],[MID '[20']2]])</f>
        <v>13</v>
      </c>
      <c r="N500" s="10"/>
      <c r="O500" s="10"/>
      <c r="P500" s="24"/>
      <c r="Q500" s="10">
        <f>Table1[[#This Row],[บท 4 '[10']]]+Table1[[#This Row],[นำเสนอ '[5']]]+Table1[[#This Row],[บท 5 '[10']]]</f>
        <v>0</v>
      </c>
      <c r="R500" s="10">
        <f>Table1[[#This Row],[ก่อนกลางภาค '[25']]]+Table1[[#This Row],[กลางภาค '[20']]]+Table1[[#This Row],[หลังกลางภาค '[25']]]</f>
        <v>15</v>
      </c>
      <c r="S500" s="10"/>
      <c r="T500" s="10">
        <f>Table1[[#This Row],[ปลายภาค '[30']]]+Table1[[#This Row],[ก่อนปลายภาค '[70']]]</f>
        <v>15</v>
      </c>
      <c r="U500" s="12">
        <f t="shared" si="7"/>
        <v>0</v>
      </c>
      <c r="V50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00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00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00" s="13" t="str">
        <f>_xlfn.XLOOKUP(Table1[[#This Row],[email]],[1]!ท้ายบท_1[Email],[1]!ท้ายบท_1[Total points],"ยังไม่ส่ง")</f>
        <v>ยังไม่ส่ง</v>
      </c>
      <c r="Z500" s="8" t="str">
        <f>_xlfn.XLOOKUP(Table1[[#This Row],[email]],[1]!Quiz_1[Email],[1]!Quiz_1[Total points],"ยังไม่ส่ง")</f>
        <v>ยังไม่ส่ง</v>
      </c>
      <c r="AA500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00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00" s="13" t="str">
        <f>_xlfn.XLOOKUP(Table1[[#This Row],[email]],[1]!ท้ายบท_2[Email],[1]!ท้ายบท_2[Total points],"ยังไม่ส่ง")</f>
        <v>ยังไม่ส่ง</v>
      </c>
      <c r="AD500" s="13" t="str">
        <f>_xlfn.XLOOKUP(Table1[[#This Row],[email]],[1]!Quiz_2[Email],[1]!Quiz_2[Total points],"ยังไม่ส่ง")</f>
        <v>ยังไม่ส่ง</v>
      </c>
      <c r="AE500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00" s="13" t="str">
        <f>_xlfn.XLOOKUP(Table1[[#This Row],[email]],[1]!ท้ายบท_3[Email],[1]!ท้ายบท_3[Total points],"ยังไม่ส่ง")</f>
        <v>ยังไม่ส่ง</v>
      </c>
      <c r="AG500" s="13" t="str">
        <f>_xlfn.XLOOKUP(Table1[[#This Row],[email]],[1]!Quiz_3[Email],[1]!Quiz_3[Total points],"ยังไม่ส่ง")</f>
        <v>ยังไม่ส่ง</v>
      </c>
      <c r="AH500" s="10">
        <v>18</v>
      </c>
      <c r="AI500" s="14">
        <v>7</v>
      </c>
      <c r="AJ500" s="10">
        <f>ROUND((Table1[[#This Row],[mid '[20']]]+Table1[[#This Row],[mid '[10']]])/2,0)</f>
        <v>13</v>
      </c>
      <c r="AK500" s="13"/>
      <c r="AL500" s="13"/>
      <c r="AM500" s="13"/>
      <c r="AN500" s="13"/>
      <c r="AO500" s="13"/>
      <c r="AP500" s="13"/>
      <c r="AQ500" s="13"/>
      <c r="AR500" s="15"/>
      <c r="AS500" s="8" t="str">
        <f>IF(M499&lt;10,"ยังไม่ซ่อม",IF(Table1[[#This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501" spans="1:45" ht="19.5" x14ac:dyDescent="0.4">
      <c r="A501" s="7">
        <v>500</v>
      </c>
      <c r="B501" s="8">
        <v>14</v>
      </c>
      <c r="C501" s="8">
        <v>3</v>
      </c>
      <c r="D501" s="8" t="s">
        <v>1977</v>
      </c>
      <c r="E501" s="8" t="s">
        <v>46</v>
      </c>
      <c r="F501" s="8" t="s">
        <v>1978</v>
      </c>
      <c r="G501" s="8" t="s">
        <v>1979</v>
      </c>
      <c r="H501" s="8" t="s">
        <v>1980</v>
      </c>
      <c r="I501" s="9">
        <f>ROUND(COUNTIF(Table1[[#This Row],[กิจกรรม 1.1]:[ท้ายบท 1]],"&lt;&gt;ยังไม่ส่ง")*2+IF(Table1[[#This Row],[Quiz 1]]&lt;&gt;"ยังไม่ส่ง",Table1[[#This Row],[Quiz 1]]*2/10,0),0)</f>
        <v>1</v>
      </c>
      <c r="J501" s="9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501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01" s="10">
        <f>Table1[[#This Row],[บท 1 '[10']]]+Table1[[#This Row],[บท 2 '[10']]]+Table1[[#This Row],[บท 3 '[5']]]</f>
        <v>3</v>
      </c>
      <c r="M501" s="10">
        <f>IF(Table1[[#This Row],[ซ่อมแล้วกลางภาค]]="ซ่อมแล้ว",10,Table1[[#This Row],[MID '[20']2]])</f>
        <v>8</v>
      </c>
      <c r="N501" s="10"/>
      <c r="O501" s="10"/>
      <c r="P501" s="24"/>
      <c r="Q501" s="10">
        <f>Table1[[#This Row],[บท 4 '[10']]]+Table1[[#This Row],[นำเสนอ '[5']]]+Table1[[#This Row],[บท 5 '[10']]]</f>
        <v>0</v>
      </c>
      <c r="R501" s="10">
        <f>Table1[[#This Row],[ก่อนกลางภาค '[25']]]+Table1[[#This Row],[กลางภาค '[20']]]+Table1[[#This Row],[หลังกลางภาค '[25']]]</f>
        <v>11</v>
      </c>
      <c r="S501" s="10"/>
      <c r="T501" s="10">
        <f>Table1[[#This Row],[ปลายภาค '[30']]]+Table1[[#This Row],[ก่อนปลายภาค '[70']]]</f>
        <v>11</v>
      </c>
      <c r="U501" s="12">
        <f t="shared" si="7"/>
        <v>0</v>
      </c>
      <c r="V501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01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01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01" s="13" t="str">
        <f>_xlfn.XLOOKUP(Table1[[#This Row],[email]],[1]!ท้ายบท_1[Email],[1]!ท้ายบท_1[Total points],"ยังไม่ส่ง")</f>
        <v>ยังไม่ส่ง</v>
      </c>
      <c r="Z501" s="8">
        <f>_xlfn.XLOOKUP(Table1[[#This Row],[email]],[1]!Quiz_1[Email],[1]!Quiz_1[Total points],"ยังไม่ส่ง")</f>
        <v>3</v>
      </c>
      <c r="AA501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01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01" s="13" t="str">
        <f>_xlfn.XLOOKUP(Table1[[#This Row],[email]],[1]!ท้ายบท_2[Email],[1]!ท้ายบท_2[Total points],"ยังไม่ส่ง")</f>
        <v>ยังไม่ส่ง</v>
      </c>
      <c r="AD501" s="13">
        <f>_xlfn.XLOOKUP(Table1[[#This Row],[email]],[1]!Quiz_2[Email],[1]!Quiz_2[Total points],"ยังไม่ส่ง")</f>
        <v>8</v>
      </c>
      <c r="AE501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01" s="13" t="str">
        <f>_xlfn.XLOOKUP(Table1[[#This Row],[email]],[1]!ท้ายบท_3[Email],[1]!ท้ายบท_3[Total points],"ยังไม่ส่ง")</f>
        <v>ยังไม่ส่ง</v>
      </c>
      <c r="AG501" s="13" t="str">
        <f>_xlfn.XLOOKUP(Table1[[#This Row],[email]],[1]!Quiz_3[Email],[1]!Quiz_3[Total points],"ยังไม่ส่ง")</f>
        <v>ยังไม่ส่ง</v>
      </c>
      <c r="AH501" s="10">
        <v>10</v>
      </c>
      <c r="AI501" s="14">
        <v>6</v>
      </c>
      <c r="AJ501" s="10">
        <f>ROUND((Table1[[#This Row],[mid '[20']]]+Table1[[#This Row],[mid '[10']]])/2,0)</f>
        <v>8</v>
      </c>
      <c r="AK501" s="13"/>
      <c r="AL501" s="13"/>
      <c r="AM501" s="13"/>
      <c r="AN501" s="13"/>
      <c r="AO501" s="13"/>
      <c r="AP501" s="13"/>
      <c r="AQ501" s="13"/>
      <c r="AR501" s="15"/>
      <c r="AS501" s="8" t="str">
        <f>IF(M500&lt;10,"ยังไม่ซ่อม",IF(Table1[[#This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02" spans="1:45" ht="19.5" x14ac:dyDescent="0.4">
      <c r="A502" s="7">
        <v>501</v>
      </c>
      <c r="B502" s="8">
        <v>14</v>
      </c>
      <c r="C502" s="8">
        <v>4</v>
      </c>
      <c r="D502" s="8" t="s">
        <v>1981</v>
      </c>
      <c r="E502" s="8" t="s">
        <v>46</v>
      </c>
      <c r="F502" s="8" t="s">
        <v>1982</v>
      </c>
      <c r="G502" s="8" t="s">
        <v>1983</v>
      </c>
      <c r="H502" s="8" t="s">
        <v>1984</v>
      </c>
      <c r="I502" s="9">
        <f>ROUND(COUNTIF(Table1[[#This Row],[กิจกรรม 1.1]:[ท้ายบท 1]],"&lt;&gt;ยังไม่ส่ง")*2+IF(Table1[[#This Row],[Quiz 1]]&lt;&gt;"ยังไม่ส่ง",Table1[[#This Row],[Quiz 1]]*2/10,0),0)</f>
        <v>0</v>
      </c>
      <c r="J502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502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02" s="10">
        <f>Table1[[#This Row],[บท 1 '[10']]]+Table1[[#This Row],[บท 2 '[10']]]+Table1[[#This Row],[บท 3 '[5']]]</f>
        <v>0</v>
      </c>
      <c r="M502" s="10">
        <f>IF(Table1[[#This Row],[ซ่อมแล้วกลางภาค]]="ซ่อมแล้ว",10,Table1[[#This Row],[MID '[20']2]])</f>
        <v>5</v>
      </c>
      <c r="N502" s="10"/>
      <c r="O502" s="10"/>
      <c r="P502" s="24"/>
      <c r="Q502" s="10">
        <f>Table1[[#This Row],[บท 4 '[10']]]+Table1[[#This Row],[นำเสนอ '[5']]]+Table1[[#This Row],[บท 5 '[10']]]</f>
        <v>0</v>
      </c>
      <c r="R502" s="10">
        <f>Table1[[#This Row],[ก่อนกลางภาค '[25']]]+Table1[[#This Row],[กลางภาค '[20']]]+Table1[[#This Row],[หลังกลางภาค '[25']]]</f>
        <v>5</v>
      </c>
      <c r="S502" s="10"/>
      <c r="T502" s="10">
        <f>Table1[[#This Row],[ปลายภาค '[30']]]+Table1[[#This Row],[ก่อนปลายภาค '[70']]]</f>
        <v>5</v>
      </c>
      <c r="U502" s="12">
        <f t="shared" si="7"/>
        <v>0</v>
      </c>
      <c r="V502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02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02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02" s="13" t="str">
        <f>_xlfn.XLOOKUP(Table1[[#This Row],[email]],[1]!ท้ายบท_1[Email],[1]!ท้ายบท_1[Total points],"ยังไม่ส่ง")</f>
        <v>ยังไม่ส่ง</v>
      </c>
      <c r="Z502" s="8" t="str">
        <f>_xlfn.XLOOKUP(Table1[[#This Row],[email]],[1]!Quiz_1[Email],[1]!Quiz_1[Total points],"ยังไม่ส่ง")</f>
        <v>ยังไม่ส่ง</v>
      </c>
      <c r="AA502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02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02" s="13" t="str">
        <f>_xlfn.XLOOKUP(Table1[[#This Row],[email]],[1]!ท้ายบท_2[Email],[1]!ท้ายบท_2[Total points],"ยังไม่ส่ง")</f>
        <v>ยังไม่ส่ง</v>
      </c>
      <c r="AD502" s="13" t="str">
        <f>_xlfn.XLOOKUP(Table1[[#This Row],[email]],[1]!Quiz_2[Email],[1]!Quiz_2[Total points],"ยังไม่ส่ง")</f>
        <v>ยังไม่ส่ง</v>
      </c>
      <c r="AE502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02" s="13" t="str">
        <f>_xlfn.XLOOKUP(Table1[[#This Row],[email]],[1]!ท้ายบท_3[Email],[1]!ท้ายบท_3[Total points],"ยังไม่ส่ง")</f>
        <v>ยังไม่ส่ง</v>
      </c>
      <c r="AG502" s="13" t="str">
        <f>_xlfn.XLOOKUP(Table1[[#This Row],[email]],[1]!Quiz_3[Email],[1]!Quiz_3[Total points],"ยังไม่ส่ง")</f>
        <v>ยังไม่ส่ง</v>
      </c>
      <c r="AH502" s="10">
        <v>7</v>
      </c>
      <c r="AI502" s="14">
        <v>3</v>
      </c>
      <c r="AJ502" s="10">
        <f>ROUND((Table1[[#This Row],[mid '[20']]]+Table1[[#This Row],[mid '[10']]])/2,0)</f>
        <v>5</v>
      </c>
      <c r="AK502" s="13"/>
      <c r="AL502" s="13"/>
      <c r="AM502" s="13"/>
      <c r="AN502" s="13"/>
      <c r="AO502" s="13"/>
      <c r="AP502" s="13"/>
      <c r="AQ502" s="13"/>
      <c r="AR502" s="15"/>
      <c r="AS502" s="8" t="str">
        <f>IF(M501&lt;10,"ยังไม่ซ่อม",IF(Table1[[#This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503" spans="1:45" ht="19.5" x14ac:dyDescent="0.4">
      <c r="A503" s="7">
        <v>502</v>
      </c>
      <c r="B503" s="8">
        <v>14</v>
      </c>
      <c r="C503" s="8">
        <v>5</v>
      </c>
      <c r="D503" s="8" t="s">
        <v>1985</v>
      </c>
      <c r="E503" s="8" t="s">
        <v>46</v>
      </c>
      <c r="F503" s="8" t="s">
        <v>1986</v>
      </c>
      <c r="G503" s="8" t="s">
        <v>1987</v>
      </c>
      <c r="H503" s="8" t="s">
        <v>1988</v>
      </c>
      <c r="I503" s="9">
        <f>ROUND(COUNTIF(Table1[[#This Row],[กิจกรรม 1.1]:[ท้ายบท 1]],"&lt;&gt;ยังไม่ส่ง")*2+IF(Table1[[#This Row],[Quiz 1]]&lt;&gt;"ยังไม่ส่ง",Table1[[#This Row],[Quiz 1]]*2/10,0),0)</f>
        <v>0</v>
      </c>
      <c r="J503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503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03" s="10">
        <f>Table1[[#This Row],[บท 1 '[10']]]+Table1[[#This Row],[บท 2 '[10']]]+Table1[[#This Row],[บท 3 '[5']]]</f>
        <v>0</v>
      </c>
      <c r="M503" s="10">
        <f>IF(Table1[[#This Row],[ซ่อมแล้วกลางภาค]]="ซ่อมแล้ว",10,Table1[[#This Row],[MID '[20']2]])</f>
        <v>6</v>
      </c>
      <c r="N503" s="10"/>
      <c r="O503" s="10"/>
      <c r="P503" s="24"/>
      <c r="Q503" s="10">
        <f>Table1[[#This Row],[บท 4 '[10']]]+Table1[[#This Row],[นำเสนอ '[5']]]+Table1[[#This Row],[บท 5 '[10']]]</f>
        <v>0</v>
      </c>
      <c r="R503" s="10">
        <f>Table1[[#This Row],[ก่อนกลางภาค '[25']]]+Table1[[#This Row],[กลางภาค '[20']]]+Table1[[#This Row],[หลังกลางภาค '[25']]]</f>
        <v>6</v>
      </c>
      <c r="S503" s="10"/>
      <c r="T503" s="10">
        <f>Table1[[#This Row],[ปลายภาค '[30']]]+Table1[[#This Row],[ก่อนปลายภาค '[70']]]</f>
        <v>6</v>
      </c>
      <c r="U503" s="12">
        <f t="shared" si="7"/>
        <v>0</v>
      </c>
      <c r="V503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03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03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03" s="13" t="str">
        <f>_xlfn.XLOOKUP(Table1[[#This Row],[email]],[1]!ท้ายบท_1[Email],[1]!ท้ายบท_1[Total points],"ยังไม่ส่ง")</f>
        <v>ยังไม่ส่ง</v>
      </c>
      <c r="Z503" s="8" t="str">
        <f>_xlfn.XLOOKUP(Table1[[#This Row],[email]],[1]!Quiz_1[Email],[1]!Quiz_1[Total points],"ยังไม่ส่ง")</f>
        <v>ยังไม่ส่ง</v>
      </c>
      <c r="AA503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03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03" s="13" t="str">
        <f>_xlfn.XLOOKUP(Table1[[#This Row],[email]],[1]!ท้ายบท_2[Email],[1]!ท้ายบท_2[Total points],"ยังไม่ส่ง")</f>
        <v>ยังไม่ส่ง</v>
      </c>
      <c r="AD503" s="13" t="str">
        <f>_xlfn.XLOOKUP(Table1[[#This Row],[email]],[1]!Quiz_2[Email],[1]!Quiz_2[Total points],"ยังไม่ส่ง")</f>
        <v>ยังไม่ส่ง</v>
      </c>
      <c r="AE503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03" s="13" t="str">
        <f>_xlfn.XLOOKUP(Table1[[#This Row],[email]],[1]!ท้ายบท_3[Email],[1]!ท้ายบท_3[Total points],"ยังไม่ส่ง")</f>
        <v>ยังไม่ส่ง</v>
      </c>
      <c r="AG503" s="13" t="str">
        <f>_xlfn.XLOOKUP(Table1[[#This Row],[email]],[1]!Quiz_3[Email],[1]!Quiz_3[Total points],"ยังไม่ส่ง")</f>
        <v>ยังไม่ส่ง</v>
      </c>
      <c r="AH503" s="10">
        <v>7</v>
      </c>
      <c r="AI503" s="14">
        <v>5</v>
      </c>
      <c r="AJ503" s="10">
        <f>ROUND((Table1[[#This Row],[mid '[20']]]+Table1[[#This Row],[mid '[10']]])/2,0)</f>
        <v>6</v>
      </c>
      <c r="AK503" s="13"/>
      <c r="AL503" s="13"/>
      <c r="AM503" s="13"/>
      <c r="AN503" s="13"/>
      <c r="AO503" s="13"/>
      <c r="AP503" s="13"/>
      <c r="AQ503" s="13"/>
      <c r="AR503" s="15"/>
      <c r="AS503" s="8" t="str">
        <f>IF(M502&lt;10,"ยังไม่ซ่อม",IF(Table1[[#This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504" spans="1:45" ht="19.5" x14ac:dyDescent="0.4">
      <c r="A504" s="7">
        <v>503</v>
      </c>
      <c r="B504" s="8">
        <v>14</v>
      </c>
      <c r="C504" s="8">
        <v>6</v>
      </c>
      <c r="D504" s="8" t="s">
        <v>1989</v>
      </c>
      <c r="E504" s="8" t="s">
        <v>46</v>
      </c>
      <c r="F504" s="8" t="s">
        <v>1990</v>
      </c>
      <c r="G504" s="8" t="s">
        <v>1991</v>
      </c>
      <c r="H504" s="8" t="s">
        <v>1992</v>
      </c>
      <c r="I504" s="9">
        <f>ROUND(COUNTIF(Table1[[#This Row],[กิจกรรม 1.1]:[ท้ายบท 1]],"&lt;&gt;ยังไม่ส่ง")*2+IF(Table1[[#This Row],[Quiz 1]]&lt;&gt;"ยังไม่ส่ง",Table1[[#This Row],[Quiz 1]]*2/10,0),0)</f>
        <v>0</v>
      </c>
      <c r="J504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504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04" s="10">
        <f>Table1[[#This Row],[บท 1 '[10']]]+Table1[[#This Row],[บท 2 '[10']]]+Table1[[#This Row],[บท 3 '[5']]]</f>
        <v>0</v>
      </c>
      <c r="M504" s="10">
        <f>IF(Table1[[#This Row],[ซ่อมแล้วกลางภาค]]="ซ่อมแล้ว",10,Table1[[#This Row],[MID '[20']2]])</f>
        <v>5</v>
      </c>
      <c r="N504" s="10"/>
      <c r="O504" s="10"/>
      <c r="P504" s="24"/>
      <c r="Q504" s="10">
        <f>Table1[[#This Row],[บท 4 '[10']]]+Table1[[#This Row],[นำเสนอ '[5']]]+Table1[[#This Row],[บท 5 '[10']]]</f>
        <v>0</v>
      </c>
      <c r="R504" s="10">
        <f>Table1[[#This Row],[ก่อนกลางภาค '[25']]]+Table1[[#This Row],[กลางภาค '[20']]]+Table1[[#This Row],[หลังกลางภาค '[25']]]</f>
        <v>5</v>
      </c>
      <c r="S504" s="10"/>
      <c r="T504" s="10">
        <f>Table1[[#This Row],[ปลายภาค '[30']]]+Table1[[#This Row],[ก่อนปลายภาค '[70']]]</f>
        <v>5</v>
      </c>
      <c r="U504" s="12">
        <f t="shared" si="7"/>
        <v>0</v>
      </c>
      <c r="V504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04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04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04" s="13" t="str">
        <f>_xlfn.XLOOKUP(Table1[[#This Row],[email]],[1]!ท้ายบท_1[Email],[1]!ท้ายบท_1[Total points],"ยังไม่ส่ง")</f>
        <v>ยังไม่ส่ง</v>
      </c>
      <c r="Z504" s="8" t="str">
        <f>_xlfn.XLOOKUP(Table1[[#This Row],[email]],[1]!Quiz_1[Email],[1]!Quiz_1[Total points],"ยังไม่ส่ง")</f>
        <v>ยังไม่ส่ง</v>
      </c>
      <c r="AA504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04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04" s="13" t="str">
        <f>_xlfn.XLOOKUP(Table1[[#This Row],[email]],[1]!ท้ายบท_2[Email],[1]!ท้ายบท_2[Total points],"ยังไม่ส่ง")</f>
        <v>ยังไม่ส่ง</v>
      </c>
      <c r="AD504" s="13" t="str">
        <f>_xlfn.XLOOKUP(Table1[[#This Row],[email]],[1]!Quiz_2[Email],[1]!Quiz_2[Total points],"ยังไม่ส่ง")</f>
        <v>ยังไม่ส่ง</v>
      </c>
      <c r="AE504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04" s="13" t="str">
        <f>_xlfn.XLOOKUP(Table1[[#This Row],[email]],[1]!ท้ายบท_3[Email],[1]!ท้ายบท_3[Total points],"ยังไม่ส่ง")</f>
        <v>ยังไม่ส่ง</v>
      </c>
      <c r="AG504" s="13" t="str">
        <f>_xlfn.XLOOKUP(Table1[[#This Row],[email]],[1]!Quiz_3[Email],[1]!Quiz_3[Total points],"ยังไม่ส่ง")</f>
        <v>ยังไม่ส่ง</v>
      </c>
      <c r="AH504" s="10">
        <v>8</v>
      </c>
      <c r="AI504" s="14">
        <v>2</v>
      </c>
      <c r="AJ504" s="10">
        <f>ROUND((Table1[[#This Row],[mid '[20']]]+Table1[[#This Row],[mid '[10']]])/2,0)</f>
        <v>5</v>
      </c>
      <c r="AK504" s="13"/>
      <c r="AL504" s="13"/>
      <c r="AM504" s="13"/>
      <c r="AN504" s="13"/>
      <c r="AO504" s="13"/>
      <c r="AP504" s="13"/>
      <c r="AQ504" s="13"/>
      <c r="AR504" s="15"/>
      <c r="AS504" s="8" t="str">
        <f>IF(M503&lt;10,"ยังไม่ซ่อม",IF(Table1[[#This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505" spans="1:45" ht="19.5" x14ac:dyDescent="0.4">
      <c r="A505" s="7">
        <v>504</v>
      </c>
      <c r="B505" s="8">
        <v>14</v>
      </c>
      <c r="C505" s="8">
        <v>7</v>
      </c>
      <c r="D505" s="8" t="s">
        <v>1993</v>
      </c>
      <c r="E505" s="8" t="s">
        <v>46</v>
      </c>
      <c r="F505" s="8" t="s">
        <v>184</v>
      </c>
      <c r="G505" s="8" t="s">
        <v>1994</v>
      </c>
      <c r="H505" s="8" t="s">
        <v>1995</v>
      </c>
      <c r="I50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505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505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505" s="10">
        <f>Table1[[#This Row],[บท 1 '[10']]]+Table1[[#This Row],[บท 2 '[10']]]+Table1[[#This Row],[บท 3 '[5']]]</f>
        <v>24</v>
      </c>
      <c r="M505" s="10">
        <f>IF(Table1[[#This Row],[ซ่อมแล้วกลางภาค]]="ซ่อมแล้ว",10,Table1[[#This Row],[MID '[20']2]])</f>
        <v>15</v>
      </c>
      <c r="N505" s="10"/>
      <c r="O505" s="10"/>
      <c r="P505" s="24"/>
      <c r="Q505" s="10">
        <f>Table1[[#This Row],[บท 4 '[10']]]+Table1[[#This Row],[นำเสนอ '[5']]]+Table1[[#This Row],[บท 5 '[10']]]</f>
        <v>0</v>
      </c>
      <c r="R505" s="10">
        <f>Table1[[#This Row],[ก่อนกลางภาค '[25']]]+Table1[[#This Row],[กลางภาค '[20']]]+Table1[[#This Row],[หลังกลางภาค '[25']]]</f>
        <v>39</v>
      </c>
      <c r="S505" s="10"/>
      <c r="T505" s="10">
        <f>Table1[[#This Row],[ปลายภาค '[30']]]+Table1[[#This Row],[ก่อนปลายภาค '[70']]]</f>
        <v>39</v>
      </c>
      <c r="U505" s="12">
        <f t="shared" si="7"/>
        <v>0</v>
      </c>
      <c r="V50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0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0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05" s="13">
        <f>_xlfn.XLOOKUP(Table1[[#This Row],[email]],[1]!ท้ายบท_1[Email],[1]!ท้ายบท_1[Total points],"ยังไม่ส่ง")</f>
        <v>21</v>
      </c>
      <c r="Z505" s="8">
        <f>_xlfn.XLOOKUP(Table1[[#This Row],[email]],[1]!Quiz_1[Email],[1]!Quiz_1[Total points],"ยังไม่ส่ง")</f>
        <v>9</v>
      </c>
      <c r="AA50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0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05" s="13">
        <f>_xlfn.XLOOKUP(Table1[[#This Row],[email]],[1]!ท้ายบท_2[Email],[1]!ท้ายบท_2[Total points],"ยังไม่ส่ง")</f>
        <v>13</v>
      </c>
      <c r="AD505" s="13">
        <f>_xlfn.XLOOKUP(Table1[[#This Row],[email]],[1]!Quiz_2[Email],[1]!Quiz_2[Total points],"ยังไม่ส่ง")</f>
        <v>9</v>
      </c>
      <c r="AE50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505" s="13">
        <f>_xlfn.XLOOKUP(Table1[[#This Row],[email]],[1]!ท้ายบท_3[Email],[1]!ท้ายบท_3[Total points],"ยังไม่ส่ง")</f>
        <v>5</v>
      </c>
      <c r="AG505" s="13">
        <f>_xlfn.XLOOKUP(Table1[[#This Row],[email]],[1]!Quiz_3[Email],[1]!Quiz_3[Total points],"ยังไม่ส่ง")</f>
        <v>7</v>
      </c>
      <c r="AH505" s="10">
        <v>22</v>
      </c>
      <c r="AI505" s="14">
        <v>8</v>
      </c>
      <c r="AJ505" s="10">
        <f>ROUND((Table1[[#This Row],[mid '[20']]]+Table1[[#This Row],[mid '[10']]])/2,0)</f>
        <v>15</v>
      </c>
      <c r="AK505" s="13"/>
      <c r="AL505" s="13"/>
      <c r="AM505" s="13"/>
      <c r="AN505" s="13"/>
      <c r="AO505" s="13"/>
      <c r="AP505" s="13"/>
      <c r="AQ505" s="13"/>
      <c r="AR505" s="15"/>
      <c r="AS505" s="8" t="str">
        <f>IF(M504&lt;10,"ยังไม่ซ่อม",IF(Table1[[#This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506" spans="1:45" ht="19.5" x14ac:dyDescent="0.4">
      <c r="A506" s="7">
        <v>505</v>
      </c>
      <c r="B506" s="8">
        <v>14</v>
      </c>
      <c r="C506" s="8">
        <v>8</v>
      </c>
      <c r="D506" s="8" t="s">
        <v>1996</v>
      </c>
      <c r="E506" s="8" t="s">
        <v>46</v>
      </c>
      <c r="F506" s="8" t="s">
        <v>1997</v>
      </c>
      <c r="G506" s="8" t="s">
        <v>1998</v>
      </c>
      <c r="H506" s="8" t="s">
        <v>1999</v>
      </c>
      <c r="I506" s="9">
        <f>ROUND(COUNTIF(Table1[[#This Row],[กิจกรรม 1.1]:[ท้ายบท 1]],"&lt;&gt;ยังไม่ส่ง")*2+IF(Table1[[#This Row],[Quiz 1]]&lt;&gt;"ยังไม่ส่ง",Table1[[#This Row],[Quiz 1]]*2/10,0),0)</f>
        <v>0</v>
      </c>
      <c r="J506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506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06" s="10">
        <f>Table1[[#This Row],[บท 1 '[10']]]+Table1[[#This Row],[บท 2 '[10']]]+Table1[[#This Row],[บท 3 '[5']]]</f>
        <v>0</v>
      </c>
      <c r="M506" s="10">
        <f>IF(Table1[[#This Row],[ซ่อมแล้วกลางภาค]]="ซ่อมแล้ว",10,Table1[[#This Row],[MID '[20']2]])</f>
        <v>9</v>
      </c>
      <c r="N506" s="10"/>
      <c r="O506" s="10"/>
      <c r="P506" s="24"/>
      <c r="Q506" s="10">
        <f>Table1[[#This Row],[บท 4 '[10']]]+Table1[[#This Row],[นำเสนอ '[5']]]+Table1[[#This Row],[บท 5 '[10']]]</f>
        <v>0</v>
      </c>
      <c r="R506" s="10">
        <f>Table1[[#This Row],[ก่อนกลางภาค '[25']]]+Table1[[#This Row],[กลางภาค '[20']]]+Table1[[#This Row],[หลังกลางภาค '[25']]]</f>
        <v>9</v>
      </c>
      <c r="S506" s="10"/>
      <c r="T506" s="10">
        <f>Table1[[#This Row],[ปลายภาค '[30']]]+Table1[[#This Row],[ก่อนปลายภาค '[70']]]</f>
        <v>9</v>
      </c>
      <c r="U506" s="12">
        <f t="shared" si="7"/>
        <v>0</v>
      </c>
      <c r="V506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06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06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06" s="13" t="str">
        <f>_xlfn.XLOOKUP(Table1[[#This Row],[email]],[1]!ท้ายบท_1[Email],[1]!ท้ายบท_1[Total points],"ยังไม่ส่ง")</f>
        <v>ยังไม่ส่ง</v>
      </c>
      <c r="Z506" s="8" t="str">
        <f>_xlfn.XLOOKUP(Table1[[#This Row],[email]],[1]!Quiz_1[Email],[1]!Quiz_1[Total points],"ยังไม่ส่ง")</f>
        <v>ยังไม่ส่ง</v>
      </c>
      <c r="AA506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06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06" s="13" t="str">
        <f>_xlfn.XLOOKUP(Table1[[#This Row],[email]],[1]!ท้ายบท_2[Email],[1]!ท้ายบท_2[Total points],"ยังไม่ส่ง")</f>
        <v>ยังไม่ส่ง</v>
      </c>
      <c r="AD506" s="13" t="str">
        <f>_xlfn.XLOOKUP(Table1[[#This Row],[email]],[1]!Quiz_2[Email],[1]!Quiz_2[Total points],"ยังไม่ส่ง")</f>
        <v>ยังไม่ส่ง</v>
      </c>
      <c r="AE506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06" s="13" t="str">
        <f>_xlfn.XLOOKUP(Table1[[#This Row],[email]],[1]!ท้ายบท_3[Email],[1]!ท้ายบท_3[Total points],"ยังไม่ส่ง")</f>
        <v>ยังไม่ส่ง</v>
      </c>
      <c r="AG506" s="13" t="str">
        <f>_xlfn.XLOOKUP(Table1[[#This Row],[email]],[1]!Quiz_3[Email],[1]!Quiz_3[Total points],"ยังไม่ส่ง")</f>
        <v>ยังไม่ส่ง</v>
      </c>
      <c r="AH506" s="10">
        <v>12</v>
      </c>
      <c r="AI506" s="14">
        <v>5</v>
      </c>
      <c r="AJ506" s="10">
        <f>ROUND((Table1[[#This Row],[mid '[20']]]+Table1[[#This Row],[mid '[10']]])/2,0)</f>
        <v>9</v>
      </c>
      <c r="AK506" s="13"/>
      <c r="AL506" s="13"/>
      <c r="AM506" s="13"/>
      <c r="AN506" s="13"/>
      <c r="AO506" s="13"/>
      <c r="AP506" s="13"/>
      <c r="AQ506" s="13"/>
      <c r="AR506" s="15"/>
      <c r="AS506" s="8" t="str">
        <f>IF(M505&lt;10,"ยังไม่ซ่อม",IF(Table1[[#This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07" spans="1:45" ht="19.5" x14ac:dyDescent="0.4">
      <c r="A507" s="7">
        <v>506</v>
      </c>
      <c r="B507" s="8">
        <v>14</v>
      </c>
      <c r="C507" s="8">
        <v>9</v>
      </c>
      <c r="D507" s="8" t="s">
        <v>2000</v>
      </c>
      <c r="E507" s="8" t="s">
        <v>46</v>
      </c>
      <c r="F507" s="8" t="s">
        <v>2001</v>
      </c>
      <c r="G507" s="8" t="s">
        <v>2002</v>
      </c>
      <c r="H507" s="8" t="s">
        <v>2003</v>
      </c>
      <c r="I50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50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507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507" s="10">
        <f>Table1[[#This Row],[บท 1 '[10']]]+Table1[[#This Row],[บท 2 '[10']]]+Table1[[#This Row],[บท 3 '[5']]]</f>
        <v>25</v>
      </c>
      <c r="M507" s="10">
        <f>IF(Table1[[#This Row],[ซ่อมแล้วกลางภาค]]="ซ่อมแล้ว",10,Table1[[#This Row],[MID '[20']2]])</f>
        <v>13</v>
      </c>
      <c r="N507" s="10"/>
      <c r="O507" s="10"/>
      <c r="P507" s="24"/>
      <c r="Q507" s="10">
        <f>Table1[[#This Row],[บท 4 '[10']]]+Table1[[#This Row],[นำเสนอ '[5']]]+Table1[[#This Row],[บท 5 '[10']]]</f>
        <v>0</v>
      </c>
      <c r="R507" s="10">
        <f>Table1[[#This Row],[ก่อนกลางภาค '[25']]]+Table1[[#This Row],[กลางภาค '[20']]]+Table1[[#This Row],[หลังกลางภาค '[25']]]</f>
        <v>38</v>
      </c>
      <c r="S507" s="10"/>
      <c r="T507" s="10">
        <f>Table1[[#This Row],[ปลายภาค '[30']]]+Table1[[#This Row],[ก่อนปลายภาค '[70']]]</f>
        <v>38</v>
      </c>
      <c r="U507" s="12">
        <f t="shared" si="7"/>
        <v>0</v>
      </c>
      <c r="V50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0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0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07" s="13">
        <f>_xlfn.XLOOKUP(Table1[[#This Row],[email]],[1]!ท้ายบท_1[Email],[1]!ท้ายบท_1[Total points],"ยังไม่ส่ง")</f>
        <v>18</v>
      </c>
      <c r="Z507" s="8">
        <f>_xlfn.XLOOKUP(Table1[[#This Row],[email]],[1]!Quiz_1[Email],[1]!Quiz_1[Total points],"ยังไม่ส่ง")</f>
        <v>9</v>
      </c>
      <c r="AA50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0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07" s="13">
        <f>_xlfn.XLOOKUP(Table1[[#This Row],[email]],[1]!ท้ายบท_2[Email],[1]!ท้ายบท_2[Total points],"ยังไม่ส่ง")</f>
        <v>9</v>
      </c>
      <c r="AD507" s="13">
        <f>_xlfn.XLOOKUP(Table1[[#This Row],[email]],[1]!Quiz_2[Email],[1]!Quiz_2[Total points],"ยังไม่ส่ง")</f>
        <v>9</v>
      </c>
      <c r="AE50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507" s="13">
        <f>_xlfn.XLOOKUP(Table1[[#This Row],[email]],[1]!ท้ายบท_3[Email],[1]!ท้ายบท_3[Total points],"ยังไม่ส่ง")</f>
        <v>9</v>
      </c>
      <c r="AG507" s="13">
        <f>_xlfn.XLOOKUP(Table1[[#This Row],[email]],[1]!Quiz_3[Email],[1]!Quiz_3[Total points],"ยังไม่ส่ง")</f>
        <v>9</v>
      </c>
      <c r="AH507" s="10">
        <v>16</v>
      </c>
      <c r="AI507" s="14">
        <v>9</v>
      </c>
      <c r="AJ507" s="10">
        <f>ROUND((Table1[[#This Row],[mid '[20']]]+Table1[[#This Row],[mid '[10']]])/2,0)</f>
        <v>13</v>
      </c>
      <c r="AK507" s="13"/>
      <c r="AL507" s="13"/>
      <c r="AM507" s="13"/>
      <c r="AN507" s="13"/>
      <c r="AO507" s="13"/>
      <c r="AP507" s="13"/>
      <c r="AQ507" s="13"/>
      <c r="AR507" s="15"/>
      <c r="AS507" s="8" t="str">
        <f>IF(M506&lt;10,"ยังไม่ซ่อม",IF(Table1[[#This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508" spans="1:45" ht="19.5" x14ac:dyDescent="0.4">
      <c r="A508" s="7">
        <v>507</v>
      </c>
      <c r="B508" s="8">
        <v>14</v>
      </c>
      <c r="C508" s="8">
        <v>10</v>
      </c>
      <c r="D508" s="8" t="s">
        <v>2004</v>
      </c>
      <c r="E508" s="8" t="s">
        <v>46</v>
      </c>
      <c r="F508" s="8" t="s">
        <v>2005</v>
      </c>
      <c r="G508" s="8" t="s">
        <v>2006</v>
      </c>
      <c r="H508" s="8" t="s">
        <v>2007</v>
      </c>
      <c r="I508" s="9">
        <f>ROUND(COUNTIF(Table1[[#This Row],[กิจกรรม 1.1]:[ท้ายบท 1]],"&lt;&gt;ยังไม่ส่ง")*2+IF(Table1[[#This Row],[Quiz 1]]&lt;&gt;"ยังไม่ส่ง",Table1[[#This Row],[Quiz 1]]*2/10,0),0)</f>
        <v>0</v>
      </c>
      <c r="J508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508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08" s="10">
        <f>Table1[[#This Row],[บท 1 '[10']]]+Table1[[#This Row],[บท 2 '[10']]]+Table1[[#This Row],[บท 3 '[5']]]</f>
        <v>0</v>
      </c>
      <c r="M508" s="10">
        <f>IF(Table1[[#This Row],[ซ่อมแล้วกลางภาค]]="ซ่อมแล้ว",10,Table1[[#This Row],[MID '[20']2]])</f>
        <v>11</v>
      </c>
      <c r="N508" s="10"/>
      <c r="O508" s="10"/>
      <c r="P508" s="24"/>
      <c r="Q508" s="10">
        <f>Table1[[#This Row],[บท 4 '[10']]]+Table1[[#This Row],[นำเสนอ '[5']]]+Table1[[#This Row],[บท 5 '[10']]]</f>
        <v>0</v>
      </c>
      <c r="R508" s="10">
        <f>Table1[[#This Row],[ก่อนกลางภาค '[25']]]+Table1[[#This Row],[กลางภาค '[20']]]+Table1[[#This Row],[หลังกลางภาค '[25']]]</f>
        <v>11</v>
      </c>
      <c r="S508" s="10"/>
      <c r="T508" s="10">
        <f>Table1[[#This Row],[ปลายภาค '[30']]]+Table1[[#This Row],[ก่อนปลายภาค '[70']]]</f>
        <v>11</v>
      </c>
      <c r="U508" s="12">
        <f t="shared" si="7"/>
        <v>0</v>
      </c>
      <c r="V508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08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08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08" s="13" t="str">
        <f>_xlfn.XLOOKUP(Table1[[#This Row],[email]],[1]!ท้ายบท_1[Email],[1]!ท้ายบท_1[Total points],"ยังไม่ส่ง")</f>
        <v>ยังไม่ส่ง</v>
      </c>
      <c r="Z508" s="8" t="str">
        <f>_xlfn.XLOOKUP(Table1[[#This Row],[email]],[1]!Quiz_1[Email],[1]!Quiz_1[Total points],"ยังไม่ส่ง")</f>
        <v>ยังไม่ส่ง</v>
      </c>
      <c r="AA508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08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08" s="13" t="str">
        <f>_xlfn.XLOOKUP(Table1[[#This Row],[email]],[1]!ท้ายบท_2[Email],[1]!ท้ายบท_2[Total points],"ยังไม่ส่ง")</f>
        <v>ยังไม่ส่ง</v>
      </c>
      <c r="AD508" s="13" t="str">
        <f>_xlfn.XLOOKUP(Table1[[#This Row],[email]],[1]!Quiz_2[Email],[1]!Quiz_2[Total points],"ยังไม่ส่ง")</f>
        <v>ยังไม่ส่ง</v>
      </c>
      <c r="AE508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08" s="13" t="str">
        <f>_xlfn.XLOOKUP(Table1[[#This Row],[email]],[1]!ท้ายบท_3[Email],[1]!ท้ายบท_3[Total points],"ยังไม่ส่ง")</f>
        <v>ยังไม่ส่ง</v>
      </c>
      <c r="AG508" s="13" t="str">
        <f>_xlfn.XLOOKUP(Table1[[#This Row],[email]],[1]!Quiz_3[Email],[1]!Quiz_3[Total points],"ยังไม่ส่ง")</f>
        <v>ยังไม่ส่ง</v>
      </c>
      <c r="AH508" s="10">
        <v>14</v>
      </c>
      <c r="AI508" s="14">
        <v>7</v>
      </c>
      <c r="AJ508" s="10">
        <f>ROUND((Table1[[#This Row],[mid '[20']]]+Table1[[#This Row],[mid '[10']]])/2,0)</f>
        <v>11</v>
      </c>
      <c r="AK508" s="13"/>
      <c r="AL508" s="13"/>
      <c r="AM508" s="13"/>
      <c r="AN508" s="13"/>
      <c r="AO508" s="13"/>
      <c r="AP508" s="13"/>
      <c r="AQ508" s="13"/>
      <c r="AR508" s="15"/>
      <c r="AS508" s="8" t="str">
        <f>IF(M507&lt;10,"ยังไม่ซ่อม",IF(Table1[[#This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09" spans="1:45" ht="19.5" x14ac:dyDescent="0.4">
      <c r="A509" s="7">
        <v>508</v>
      </c>
      <c r="B509" s="8">
        <v>14</v>
      </c>
      <c r="C509" s="8">
        <v>11</v>
      </c>
      <c r="D509" s="8" t="s">
        <v>2008</v>
      </c>
      <c r="E509" s="8" t="s">
        <v>46</v>
      </c>
      <c r="F509" s="8" t="s">
        <v>2009</v>
      </c>
      <c r="G509" s="8" t="s">
        <v>2010</v>
      </c>
      <c r="H509" s="8" t="s">
        <v>2011</v>
      </c>
      <c r="I509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509" s="9">
        <f>ROUND(COUNTIF(Table1[[#This Row],[แบบฝึก 2.1]:[ท้ายบท 2]],"&lt;&gt;ยังไม่ส่ง")*8/3+IF(Table1[[#This Row],[Quiz 2]]&lt;&gt;"ยังไม่ส่ง",Table1[[#This Row],[Quiz 2]]*2/10,0),0)</f>
        <v>5</v>
      </c>
      <c r="K509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509" s="10">
        <f>Table1[[#This Row],[บท 1 '[10']]]+Table1[[#This Row],[บท 2 '[10']]]+Table1[[#This Row],[บท 3 '[5']]]</f>
        <v>16</v>
      </c>
      <c r="M509" s="10">
        <f>IF(Table1[[#This Row],[ซ่อมแล้วกลางภาค]]="ซ่อมแล้ว",10,Table1[[#This Row],[MID '[20']2]])</f>
        <v>12</v>
      </c>
      <c r="N509" s="10"/>
      <c r="O509" s="10"/>
      <c r="P509" s="24"/>
      <c r="Q509" s="10">
        <f>Table1[[#This Row],[บท 4 '[10']]]+Table1[[#This Row],[นำเสนอ '[5']]]+Table1[[#This Row],[บท 5 '[10']]]</f>
        <v>0</v>
      </c>
      <c r="R509" s="10">
        <f>Table1[[#This Row],[ก่อนกลางภาค '[25']]]+Table1[[#This Row],[กลางภาค '[20']]]+Table1[[#This Row],[หลังกลางภาค '[25']]]</f>
        <v>28</v>
      </c>
      <c r="S509" s="10"/>
      <c r="T509" s="10">
        <f>Table1[[#This Row],[ปลายภาค '[30']]]+Table1[[#This Row],[ก่อนปลายภาค '[70']]]</f>
        <v>28</v>
      </c>
      <c r="U509" s="12">
        <f t="shared" si="7"/>
        <v>0</v>
      </c>
      <c r="V50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0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09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09" s="13">
        <f>_xlfn.XLOOKUP(Table1[[#This Row],[email]],[1]!ท้ายบท_1[Email],[1]!ท้ายบท_1[Total points],"ยังไม่ส่ง")</f>
        <v>21</v>
      </c>
      <c r="Z509" s="8">
        <f>_xlfn.XLOOKUP(Table1[[#This Row],[email]],[1]!Quiz_1[Email],[1]!Quiz_1[Total points],"ยังไม่ส่ง")</f>
        <v>10</v>
      </c>
      <c r="AA50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0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09" s="13" t="str">
        <f>_xlfn.XLOOKUP(Table1[[#This Row],[email]],[1]!ท้ายบท_2[Email],[1]!ท้ายบท_2[Total points],"ยังไม่ส่ง")</f>
        <v>ยังไม่ส่ง</v>
      </c>
      <c r="AD509" s="13" t="str">
        <f>_xlfn.XLOOKUP(Table1[[#This Row],[email]],[1]!Quiz_2[Email],[1]!Quiz_2[Total points],"ยังไม่ส่ง")</f>
        <v>ยังไม่ส่ง</v>
      </c>
      <c r="AE509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509" s="13" t="str">
        <f>_xlfn.XLOOKUP(Table1[[#This Row],[email]],[1]!ท้ายบท_3[Email],[1]!ท้ายบท_3[Total points],"ยังไม่ส่ง")</f>
        <v>ยังไม่ส่ง</v>
      </c>
      <c r="AG509" s="13">
        <f>_xlfn.XLOOKUP(Table1[[#This Row],[email]],[1]!Quiz_3[Email],[1]!Quiz_3[Total points],"ยังไม่ส่ง")</f>
        <v>7</v>
      </c>
      <c r="AH509" s="10">
        <v>14</v>
      </c>
      <c r="AI509" s="14">
        <v>10</v>
      </c>
      <c r="AJ509" s="10">
        <f>ROUND((Table1[[#This Row],[mid '[20']]]+Table1[[#This Row],[mid '[10']]])/2,0)</f>
        <v>12</v>
      </c>
      <c r="AK509" s="13"/>
      <c r="AL509" s="13"/>
      <c r="AM509" s="13"/>
      <c r="AN509" s="13"/>
      <c r="AO509" s="13"/>
      <c r="AP509" s="13"/>
      <c r="AQ509" s="13"/>
      <c r="AR509" s="15"/>
      <c r="AS509" s="8" t="str">
        <f>IF(M508&lt;10,"ยังไม่ซ่อม",IF(Table1[[#This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10" spans="1:45" ht="19.5" x14ac:dyDescent="0.4">
      <c r="A510" s="7">
        <v>509</v>
      </c>
      <c r="B510" s="8">
        <v>14</v>
      </c>
      <c r="C510" s="8">
        <v>12</v>
      </c>
      <c r="D510" s="8" t="s">
        <v>2012</v>
      </c>
      <c r="E510" s="8" t="s">
        <v>46</v>
      </c>
      <c r="F510" s="8" t="s">
        <v>616</v>
      </c>
      <c r="G510" s="8" t="s">
        <v>2013</v>
      </c>
      <c r="H510" s="8" t="s">
        <v>2014</v>
      </c>
      <c r="I510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510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510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510" s="10">
        <f>Table1[[#This Row],[บท 1 '[10']]]+Table1[[#This Row],[บท 2 '[10']]]+Table1[[#This Row],[บท 3 '[5']]]</f>
        <v>25</v>
      </c>
      <c r="M510" s="10">
        <f>IF(Table1[[#This Row],[ซ่อมแล้วกลางภาค]]="ซ่อมแล้ว",10,Table1[[#This Row],[MID '[20']2]])</f>
        <v>18</v>
      </c>
      <c r="N510" s="10"/>
      <c r="O510" s="10"/>
      <c r="P510" s="24"/>
      <c r="Q510" s="10">
        <f>Table1[[#This Row],[บท 4 '[10']]]+Table1[[#This Row],[นำเสนอ '[5']]]+Table1[[#This Row],[บท 5 '[10']]]</f>
        <v>0</v>
      </c>
      <c r="R510" s="10">
        <f>Table1[[#This Row],[ก่อนกลางภาค '[25']]]+Table1[[#This Row],[กลางภาค '[20']]]+Table1[[#This Row],[หลังกลางภาค '[25']]]</f>
        <v>43</v>
      </c>
      <c r="S510" s="10"/>
      <c r="T510" s="10">
        <f>Table1[[#This Row],[ปลายภาค '[30']]]+Table1[[#This Row],[ก่อนปลายภาค '[70']]]</f>
        <v>43</v>
      </c>
      <c r="U510" s="12">
        <f t="shared" si="7"/>
        <v>0</v>
      </c>
      <c r="V51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1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1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10" s="13">
        <f>_xlfn.XLOOKUP(Table1[[#This Row],[email]],[1]!ท้ายบท_1[Email],[1]!ท้ายบท_1[Total points],"ยังไม่ส่ง")</f>
        <v>21</v>
      </c>
      <c r="Z510" s="8">
        <f>_xlfn.XLOOKUP(Table1[[#This Row],[email]],[1]!Quiz_1[Email],[1]!Quiz_1[Total points],"ยังไม่ส่ง")</f>
        <v>9</v>
      </c>
      <c r="AA51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1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10" s="13">
        <f>_xlfn.XLOOKUP(Table1[[#This Row],[email]],[1]!ท้ายบท_2[Email],[1]!ท้ายบท_2[Total points],"ยังไม่ส่ง")</f>
        <v>15</v>
      </c>
      <c r="AD510" s="13">
        <f>_xlfn.XLOOKUP(Table1[[#This Row],[email]],[1]!Quiz_2[Email],[1]!Quiz_2[Total points],"ยังไม่ส่ง")</f>
        <v>9</v>
      </c>
      <c r="AE51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510" s="13">
        <f>_xlfn.XLOOKUP(Table1[[#This Row],[email]],[1]!ท้ายบท_3[Email],[1]!ท้ายบท_3[Total points],"ยังไม่ส่ง")</f>
        <v>9</v>
      </c>
      <c r="AG510" s="13">
        <f>_xlfn.XLOOKUP(Table1[[#This Row],[email]],[1]!Quiz_3[Email],[1]!Quiz_3[Total points],"ยังไม่ส่ง")</f>
        <v>9</v>
      </c>
      <c r="AH510" s="10">
        <v>26</v>
      </c>
      <c r="AI510" s="14">
        <v>10</v>
      </c>
      <c r="AJ510" s="10">
        <f>ROUND((Table1[[#This Row],[mid '[20']]]+Table1[[#This Row],[mid '[10']]])/2,0)</f>
        <v>18</v>
      </c>
      <c r="AK510" s="13"/>
      <c r="AL510" s="13"/>
      <c r="AM510" s="13"/>
      <c r="AN510" s="13"/>
      <c r="AO510" s="13"/>
      <c r="AP510" s="13"/>
      <c r="AQ510" s="13"/>
      <c r="AR510" s="15"/>
      <c r="AS510" s="8" t="str">
        <f>IF(M509&lt;10,"ยังไม่ซ่อม",IF(Table1[[#This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11" spans="1:45" ht="19.5" x14ac:dyDescent="0.4">
      <c r="A511" s="7">
        <v>510</v>
      </c>
      <c r="B511" s="8">
        <v>14</v>
      </c>
      <c r="C511" s="8">
        <v>13</v>
      </c>
      <c r="D511" s="8" t="s">
        <v>2015</v>
      </c>
      <c r="E511" s="8" t="s">
        <v>46</v>
      </c>
      <c r="F511" s="8" t="s">
        <v>2016</v>
      </c>
      <c r="G511" s="8" t="s">
        <v>2017</v>
      </c>
      <c r="H511" s="8" t="s">
        <v>2018</v>
      </c>
      <c r="I511" s="9">
        <f>ROUND(COUNTIF(Table1[[#This Row],[กิจกรรม 1.1]:[ท้ายบท 1]],"&lt;&gt;ยังไม่ส่ง")*2+IF(Table1[[#This Row],[Quiz 1]]&lt;&gt;"ยังไม่ส่ง",Table1[[#This Row],[Quiz 1]]*2/10,0),0)</f>
        <v>0</v>
      </c>
      <c r="J511" s="9">
        <f>ROUND(COUNTIF(Table1[[#This Row],[แบบฝึก 2.1]:[ท้ายบท 2]],"&lt;&gt;ยังไม่ส่ง")*8/3+IF(Table1[[#This Row],[Quiz 2]]&lt;&gt;"ยังไม่ส่ง",Table1[[#This Row],[Quiz 2]]*2/10,0),0)</f>
        <v>2</v>
      </c>
      <c r="K511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511" s="10">
        <f>Table1[[#This Row],[บท 1 '[10']]]+Table1[[#This Row],[บท 2 '[10']]]+Table1[[#This Row],[บท 3 '[5']]]</f>
        <v>5</v>
      </c>
      <c r="M511" s="10">
        <f>IF(Table1[[#This Row],[ซ่อมแล้วกลางภาค]]="ซ่อมแล้ว",10,Table1[[#This Row],[MID '[20']2]])</f>
        <v>9</v>
      </c>
      <c r="N511" s="10"/>
      <c r="O511" s="10"/>
      <c r="P511" s="24"/>
      <c r="Q511" s="10">
        <f>Table1[[#This Row],[บท 4 '[10']]]+Table1[[#This Row],[นำเสนอ '[5']]]+Table1[[#This Row],[บท 5 '[10']]]</f>
        <v>0</v>
      </c>
      <c r="R511" s="10">
        <f>Table1[[#This Row],[ก่อนกลางภาค '[25']]]+Table1[[#This Row],[กลางภาค '[20']]]+Table1[[#This Row],[หลังกลางภาค '[25']]]</f>
        <v>14</v>
      </c>
      <c r="S511" s="10"/>
      <c r="T511" s="10">
        <f>Table1[[#This Row],[ปลายภาค '[30']]]+Table1[[#This Row],[ก่อนปลายภาค '[70']]]</f>
        <v>14</v>
      </c>
      <c r="U511" s="12">
        <f t="shared" si="7"/>
        <v>0</v>
      </c>
      <c r="V511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11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11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11" s="13" t="str">
        <f>_xlfn.XLOOKUP(Table1[[#This Row],[email]],[1]!ท้ายบท_1[Email],[1]!ท้ายบท_1[Total points],"ยังไม่ส่ง")</f>
        <v>ยังไม่ส่ง</v>
      </c>
      <c r="Z511" s="8" t="str">
        <f>_xlfn.XLOOKUP(Table1[[#This Row],[email]],[1]!Quiz_1[Email],[1]!Quiz_1[Total points],"ยังไม่ส่ง")</f>
        <v>ยังไม่ส่ง</v>
      </c>
      <c r="AA511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11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11" s="13" t="str">
        <f>_xlfn.XLOOKUP(Table1[[#This Row],[email]],[1]!ท้ายบท_2[Email],[1]!ท้ายบท_2[Total points],"ยังไม่ส่ง")</f>
        <v>ยังไม่ส่ง</v>
      </c>
      <c r="AD511" s="13">
        <f>_xlfn.XLOOKUP(Table1[[#This Row],[email]],[1]!Quiz_2[Email],[1]!Quiz_2[Total points],"ยังไม่ส่ง")</f>
        <v>8</v>
      </c>
      <c r="AE511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11" s="13">
        <f>_xlfn.XLOOKUP(Table1[[#This Row],[email]],[1]!ท้ายบท_3[Email],[1]!ท้ายบท_3[Total points],"ยังไม่ส่ง")</f>
        <v>7</v>
      </c>
      <c r="AG511" s="13">
        <f>_xlfn.XLOOKUP(Table1[[#This Row],[email]],[1]!Quiz_3[Email],[1]!Quiz_3[Total points],"ยังไม่ส่ง")</f>
        <v>7</v>
      </c>
      <c r="AH511" s="10">
        <v>13</v>
      </c>
      <c r="AI511" s="14">
        <v>4</v>
      </c>
      <c r="AJ511" s="10">
        <f>ROUND((Table1[[#This Row],[mid '[20']]]+Table1[[#This Row],[mid '[10']]])/2,0)</f>
        <v>9</v>
      </c>
      <c r="AK511" s="13"/>
      <c r="AL511" s="13"/>
      <c r="AM511" s="13"/>
      <c r="AN511" s="13"/>
      <c r="AO511" s="13"/>
      <c r="AP511" s="13"/>
      <c r="AQ511" s="13"/>
      <c r="AR511" s="15"/>
      <c r="AS511" s="8" t="str">
        <f>IF(M510&lt;10,"ยังไม่ซ่อม",IF(Table1[[#This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12" spans="1:45" ht="19.5" x14ac:dyDescent="0.4">
      <c r="A512" s="7">
        <v>511</v>
      </c>
      <c r="B512" s="8">
        <v>14</v>
      </c>
      <c r="C512" s="8">
        <v>14</v>
      </c>
      <c r="D512" s="8" t="s">
        <v>2019</v>
      </c>
      <c r="E512" s="8" t="s">
        <v>46</v>
      </c>
      <c r="F512" s="8" t="s">
        <v>2020</v>
      </c>
      <c r="G512" s="8" t="s">
        <v>2021</v>
      </c>
      <c r="H512" s="8" t="s">
        <v>2022</v>
      </c>
      <c r="I512" s="9">
        <f>ROUND(COUNTIF(Table1[[#This Row],[กิจกรรม 1.1]:[ท้ายบท 1]],"&lt;&gt;ยังไม่ส่ง")*2+IF(Table1[[#This Row],[Quiz 1]]&lt;&gt;"ยังไม่ส่ง",Table1[[#This Row],[Quiz 1]]*2/10,0),0)</f>
        <v>6</v>
      </c>
      <c r="J512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512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12" s="10">
        <f>Table1[[#This Row],[บท 1 '[10']]]+Table1[[#This Row],[บท 2 '[10']]]+Table1[[#This Row],[บท 3 '[5']]]</f>
        <v>14</v>
      </c>
      <c r="M512" s="10">
        <f>IF(Table1[[#This Row],[ซ่อมแล้วกลางภาค]]="ซ่อมแล้ว",10,Table1[[#This Row],[MID '[20']2]])</f>
        <v>14</v>
      </c>
      <c r="N512" s="10"/>
      <c r="O512" s="10"/>
      <c r="P512" s="24"/>
      <c r="Q512" s="10">
        <f>Table1[[#This Row],[บท 4 '[10']]]+Table1[[#This Row],[นำเสนอ '[5']]]+Table1[[#This Row],[บท 5 '[10']]]</f>
        <v>0</v>
      </c>
      <c r="R512" s="10">
        <f>Table1[[#This Row],[ก่อนกลางภาค '[25']]]+Table1[[#This Row],[กลางภาค '[20']]]+Table1[[#This Row],[หลังกลางภาค '[25']]]</f>
        <v>28</v>
      </c>
      <c r="S512" s="10"/>
      <c r="T512" s="10">
        <f>Table1[[#This Row],[ปลายภาค '[30']]]+Table1[[#This Row],[ก่อนปลายภาค '[70']]]</f>
        <v>28</v>
      </c>
      <c r="U512" s="12">
        <f t="shared" si="7"/>
        <v>0</v>
      </c>
      <c r="V512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12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1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12" s="13">
        <f>_xlfn.XLOOKUP(Table1[[#This Row],[email]],[1]!ท้ายบท_1[Email],[1]!ท้ายบท_1[Total points],"ยังไม่ส่ง")</f>
        <v>16</v>
      </c>
      <c r="Z512" s="8">
        <f>_xlfn.XLOOKUP(Table1[[#This Row],[email]],[1]!Quiz_1[Email],[1]!Quiz_1[Total points],"ยังไม่ส่ง")</f>
        <v>10</v>
      </c>
      <c r="AA51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1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12" s="13">
        <f>_xlfn.XLOOKUP(Table1[[#This Row],[email]],[1]!ท้ายบท_2[Email],[1]!ท้ายบท_2[Total points],"ยังไม่ส่ง")</f>
        <v>9</v>
      </c>
      <c r="AD512" s="13" t="str">
        <f>_xlfn.XLOOKUP(Table1[[#This Row],[email]],[1]!Quiz_2[Email],[1]!Quiz_2[Total points],"ยังไม่ส่ง")</f>
        <v>ยังไม่ส่ง</v>
      </c>
      <c r="AE512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12" s="13" t="str">
        <f>_xlfn.XLOOKUP(Table1[[#This Row],[email]],[1]!ท้ายบท_3[Email],[1]!ท้ายบท_3[Total points],"ยังไม่ส่ง")</f>
        <v>ยังไม่ส่ง</v>
      </c>
      <c r="AG512" s="13" t="str">
        <f>_xlfn.XLOOKUP(Table1[[#This Row],[email]],[1]!Quiz_3[Email],[1]!Quiz_3[Total points],"ยังไม่ส่ง")</f>
        <v>ยังไม่ส่ง</v>
      </c>
      <c r="AH512" s="10">
        <v>18</v>
      </c>
      <c r="AI512" s="14">
        <v>10</v>
      </c>
      <c r="AJ512" s="10">
        <f>ROUND((Table1[[#This Row],[mid '[20']]]+Table1[[#This Row],[mid '[10']]])/2,0)</f>
        <v>14</v>
      </c>
      <c r="AK512" s="13"/>
      <c r="AL512" s="13"/>
      <c r="AM512" s="13"/>
      <c r="AN512" s="13"/>
      <c r="AO512" s="13"/>
      <c r="AP512" s="13"/>
      <c r="AQ512" s="13"/>
      <c r="AR512" s="15"/>
      <c r="AS512" s="8" t="str">
        <f>IF(M511&lt;10,"ยังไม่ซ่อม",IF(Table1[[#This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513" spans="1:45" ht="19.5" x14ac:dyDescent="0.4">
      <c r="A513" s="7">
        <v>512</v>
      </c>
      <c r="B513" s="8">
        <v>14</v>
      </c>
      <c r="C513" s="8">
        <v>15</v>
      </c>
      <c r="D513" s="8" t="s">
        <v>2023</v>
      </c>
      <c r="E513" s="8" t="s">
        <v>46</v>
      </c>
      <c r="F513" s="8" t="s">
        <v>2024</v>
      </c>
      <c r="G513" s="8" t="s">
        <v>2025</v>
      </c>
      <c r="H513" s="8" t="s">
        <v>2026</v>
      </c>
      <c r="I513" s="9">
        <f>ROUND(COUNTIF(Table1[[#This Row],[กิจกรรม 1.1]:[ท้ายบท 1]],"&lt;&gt;ยังไม่ส่ง")*2+IF(Table1[[#This Row],[Quiz 1]]&lt;&gt;"ยังไม่ส่ง",Table1[[#This Row],[Quiz 1]]*2/10,0),0)</f>
        <v>0</v>
      </c>
      <c r="J513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513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13" s="10">
        <f>Table1[[#This Row],[บท 1 '[10']]]+Table1[[#This Row],[บท 2 '[10']]]+Table1[[#This Row],[บท 3 '[5']]]</f>
        <v>0</v>
      </c>
      <c r="M513" s="10">
        <f>IF(Table1[[#This Row],[ซ่อมแล้วกลางภาค]]="ซ่อมแล้ว",10,Table1[[#This Row],[MID '[20']2]])</f>
        <v>9</v>
      </c>
      <c r="N513" s="10"/>
      <c r="O513" s="10"/>
      <c r="P513" s="24"/>
      <c r="Q513" s="10">
        <f>Table1[[#This Row],[บท 4 '[10']]]+Table1[[#This Row],[นำเสนอ '[5']]]+Table1[[#This Row],[บท 5 '[10']]]</f>
        <v>0</v>
      </c>
      <c r="R513" s="10">
        <f>Table1[[#This Row],[ก่อนกลางภาค '[25']]]+Table1[[#This Row],[กลางภาค '[20']]]+Table1[[#This Row],[หลังกลางภาค '[25']]]</f>
        <v>9</v>
      </c>
      <c r="S513" s="10"/>
      <c r="T513" s="10">
        <f>Table1[[#This Row],[ปลายภาค '[30']]]+Table1[[#This Row],[ก่อนปลายภาค '[70']]]</f>
        <v>9</v>
      </c>
      <c r="U513" s="12">
        <f t="shared" si="7"/>
        <v>0</v>
      </c>
      <c r="V513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13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13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13" s="13" t="str">
        <f>_xlfn.XLOOKUP(Table1[[#This Row],[email]],[1]!ท้ายบท_1[Email],[1]!ท้ายบท_1[Total points],"ยังไม่ส่ง")</f>
        <v>ยังไม่ส่ง</v>
      </c>
      <c r="Z513" s="8" t="str">
        <f>_xlfn.XLOOKUP(Table1[[#This Row],[email]],[1]!Quiz_1[Email],[1]!Quiz_1[Total points],"ยังไม่ส่ง")</f>
        <v>ยังไม่ส่ง</v>
      </c>
      <c r="AA513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13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13" s="13" t="str">
        <f>_xlfn.XLOOKUP(Table1[[#This Row],[email]],[1]!ท้ายบท_2[Email],[1]!ท้ายบท_2[Total points],"ยังไม่ส่ง")</f>
        <v>ยังไม่ส่ง</v>
      </c>
      <c r="AD513" s="13" t="str">
        <f>_xlfn.XLOOKUP(Table1[[#This Row],[email]],[1]!Quiz_2[Email],[1]!Quiz_2[Total points],"ยังไม่ส่ง")</f>
        <v>ยังไม่ส่ง</v>
      </c>
      <c r="AE513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13" s="13" t="str">
        <f>_xlfn.XLOOKUP(Table1[[#This Row],[email]],[1]!ท้ายบท_3[Email],[1]!ท้ายบท_3[Total points],"ยังไม่ส่ง")</f>
        <v>ยังไม่ส่ง</v>
      </c>
      <c r="AG513" s="13" t="str">
        <f>_xlfn.XLOOKUP(Table1[[#This Row],[email]],[1]!Quiz_3[Email],[1]!Quiz_3[Total points],"ยังไม่ส่ง")</f>
        <v>ยังไม่ส่ง</v>
      </c>
      <c r="AH513" s="10">
        <v>13</v>
      </c>
      <c r="AI513" s="14">
        <v>4</v>
      </c>
      <c r="AJ513" s="10">
        <f>ROUND((Table1[[#This Row],[mid '[20']]]+Table1[[#This Row],[mid '[10']]])/2,0)</f>
        <v>9</v>
      </c>
      <c r="AK513" s="13"/>
      <c r="AL513" s="13"/>
      <c r="AM513" s="13"/>
      <c r="AN513" s="13"/>
      <c r="AO513" s="13"/>
      <c r="AP513" s="13"/>
      <c r="AQ513" s="13"/>
      <c r="AR513" s="15"/>
      <c r="AS513" s="8" t="str">
        <f>IF(M512&lt;10,"ยังไม่ซ่อม",IF(Table1[[#This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14" spans="1:45" ht="19.5" x14ac:dyDescent="0.4">
      <c r="A514" s="7">
        <v>513</v>
      </c>
      <c r="B514" s="8">
        <v>14</v>
      </c>
      <c r="C514" s="8">
        <v>16</v>
      </c>
      <c r="D514" s="8" t="s">
        <v>2027</v>
      </c>
      <c r="E514" s="8" t="s">
        <v>46</v>
      </c>
      <c r="F514" s="8" t="s">
        <v>2028</v>
      </c>
      <c r="G514" s="8" t="s">
        <v>2029</v>
      </c>
      <c r="H514" s="8" t="s">
        <v>2030</v>
      </c>
      <c r="I514" s="9">
        <f>ROUND(COUNTIF(Table1[[#This Row],[กิจกรรม 1.1]:[ท้ายบท 1]],"&lt;&gt;ยังไม่ส่ง")*2+IF(Table1[[#This Row],[Quiz 1]]&lt;&gt;"ยังไม่ส่ง",Table1[[#This Row],[Quiz 1]]*2/10,0),0)</f>
        <v>0</v>
      </c>
      <c r="J514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514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14" s="10">
        <f>Table1[[#This Row],[บท 1 '[10']]]+Table1[[#This Row],[บท 2 '[10']]]+Table1[[#This Row],[บท 3 '[5']]]</f>
        <v>0</v>
      </c>
      <c r="M514" s="10">
        <f>IF(Table1[[#This Row],[ซ่อมแล้วกลางภาค]]="ซ่อมแล้ว",10,Table1[[#This Row],[MID '[20']2]])</f>
        <v>11</v>
      </c>
      <c r="N514" s="10"/>
      <c r="O514" s="10"/>
      <c r="P514" s="24"/>
      <c r="Q514" s="10">
        <f>Table1[[#This Row],[บท 4 '[10']]]+Table1[[#This Row],[นำเสนอ '[5']]]+Table1[[#This Row],[บท 5 '[10']]]</f>
        <v>0</v>
      </c>
      <c r="R514" s="10">
        <f>Table1[[#This Row],[ก่อนกลางภาค '[25']]]+Table1[[#This Row],[กลางภาค '[20']]]+Table1[[#This Row],[หลังกลางภาค '[25']]]</f>
        <v>11</v>
      </c>
      <c r="S514" s="10"/>
      <c r="T514" s="10">
        <f>Table1[[#This Row],[ปลายภาค '[30']]]+Table1[[#This Row],[ก่อนปลายภาค '[70']]]</f>
        <v>11</v>
      </c>
      <c r="U514" s="12">
        <f t="shared" ref="U514:U538" si="8">IF(T514&gt;=79.5,4,IF(T514&gt;=74.5,3.5,IF(T514&gt;=69.5,3, IF(T514&gt;=64.5,2.5, IF(T514&gt;=59.5,2, IF(T514&gt;=54.5,1.5, IF(T514&gt;=49.5,1, IF(T514&lt;=49,0))))))))</f>
        <v>0</v>
      </c>
      <c r="V514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14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14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14" s="13" t="str">
        <f>_xlfn.XLOOKUP(Table1[[#This Row],[email]],[1]!ท้ายบท_1[Email],[1]!ท้ายบท_1[Total points],"ยังไม่ส่ง")</f>
        <v>ยังไม่ส่ง</v>
      </c>
      <c r="Z514" s="8" t="str">
        <f>_xlfn.XLOOKUP(Table1[[#This Row],[email]],[1]!Quiz_1[Email],[1]!Quiz_1[Total points],"ยังไม่ส่ง")</f>
        <v>ยังไม่ส่ง</v>
      </c>
      <c r="AA514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14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14" s="13" t="str">
        <f>_xlfn.XLOOKUP(Table1[[#This Row],[email]],[1]!ท้ายบท_2[Email],[1]!ท้ายบท_2[Total points],"ยังไม่ส่ง")</f>
        <v>ยังไม่ส่ง</v>
      </c>
      <c r="AD514" s="13" t="str">
        <f>_xlfn.XLOOKUP(Table1[[#This Row],[email]],[1]!Quiz_2[Email],[1]!Quiz_2[Total points],"ยังไม่ส่ง")</f>
        <v>ยังไม่ส่ง</v>
      </c>
      <c r="AE514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14" s="13" t="str">
        <f>_xlfn.XLOOKUP(Table1[[#This Row],[email]],[1]!ท้ายบท_3[Email],[1]!ท้ายบท_3[Total points],"ยังไม่ส่ง")</f>
        <v>ยังไม่ส่ง</v>
      </c>
      <c r="AG514" s="13" t="str">
        <f>_xlfn.XLOOKUP(Table1[[#This Row],[email]],[1]!Quiz_3[Email],[1]!Quiz_3[Total points],"ยังไม่ส่ง")</f>
        <v>ยังไม่ส่ง</v>
      </c>
      <c r="AH514" s="10">
        <v>16</v>
      </c>
      <c r="AI514" s="14">
        <v>5</v>
      </c>
      <c r="AJ514" s="10">
        <f>ROUND((Table1[[#This Row],[mid '[20']]]+Table1[[#This Row],[mid '[10']]])/2,0)</f>
        <v>11</v>
      </c>
      <c r="AK514" s="13"/>
      <c r="AL514" s="13"/>
      <c r="AM514" s="13"/>
      <c r="AN514" s="13"/>
      <c r="AO514" s="13"/>
      <c r="AP514" s="13"/>
      <c r="AQ514" s="13"/>
      <c r="AR514" s="15"/>
      <c r="AS514" s="8" t="str">
        <f>IF(M513&lt;10,"ยังไม่ซ่อม",IF(Table1[[#This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515" spans="1:45" ht="19.5" x14ac:dyDescent="0.4">
      <c r="A515" s="7">
        <v>514</v>
      </c>
      <c r="B515" s="8">
        <v>14</v>
      </c>
      <c r="C515" s="8">
        <v>17</v>
      </c>
      <c r="D515" s="8" t="s">
        <v>2031</v>
      </c>
      <c r="E515" s="8" t="s">
        <v>46</v>
      </c>
      <c r="F515" s="8" t="s">
        <v>2032</v>
      </c>
      <c r="G515" s="8" t="s">
        <v>2033</v>
      </c>
      <c r="H515" s="8" t="s">
        <v>2034</v>
      </c>
      <c r="I515" s="9">
        <f>ROUND(COUNTIF(Table1[[#This Row],[กิจกรรม 1.1]:[ท้ายบท 1]],"&lt;&gt;ยังไม่ส่ง")*2+IF(Table1[[#This Row],[Quiz 1]]&lt;&gt;"ยังไม่ส่ง",Table1[[#This Row],[Quiz 1]]*2/10,0),0)</f>
        <v>0</v>
      </c>
      <c r="J515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515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15" s="10">
        <f>Table1[[#This Row],[บท 1 '[10']]]+Table1[[#This Row],[บท 2 '[10']]]+Table1[[#This Row],[บท 3 '[5']]]</f>
        <v>0</v>
      </c>
      <c r="M515" s="10">
        <f>IF(Table1[[#This Row],[ซ่อมแล้วกลางภาค]]="ซ่อมแล้ว",10,Table1[[#This Row],[MID '[20']2]])</f>
        <v>11</v>
      </c>
      <c r="N515" s="10"/>
      <c r="O515" s="10"/>
      <c r="P515" s="24"/>
      <c r="Q515" s="10">
        <f>Table1[[#This Row],[บท 4 '[10']]]+Table1[[#This Row],[นำเสนอ '[5']]]+Table1[[#This Row],[บท 5 '[10']]]</f>
        <v>0</v>
      </c>
      <c r="R515" s="10">
        <f>Table1[[#This Row],[ก่อนกลางภาค '[25']]]+Table1[[#This Row],[กลางภาค '[20']]]+Table1[[#This Row],[หลังกลางภาค '[25']]]</f>
        <v>11</v>
      </c>
      <c r="S515" s="10"/>
      <c r="T515" s="10">
        <f>Table1[[#This Row],[ปลายภาค '[30']]]+Table1[[#This Row],[ก่อนปลายภาค '[70']]]</f>
        <v>11</v>
      </c>
      <c r="U515" s="12">
        <f t="shared" si="8"/>
        <v>0</v>
      </c>
      <c r="V515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15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15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15" s="13" t="str">
        <f>_xlfn.XLOOKUP(Table1[[#This Row],[email]],[1]!ท้ายบท_1[Email],[1]!ท้ายบท_1[Total points],"ยังไม่ส่ง")</f>
        <v>ยังไม่ส่ง</v>
      </c>
      <c r="Z515" s="8" t="str">
        <f>_xlfn.XLOOKUP(Table1[[#This Row],[email]],[1]!Quiz_1[Email],[1]!Quiz_1[Total points],"ยังไม่ส่ง")</f>
        <v>ยังไม่ส่ง</v>
      </c>
      <c r="AA515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15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15" s="13" t="str">
        <f>_xlfn.XLOOKUP(Table1[[#This Row],[email]],[1]!ท้ายบท_2[Email],[1]!ท้ายบท_2[Total points],"ยังไม่ส่ง")</f>
        <v>ยังไม่ส่ง</v>
      </c>
      <c r="AD515" s="13" t="str">
        <f>_xlfn.XLOOKUP(Table1[[#This Row],[email]],[1]!Quiz_2[Email],[1]!Quiz_2[Total points],"ยังไม่ส่ง")</f>
        <v>ยังไม่ส่ง</v>
      </c>
      <c r="AE515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15" s="13" t="str">
        <f>_xlfn.XLOOKUP(Table1[[#This Row],[email]],[1]!ท้ายบท_3[Email],[1]!ท้ายบท_3[Total points],"ยังไม่ส่ง")</f>
        <v>ยังไม่ส่ง</v>
      </c>
      <c r="AG515" s="13" t="str">
        <f>_xlfn.XLOOKUP(Table1[[#This Row],[email]],[1]!Quiz_3[Email],[1]!Quiz_3[Total points],"ยังไม่ส่ง")</f>
        <v>ยังไม่ส่ง</v>
      </c>
      <c r="AH515" s="10">
        <v>17</v>
      </c>
      <c r="AI515" s="14">
        <v>4</v>
      </c>
      <c r="AJ515" s="10">
        <f>ROUND((Table1[[#This Row],[mid '[20']]]+Table1[[#This Row],[mid '[10']]])/2,0)</f>
        <v>11</v>
      </c>
      <c r="AK515" s="13"/>
      <c r="AL515" s="13"/>
      <c r="AM515" s="13"/>
      <c r="AN515" s="13"/>
      <c r="AO515" s="13"/>
      <c r="AP515" s="13"/>
      <c r="AQ515" s="13"/>
      <c r="AR515" s="15"/>
      <c r="AS515" s="8" t="str">
        <f>IF(M514&lt;10,"ยังไม่ซ่อม",IF(Table1[[#This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16" spans="1:45" ht="19.5" x14ac:dyDescent="0.4">
      <c r="A516" s="7">
        <v>515</v>
      </c>
      <c r="B516" s="8">
        <v>14</v>
      </c>
      <c r="C516" s="8">
        <v>18</v>
      </c>
      <c r="D516" s="8" t="s">
        <v>2035</v>
      </c>
      <c r="E516" s="8" t="s">
        <v>46</v>
      </c>
      <c r="F516" s="8" t="s">
        <v>2036</v>
      </c>
      <c r="G516" s="8" t="s">
        <v>2037</v>
      </c>
      <c r="H516" s="8" t="s">
        <v>2038</v>
      </c>
      <c r="I516" s="9">
        <f>ROUND(COUNTIF(Table1[[#This Row],[กิจกรรม 1.1]:[ท้ายบท 1]],"&lt;&gt;ยังไม่ส่ง")*2+IF(Table1[[#This Row],[Quiz 1]]&lt;&gt;"ยังไม่ส่ง",Table1[[#This Row],[Quiz 1]]*2/10,0),0)</f>
        <v>0</v>
      </c>
      <c r="J516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516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16" s="10">
        <f>Table1[[#This Row],[บท 1 '[10']]]+Table1[[#This Row],[บท 2 '[10']]]+Table1[[#This Row],[บท 3 '[5']]]</f>
        <v>0</v>
      </c>
      <c r="M516" s="10">
        <f>IF(Table1[[#This Row],[ซ่อมแล้วกลางภาค]]="ซ่อมแล้ว",10,Table1[[#This Row],[MID '[20']2]])</f>
        <v>6</v>
      </c>
      <c r="N516" s="10"/>
      <c r="O516" s="10"/>
      <c r="P516" s="24"/>
      <c r="Q516" s="10">
        <f>Table1[[#This Row],[บท 4 '[10']]]+Table1[[#This Row],[นำเสนอ '[5']]]+Table1[[#This Row],[บท 5 '[10']]]</f>
        <v>0</v>
      </c>
      <c r="R516" s="10">
        <f>Table1[[#This Row],[ก่อนกลางภาค '[25']]]+Table1[[#This Row],[กลางภาค '[20']]]+Table1[[#This Row],[หลังกลางภาค '[25']]]</f>
        <v>6</v>
      </c>
      <c r="S516" s="10"/>
      <c r="T516" s="10">
        <f>Table1[[#This Row],[ปลายภาค '[30']]]+Table1[[#This Row],[ก่อนปลายภาค '[70']]]</f>
        <v>6</v>
      </c>
      <c r="U516" s="12">
        <f t="shared" si="8"/>
        <v>0</v>
      </c>
      <c r="V516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16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16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16" s="13" t="str">
        <f>_xlfn.XLOOKUP(Table1[[#This Row],[email]],[1]!ท้ายบท_1[Email],[1]!ท้ายบท_1[Total points],"ยังไม่ส่ง")</f>
        <v>ยังไม่ส่ง</v>
      </c>
      <c r="Z516" s="8" t="str">
        <f>_xlfn.XLOOKUP(Table1[[#This Row],[email]],[1]!Quiz_1[Email],[1]!Quiz_1[Total points],"ยังไม่ส่ง")</f>
        <v>ยังไม่ส่ง</v>
      </c>
      <c r="AA516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16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16" s="13" t="str">
        <f>_xlfn.XLOOKUP(Table1[[#This Row],[email]],[1]!ท้ายบท_2[Email],[1]!ท้ายบท_2[Total points],"ยังไม่ส่ง")</f>
        <v>ยังไม่ส่ง</v>
      </c>
      <c r="AD516" s="13" t="str">
        <f>_xlfn.XLOOKUP(Table1[[#This Row],[email]],[1]!Quiz_2[Email],[1]!Quiz_2[Total points],"ยังไม่ส่ง")</f>
        <v>ยังไม่ส่ง</v>
      </c>
      <c r="AE516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16" s="13" t="str">
        <f>_xlfn.XLOOKUP(Table1[[#This Row],[email]],[1]!ท้ายบท_3[Email],[1]!ท้ายบท_3[Total points],"ยังไม่ส่ง")</f>
        <v>ยังไม่ส่ง</v>
      </c>
      <c r="AG516" s="13" t="str">
        <f>_xlfn.XLOOKUP(Table1[[#This Row],[email]],[1]!Quiz_3[Email],[1]!Quiz_3[Total points],"ยังไม่ส่ง")</f>
        <v>ยังไม่ส่ง</v>
      </c>
      <c r="AH516" s="10">
        <v>8</v>
      </c>
      <c r="AI516" s="14">
        <v>4</v>
      </c>
      <c r="AJ516" s="10">
        <f>ROUND((Table1[[#This Row],[mid '[20']]]+Table1[[#This Row],[mid '[10']]])/2,0)</f>
        <v>6</v>
      </c>
      <c r="AK516" s="13"/>
      <c r="AL516" s="13"/>
      <c r="AM516" s="13"/>
      <c r="AN516" s="13"/>
      <c r="AO516" s="13"/>
      <c r="AP516" s="13"/>
      <c r="AQ516" s="13"/>
      <c r="AR516" s="15"/>
      <c r="AS516" s="8" t="str">
        <f>IF(M515&lt;10,"ยังไม่ซ่อม",IF(Table1[[#This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17" spans="1:45" ht="19.5" x14ac:dyDescent="0.4">
      <c r="A517" s="7">
        <v>516</v>
      </c>
      <c r="B517" s="8">
        <v>14</v>
      </c>
      <c r="C517" s="8">
        <v>19</v>
      </c>
      <c r="D517" s="8" t="s">
        <v>2039</v>
      </c>
      <c r="E517" s="8" t="s">
        <v>46</v>
      </c>
      <c r="F517" s="8" t="s">
        <v>823</v>
      </c>
      <c r="G517" s="8" t="s">
        <v>2040</v>
      </c>
      <c r="H517" s="8" t="s">
        <v>2041</v>
      </c>
      <c r="I517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517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517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517" s="10">
        <f>Table1[[#This Row],[บท 1 '[10']]]+Table1[[#This Row],[บท 2 '[10']]]+Table1[[#This Row],[บท 3 '[5']]]</f>
        <v>25</v>
      </c>
      <c r="M517" s="10">
        <f>IF(Table1[[#This Row],[ซ่อมแล้วกลางภาค]]="ซ่อมแล้ว",10,Table1[[#This Row],[MID '[20']2]])</f>
        <v>9</v>
      </c>
      <c r="N517" s="10"/>
      <c r="O517" s="10"/>
      <c r="P517" s="24"/>
      <c r="Q517" s="10">
        <f>Table1[[#This Row],[บท 4 '[10']]]+Table1[[#This Row],[นำเสนอ '[5']]]+Table1[[#This Row],[บท 5 '[10']]]</f>
        <v>0</v>
      </c>
      <c r="R517" s="10">
        <f>Table1[[#This Row],[ก่อนกลางภาค '[25']]]+Table1[[#This Row],[กลางภาค '[20']]]+Table1[[#This Row],[หลังกลางภาค '[25']]]</f>
        <v>34</v>
      </c>
      <c r="S517" s="10"/>
      <c r="T517" s="10">
        <f>Table1[[#This Row],[ปลายภาค '[30']]]+Table1[[#This Row],[ก่อนปลายภาค '[70']]]</f>
        <v>34</v>
      </c>
      <c r="U517" s="12">
        <f t="shared" si="8"/>
        <v>0</v>
      </c>
      <c r="V517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17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17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17" s="13">
        <f>_xlfn.XLOOKUP(Table1[[#This Row],[email]],[1]!ท้ายบท_1[Email],[1]!ท้ายบท_1[Total points],"ยังไม่ส่ง")</f>
        <v>20</v>
      </c>
      <c r="Z517" s="8">
        <f>_xlfn.XLOOKUP(Table1[[#This Row],[email]],[1]!Quiz_1[Email],[1]!Quiz_1[Total points],"ยังไม่ส่ง")</f>
        <v>8</v>
      </c>
      <c r="AA517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17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17" s="13">
        <f>_xlfn.XLOOKUP(Table1[[#This Row],[email]],[1]!ท้ายบท_2[Email],[1]!ท้ายบท_2[Total points],"ยังไม่ส่ง")</f>
        <v>12</v>
      </c>
      <c r="AD517" s="13">
        <f>_xlfn.XLOOKUP(Table1[[#This Row],[email]],[1]!Quiz_2[Email],[1]!Quiz_2[Total points],"ยังไม่ส่ง")</f>
        <v>8</v>
      </c>
      <c r="AE517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517" s="13">
        <f>_xlfn.XLOOKUP(Table1[[#This Row],[email]],[1]!ท้ายบท_3[Email],[1]!ท้ายบท_3[Total points],"ยังไม่ส่ง")</f>
        <v>10</v>
      </c>
      <c r="AG517" s="13">
        <f>_xlfn.XLOOKUP(Table1[[#This Row],[email]],[1]!Quiz_3[Email],[1]!Quiz_3[Total points],"ยังไม่ส่ง")</f>
        <v>9</v>
      </c>
      <c r="AH517" s="10">
        <v>15</v>
      </c>
      <c r="AI517" s="14">
        <v>3</v>
      </c>
      <c r="AJ517" s="10">
        <f>ROUND((Table1[[#This Row],[mid '[20']]]+Table1[[#This Row],[mid '[10']]])/2,0)</f>
        <v>9</v>
      </c>
      <c r="AK517" s="13"/>
      <c r="AL517" s="13"/>
      <c r="AM517" s="13"/>
      <c r="AN517" s="13"/>
      <c r="AO517" s="13"/>
      <c r="AP517" s="13"/>
      <c r="AQ517" s="13"/>
      <c r="AR517" s="15"/>
      <c r="AS517" s="8" t="str">
        <f>IF(M516&lt;10,"ยังไม่ซ่อม",IF(Table1[[#This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518" spans="1:45" ht="19.5" x14ac:dyDescent="0.4">
      <c r="A518" s="7">
        <v>517</v>
      </c>
      <c r="B518" s="8">
        <v>14</v>
      </c>
      <c r="C518" s="8">
        <v>20</v>
      </c>
      <c r="D518" s="8" t="s">
        <v>2042</v>
      </c>
      <c r="E518" s="8" t="s">
        <v>111</v>
      </c>
      <c r="F518" s="8" t="s">
        <v>2043</v>
      </c>
      <c r="G518" s="8" t="s">
        <v>2044</v>
      </c>
      <c r="H518" s="8" t="s">
        <v>2045</v>
      </c>
      <c r="I518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518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518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518" s="10">
        <f>Table1[[#This Row],[บท 1 '[10']]]+Table1[[#This Row],[บท 2 '[10']]]+Table1[[#This Row],[บท 3 '[5']]]</f>
        <v>21</v>
      </c>
      <c r="M518" s="10">
        <f>IF(Table1[[#This Row],[ซ่อมแล้วกลางภาค]]="ซ่อมแล้ว",10,Table1[[#This Row],[MID '[20']2]])</f>
        <v>15</v>
      </c>
      <c r="N518" s="10"/>
      <c r="O518" s="10"/>
      <c r="P518" s="24"/>
      <c r="Q518" s="10">
        <f>Table1[[#This Row],[บท 4 '[10']]]+Table1[[#This Row],[นำเสนอ '[5']]]+Table1[[#This Row],[บท 5 '[10']]]</f>
        <v>0</v>
      </c>
      <c r="R518" s="10">
        <f>Table1[[#This Row],[ก่อนกลางภาค '[25']]]+Table1[[#This Row],[กลางภาค '[20']]]+Table1[[#This Row],[หลังกลางภาค '[25']]]</f>
        <v>36</v>
      </c>
      <c r="S518" s="10"/>
      <c r="T518" s="10">
        <f>Table1[[#This Row],[ปลายภาค '[30']]]+Table1[[#This Row],[ก่อนปลายภาค '[70']]]</f>
        <v>36</v>
      </c>
      <c r="U518" s="12">
        <f t="shared" si="8"/>
        <v>0</v>
      </c>
      <c r="V51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1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1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18" s="13">
        <f>_xlfn.XLOOKUP(Table1[[#This Row],[email]],[1]!ท้ายบท_1[Email],[1]!ท้ายบท_1[Total points],"ยังไม่ส่ง")</f>
        <v>22</v>
      </c>
      <c r="Z518" s="8">
        <f>_xlfn.XLOOKUP(Table1[[#This Row],[email]],[1]!Quiz_1[Email],[1]!Quiz_1[Total points],"ยังไม่ส่ง")</f>
        <v>7</v>
      </c>
      <c r="AA51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1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18" s="13">
        <f>_xlfn.XLOOKUP(Table1[[#This Row],[email]],[1]!ท้ายบท_2[Email],[1]!ท้ายบท_2[Total points],"ยังไม่ส่ง")</f>
        <v>13</v>
      </c>
      <c r="AD518" s="13" t="str">
        <f>_xlfn.XLOOKUP(Table1[[#This Row],[email]],[1]!Quiz_2[Email],[1]!Quiz_2[Total points],"ยังไม่ส่ง")</f>
        <v>ยังไม่ส่ง</v>
      </c>
      <c r="AE51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518" s="13">
        <f>_xlfn.XLOOKUP(Table1[[#This Row],[email]],[1]!ท้ายบท_3[Email],[1]!ท้ายบท_3[Total points],"ยังไม่ส่ง")</f>
        <v>11</v>
      </c>
      <c r="AG518" s="13">
        <f>_xlfn.XLOOKUP(Table1[[#This Row],[email]],[1]!Quiz_3[Email],[1]!Quiz_3[Total points],"ยังไม่ส่ง")</f>
        <v>5</v>
      </c>
      <c r="AH518" s="10">
        <v>20</v>
      </c>
      <c r="AI518" s="14">
        <v>10</v>
      </c>
      <c r="AJ518" s="10">
        <f>ROUND((Table1[[#This Row],[mid '[20']]]+Table1[[#This Row],[mid '[10']]])/2,0)</f>
        <v>15</v>
      </c>
      <c r="AK518" s="13"/>
      <c r="AL518" s="13"/>
      <c r="AM518" s="13"/>
      <c r="AN518" s="13"/>
      <c r="AO518" s="13"/>
      <c r="AP518" s="13"/>
      <c r="AQ518" s="13"/>
      <c r="AR518" s="15"/>
      <c r="AS518" s="8" t="str">
        <f>IF(M517&lt;10,"ยังไม่ซ่อม",IF(Table1[[#This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519" spans="1:45" ht="19.5" x14ac:dyDescent="0.4">
      <c r="A519" s="7">
        <v>518</v>
      </c>
      <c r="B519" s="8">
        <v>14</v>
      </c>
      <c r="C519" s="8">
        <v>21</v>
      </c>
      <c r="D519" s="8" t="s">
        <v>2046</v>
      </c>
      <c r="E519" s="8" t="s">
        <v>111</v>
      </c>
      <c r="F519" s="8" t="s">
        <v>2047</v>
      </c>
      <c r="G519" s="8" t="s">
        <v>2048</v>
      </c>
      <c r="H519" s="8" t="s">
        <v>2049</v>
      </c>
      <c r="I519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519" s="9">
        <f>ROUND(COUNTIF(Table1[[#This Row],[แบบฝึก 2.1]:[ท้ายบท 2]],"&lt;&gt;ยังไม่ส่ง")*8/3+IF(Table1[[#This Row],[Quiz 2]]&lt;&gt;"ยังไม่ส่ง",Table1[[#This Row],[Quiz 2]]*2/10,0),0)</f>
        <v>8</v>
      </c>
      <c r="K519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19" s="10">
        <f>Table1[[#This Row],[บท 1 '[10']]]+Table1[[#This Row],[บท 2 '[10']]]+Table1[[#This Row],[บท 3 '[5']]]</f>
        <v>17</v>
      </c>
      <c r="M519" s="10">
        <f>IF(Table1[[#This Row],[ซ่อมแล้วกลางภาค]]="ซ่อมแล้ว",10,Table1[[#This Row],[MID '[20']2]])</f>
        <v>9</v>
      </c>
      <c r="N519" s="10"/>
      <c r="O519" s="10"/>
      <c r="P519" s="24"/>
      <c r="Q519" s="10">
        <f>Table1[[#This Row],[บท 4 '[10']]]+Table1[[#This Row],[นำเสนอ '[5']]]+Table1[[#This Row],[บท 5 '[10']]]</f>
        <v>0</v>
      </c>
      <c r="R519" s="10">
        <f>Table1[[#This Row],[ก่อนกลางภาค '[25']]]+Table1[[#This Row],[กลางภาค '[20']]]+Table1[[#This Row],[หลังกลางภาค '[25']]]</f>
        <v>26</v>
      </c>
      <c r="S519" s="10"/>
      <c r="T519" s="10">
        <f>Table1[[#This Row],[ปลายภาค '[30']]]+Table1[[#This Row],[ก่อนปลายภาค '[70']]]</f>
        <v>26</v>
      </c>
      <c r="U519" s="12">
        <f t="shared" si="8"/>
        <v>0</v>
      </c>
      <c r="V519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19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19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19" s="13">
        <f>_xlfn.XLOOKUP(Table1[[#This Row],[email]],[1]!ท้ายบท_1[Email],[1]!ท้ายบท_1[Total points],"ยังไม่ส่ง")</f>
        <v>20</v>
      </c>
      <c r="Z519" s="8">
        <f>_xlfn.XLOOKUP(Table1[[#This Row],[email]],[1]!Quiz_1[Email],[1]!Quiz_1[Total points],"ยังไม่ส่ง")</f>
        <v>7</v>
      </c>
      <c r="AA519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19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19" s="13">
        <f>_xlfn.XLOOKUP(Table1[[#This Row],[email]],[1]!ท้ายบท_2[Email],[1]!ท้ายบท_2[Total points],"ยังไม่ส่ง")</f>
        <v>8</v>
      </c>
      <c r="AD519" s="13" t="str">
        <f>_xlfn.XLOOKUP(Table1[[#This Row],[email]],[1]!Quiz_2[Email],[1]!Quiz_2[Total points],"ยังไม่ส่ง")</f>
        <v>ยังไม่ส่ง</v>
      </c>
      <c r="AE519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19" s="13" t="str">
        <f>_xlfn.XLOOKUP(Table1[[#This Row],[email]],[1]!ท้ายบท_3[Email],[1]!ท้ายบท_3[Total points],"ยังไม่ส่ง")</f>
        <v>ยังไม่ส่ง</v>
      </c>
      <c r="AG519" s="13" t="str">
        <f>_xlfn.XLOOKUP(Table1[[#This Row],[email]],[1]!Quiz_3[Email],[1]!Quiz_3[Total points],"ยังไม่ส่ง")</f>
        <v>ยังไม่ส่ง</v>
      </c>
      <c r="AH519" s="10">
        <v>15</v>
      </c>
      <c r="AI519" s="14">
        <v>3</v>
      </c>
      <c r="AJ519" s="10">
        <f>ROUND((Table1[[#This Row],[mid '[20']]]+Table1[[#This Row],[mid '[10']]])/2,0)</f>
        <v>9</v>
      </c>
      <c r="AK519" s="13"/>
      <c r="AL519" s="13"/>
      <c r="AM519" s="13"/>
      <c r="AN519" s="13"/>
      <c r="AO519" s="13"/>
      <c r="AP519" s="13"/>
      <c r="AQ519" s="13"/>
      <c r="AR519" s="15"/>
      <c r="AS519" s="8" t="str">
        <f>IF(M518&lt;10,"ยังไม่ซ่อม",IF(Table1[[#This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20" spans="1:45" ht="19.5" x14ac:dyDescent="0.4">
      <c r="A520" s="7">
        <v>519</v>
      </c>
      <c r="B520" s="8">
        <v>14</v>
      </c>
      <c r="C520" s="8">
        <v>22</v>
      </c>
      <c r="D520" s="8" t="s">
        <v>2050</v>
      </c>
      <c r="E520" s="8" t="s">
        <v>111</v>
      </c>
      <c r="F520" s="8" t="s">
        <v>728</v>
      </c>
      <c r="G520" s="8" t="s">
        <v>2051</v>
      </c>
      <c r="H520" s="8" t="s">
        <v>2052</v>
      </c>
      <c r="I520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520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520" s="9">
        <f>ROUND(COUNTIF(Table1[[#This Row],[แบบฝึก 3.1]:[ท้ายบท 3]],"&lt;&gt;ยังไม่ส่ง")*3/2+IF(Table1[[#This Row],[Quiz 3]]&lt;&gt;"ยังไม่ส่ง",Table1[[#This Row],[Quiz 3]]*2/10,0),0)</f>
        <v>5</v>
      </c>
      <c r="L520" s="10">
        <f>Table1[[#This Row],[บท 1 '[10']]]+Table1[[#This Row],[บท 2 '[10']]]+Table1[[#This Row],[บท 3 '[5']]]</f>
        <v>25</v>
      </c>
      <c r="M520" s="10">
        <f>IF(Table1[[#This Row],[ซ่อมแล้วกลางภาค]]="ซ่อมแล้ว",10,Table1[[#This Row],[MID '[20']2]])</f>
        <v>17</v>
      </c>
      <c r="N520" s="10"/>
      <c r="O520" s="10"/>
      <c r="P520" s="24"/>
      <c r="Q520" s="10">
        <f>Table1[[#This Row],[บท 4 '[10']]]+Table1[[#This Row],[นำเสนอ '[5']]]+Table1[[#This Row],[บท 5 '[10']]]</f>
        <v>0</v>
      </c>
      <c r="R520" s="10">
        <f>Table1[[#This Row],[ก่อนกลางภาค '[25']]]+Table1[[#This Row],[กลางภาค '[20']]]+Table1[[#This Row],[หลังกลางภาค '[25']]]</f>
        <v>42</v>
      </c>
      <c r="S520" s="10"/>
      <c r="T520" s="10">
        <f>Table1[[#This Row],[ปลายภาค '[30']]]+Table1[[#This Row],[ก่อนปลายภาค '[70']]]</f>
        <v>42</v>
      </c>
      <c r="U520" s="12">
        <f t="shared" si="8"/>
        <v>0</v>
      </c>
      <c r="V520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20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20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20" s="13">
        <f>_xlfn.XLOOKUP(Table1[[#This Row],[email]],[1]!ท้ายบท_1[Email],[1]!ท้ายบท_1[Total points],"ยังไม่ส่ง")</f>
        <v>21</v>
      </c>
      <c r="Z520" s="8">
        <f>_xlfn.XLOOKUP(Table1[[#This Row],[email]],[1]!Quiz_1[Email],[1]!Quiz_1[Total points],"ยังไม่ส่ง")</f>
        <v>10</v>
      </c>
      <c r="AA520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20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20" s="13">
        <f>_xlfn.XLOOKUP(Table1[[#This Row],[email]],[1]!ท้ายบท_2[Email],[1]!ท้ายบท_2[Total points],"ยังไม่ส่ง")</f>
        <v>13</v>
      </c>
      <c r="AD520" s="13">
        <f>_xlfn.XLOOKUP(Table1[[#This Row],[email]],[1]!Quiz_2[Email],[1]!Quiz_2[Total points],"ยังไม่ส่ง")</f>
        <v>9</v>
      </c>
      <c r="AE520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520" s="13">
        <f>_xlfn.XLOOKUP(Table1[[#This Row],[email]],[1]!ท้ายบท_3[Email],[1]!ท้ายบท_3[Total points],"ยังไม่ส่ง")</f>
        <v>10</v>
      </c>
      <c r="AG520" s="13">
        <f>_xlfn.XLOOKUP(Table1[[#This Row],[email]],[1]!Quiz_3[Email],[1]!Quiz_3[Total points],"ยังไม่ส่ง")</f>
        <v>9</v>
      </c>
      <c r="AH520" s="10">
        <v>24</v>
      </c>
      <c r="AI520" s="14">
        <v>10</v>
      </c>
      <c r="AJ520" s="10">
        <f>ROUND((Table1[[#This Row],[mid '[20']]]+Table1[[#This Row],[mid '[10']]])/2,0)</f>
        <v>17</v>
      </c>
      <c r="AK520" s="13"/>
      <c r="AL520" s="13"/>
      <c r="AM520" s="13"/>
      <c r="AN520" s="13"/>
      <c r="AO520" s="13"/>
      <c r="AP520" s="13"/>
      <c r="AQ520" s="13"/>
      <c r="AR520" s="15"/>
      <c r="AS520" s="8" t="str">
        <f>IF(M519&lt;10,"ยังไม่ซ่อม",IF(Table1[[#This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521" spans="1:45" ht="19.5" x14ac:dyDescent="0.4">
      <c r="A521" s="7">
        <v>520</v>
      </c>
      <c r="B521" s="8">
        <v>14</v>
      </c>
      <c r="C521" s="8">
        <v>23</v>
      </c>
      <c r="D521" s="8" t="s">
        <v>2053</v>
      </c>
      <c r="E521" s="8" t="s">
        <v>111</v>
      </c>
      <c r="F521" s="8" t="s">
        <v>2054</v>
      </c>
      <c r="G521" s="8" t="s">
        <v>2055</v>
      </c>
      <c r="H521" s="8" t="s">
        <v>2056</v>
      </c>
      <c r="I521" s="9">
        <f>ROUND(COUNTIF(Table1[[#This Row],[กิจกรรม 1.1]:[ท้ายบท 1]],"&lt;&gt;ยังไม่ส่ง")*2+IF(Table1[[#This Row],[Quiz 1]]&lt;&gt;"ยังไม่ส่ง",Table1[[#This Row],[Quiz 1]]*2/10,0),0)</f>
        <v>0</v>
      </c>
      <c r="J521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521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21" s="10">
        <f>Table1[[#This Row],[บท 1 '[10']]]+Table1[[#This Row],[บท 2 '[10']]]+Table1[[#This Row],[บท 3 '[5']]]</f>
        <v>0</v>
      </c>
      <c r="M521" s="10">
        <f>IF(Table1[[#This Row],[ซ่อมแล้วกลางภาค]]="ซ่อมแล้ว",10,Table1[[#This Row],[MID '[20']2]])</f>
        <v>8</v>
      </c>
      <c r="N521" s="10"/>
      <c r="O521" s="10"/>
      <c r="P521" s="24"/>
      <c r="Q521" s="10">
        <f>Table1[[#This Row],[บท 4 '[10']]]+Table1[[#This Row],[นำเสนอ '[5']]]+Table1[[#This Row],[บท 5 '[10']]]</f>
        <v>0</v>
      </c>
      <c r="R521" s="10">
        <f>Table1[[#This Row],[ก่อนกลางภาค '[25']]]+Table1[[#This Row],[กลางภาค '[20']]]+Table1[[#This Row],[หลังกลางภาค '[25']]]</f>
        <v>8</v>
      </c>
      <c r="S521" s="10"/>
      <c r="T521" s="10">
        <f>Table1[[#This Row],[ปลายภาค '[30']]]+Table1[[#This Row],[ก่อนปลายภาค '[70']]]</f>
        <v>8</v>
      </c>
      <c r="U521" s="12">
        <f t="shared" si="8"/>
        <v>0</v>
      </c>
      <c r="V521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21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21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21" s="13" t="str">
        <f>_xlfn.XLOOKUP(Table1[[#This Row],[email]],[1]!ท้ายบท_1[Email],[1]!ท้ายบท_1[Total points],"ยังไม่ส่ง")</f>
        <v>ยังไม่ส่ง</v>
      </c>
      <c r="Z521" s="8" t="str">
        <f>_xlfn.XLOOKUP(Table1[[#This Row],[email]],[1]!Quiz_1[Email],[1]!Quiz_1[Total points],"ยังไม่ส่ง")</f>
        <v>ยังไม่ส่ง</v>
      </c>
      <c r="AA521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21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21" s="13" t="str">
        <f>_xlfn.XLOOKUP(Table1[[#This Row],[email]],[1]!ท้ายบท_2[Email],[1]!ท้ายบท_2[Total points],"ยังไม่ส่ง")</f>
        <v>ยังไม่ส่ง</v>
      </c>
      <c r="AD521" s="13" t="str">
        <f>_xlfn.XLOOKUP(Table1[[#This Row],[email]],[1]!Quiz_2[Email],[1]!Quiz_2[Total points],"ยังไม่ส่ง")</f>
        <v>ยังไม่ส่ง</v>
      </c>
      <c r="AE521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21" s="13" t="str">
        <f>_xlfn.XLOOKUP(Table1[[#This Row],[email]],[1]!ท้ายบท_3[Email],[1]!ท้ายบท_3[Total points],"ยังไม่ส่ง")</f>
        <v>ยังไม่ส่ง</v>
      </c>
      <c r="AG521" s="13" t="str">
        <f>_xlfn.XLOOKUP(Table1[[#This Row],[email]],[1]!Quiz_3[Email],[1]!Quiz_3[Total points],"ยังไม่ส่ง")</f>
        <v>ยังไม่ส่ง</v>
      </c>
      <c r="AH521" s="10">
        <v>11</v>
      </c>
      <c r="AI521" s="14">
        <v>4</v>
      </c>
      <c r="AJ521" s="10">
        <f>ROUND((Table1[[#This Row],[mid '[20']]]+Table1[[#This Row],[mid '[10']]])/2,0)</f>
        <v>8</v>
      </c>
      <c r="AK521" s="13"/>
      <c r="AL521" s="13"/>
      <c r="AM521" s="13"/>
      <c r="AN521" s="13"/>
      <c r="AO521" s="13"/>
      <c r="AP521" s="13"/>
      <c r="AQ521" s="13"/>
      <c r="AR521" s="15"/>
      <c r="AS521" s="8" t="str">
        <f>IF(M520&lt;10,"ยังไม่ซ่อม",IF(Table1[[#This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22" spans="1:45" ht="19.5" x14ac:dyDescent="0.4">
      <c r="A522" s="7">
        <v>521</v>
      </c>
      <c r="B522" s="8">
        <v>14</v>
      </c>
      <c r="C522" s="8">
        <v>24</v>
      </c>
      <c r="D522" s="8" t="s">
        <v>2057</v>
      </c>
      <c r="E522" s="8" t="s">
        <v>111</v>
      </c>
      <c r="F522" s="8" t="s">
        <v>2058</v>
      </c>
      <c r="G522" s="8" t="s">
        <v>2059</v>
      </c>
      <c r="H522" s="8" t="s">
        <v>2060</v>
      </c>
      <c r="I522" s="9">
        <f>ROUND(COUNTIF(Table1[[#This Row],[กิจกรรม 1.1]:[ท้ายบท 1]],"&lt;&gt;ยังไม่ส่ง")*2+IF(Table1[[#This Row],[Quiz 1]]&lt;&gt;"ยังไม่ส่ง",Table1[[#This Row],[Quiz 1]]*2/10,0),0)</f>
        <v>2</v>
      </c>
      <c r="J522" s="9">
        <f>ROUND(COUNTIF(Table1[[#This Row],[แบบฝึก 2.1]:[ท้ายบท 2]],"&lt;&gt;ยังไม่ส่ง")*8/3+IF(Table1[[#This Row],[Quiz 2]]&lt;&gt;"ยังไม่ส่ง",Table1[[#This Row],[Quiz 2]]*2/10,0),0)</f>
        <v>3</v>
      </c>
      <c r="K522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22" s="10">
        <f>Table1[[#This Row],[บท 1 '[10']]]+Table1[[#This Row],[บท 2 '[10']]]+Table1[[#This Row],[บท 3 '[5']]]</f>
        <v>5</v>
      </c>
      <c r="M522" s="10">
        <f>IF(Table1[[#This Row],[ซ่อมแล้วกลางภาค]]="ซ่อมแล้ว",10,Table1[[#This Row],[MID '[20']2]])</f>
        <v>7</v>
      </c>
      <c r="N522" s="10"/>
      <c r="O522" s="10"/>
      <c r="P522" s="24"/>
      <c r="Q522" s="10">
        <f>Table1[[#This Row],[บท 4 '[10']]]+Table1[[#This Row],[นำเสนอ '[5']]]+Table1[[#This Row],[บท 5 '[10']]]</f>
        <v>0</v>
      </c>
      <c r="R522" s="10">
        <f>Table1[[#This Row],[ก่อนกลางภาค '[25']]]+Table1[[#This Row],[กลางภาค '[20']]]+Table1[[#This Row],[หลังกลางภาค '[25']]]</f>
        <v>12</v>
      </c>
      <c r="S522" s="10"/>
      <c r="T522" s="10">
        <f>Table1[[#This Row],[ปลายภาค '[30']]]+Table1[[#This Row],[ก่อนปลายภาค '[70']]]</f>
        <v>12</v>
      </c>
      <c r="U522" s="12">
        <f t="shared" si="8"/>
        <v>0</v>
      </c>
      <c r="V52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22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22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22" s="13" t="str">
        <f>_xlfn.XLOOKUP(Table1[[#This Row],[email]],[1]!ท้ายบท_1[Email],[1]!ท้ายบท_1[Total points],"ยังไม่ส่ง")</f>
        <v>ยังไม่ส่ง</v>
      </c>
      <c r="Z522" s="8" t="str">
        <f>_xlfn.XLOOKUP(Table1[[#This Row],[email]],[1]!Quiz_1[Email],[1]!Quiz_1[Total points],"ยังไม่ส่ง")</f>
        <v>ยังไม่ส่ง</v>
      </c>
      <c r="AA52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22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22" s="13" t="str">
        <f>_xlfn.XLOOKUP(Table1[[#This Row],[email]],[1]!ท้ายบท_2[Email],[1]!ท้ายบท_2[Total points],"ยังไม่ส่ง")</f>
        <v>ยังไม่ส่ง</v>
      </c>
      <c r="AD522" s="13" t="str">
        <f>_xlfn.XLOOKUP(Table1[[#This Row],[email]],[1]!Quiz_2[Email],[1]!Quiz_2[Total points],"ยังไม่ส่ง")</f>
        <v>ยังไม่ส่ง</v>
      </c>
      <c r="AE522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22" s="13" t="str">
        <f>_xlfn.XLOOKUP(Table1[[#This Row],[email]],[1]!ท้ายบท_3[Email],[1]!ท้ายบท_3[Total points],"ยังไม่ส่ง")</f>
        <v>ยังไม่ส่ง</v>
      </c>
      <c r="AG522" s="13" t="str">
        <f>_xlfn.XLOOKUP(Table1[[#This Row],[email]],[1]!Quiz_3[Email],[1]!Quiz_3[Total points],"ยังไม่ส่ง")</f>
        <v>ยังไม่ส่ง</v>
      </c>
      <c r="AH522" s="10">
        <v>13</v>
      </c>
      <c r="AI522" s="14">
        <v>0</v>
      </c>
      <c r="AJ522" s="10">
        <f>ROUND((Table1[[#This Row],[mid '[20']]]+Table1[[#This Row],[mid '[10']]])/2,0)</f>
        <v>7</v>
      </c>
      <c r="AK522" s="13"/>
      <c r="AL522" s="13"/>
      <c r="AM522" s="13"/>
      <c r="AN522" s="13"/>
      <c r="AO522" s="13"/>
      <c r="AP522" s="13"/>
      <c r="AQ522" s="13"/>
      <c r="AR522" s="15"/>
      <c r="AS522" s="8" t="str">
        <f>IF(M521&lt;10,"ยังไม่ซ่อม",IF(Table1[[#This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523" spans="1:45" ht="19.5" x14ac:dyDescent="0.4">
      <c r="A523" s="7">
        <v>522</v>
      </c>
      <c r="B523" s="8">
        <v>14</v>
      </c>
      <c r="C523" s="8">
        <v>25</v>
      </c>
      <c r="D523" s="8" t="s">
        <v>2061</v>
      </c>
      <c r="E523" s="8" t="s">
        <v>111</v>
      </c>
      <c r="F523" s="8" t="s">
        <v>2062</v>
      </c>
      <c r="G523" s="8" t="s">
        <v>2063</v>
      </c>
      <c r="H523" s="8" t="s">
        <v>2064</v>
      </c>
      <c r="I523" s="9">
        <f>ROUND(COUNTIF(Table1[[#This Row],[กิจกรรม 1.1]:[ท้ายบท 1]],"&lt;&gt;ยังไม่ส่ง")*2+IF(Table1[[#This Row],[Quiz 1]]&lt;&gt;"ยังไม่ส่ง",Table1[[#This Row],[Quiz 1]]*2/10,0),0)</f>
        <v>0</v>
      </c>
      <c r="J523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523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23" s="10">
        <f>Table1[[#This Row],[บท 1 '[10']]]+Table1[[#This Row],[บท 2 '[10']]]+Table1[[#This Row],[บท 3 '[5']]]</f>
        <v>0</v>
      </c>
      <c r="M523" s="10">
        <f>IF(Table1[[#This Row],[ซ่อมแล้วกลางภาค]]="ซ่อมแล้ว",10,Table1[[#This Row],[MID '[20']2]])</f>
        <v>14</v>
      </c>
      <c r="N523" s="10"/>
      <c r="O523" s="10"/>
      <c r="P523" s="24"/>
      <c r="Q523" s="10">
        <f>Table1[[#This Row],[บท 4 '[10']]]+Table1[[#This Row],[นำเสนอ '[5']]]+Table1[[#This Row],[บท 5 '[10']]]</f>
        <v>0</v>
      </c>
      <c r="R523" s="10">
        <f>Table1[[#This Row],[ก่อนกลางภาค '[25']]]+Table1[[#This Row],[กลางภาค '[20']]]+Table1[[#This Row],[หลังกลางภาค '[25']]]</f>
        <v>14</v>
      </c>
      <c r="S523" s="10"/>
      <c r="T523" s="10">
        <f>Table1[[#This Row],[ปลายภาค '[30']]]+Table1[[#This Row],[ก่อนปลายภาค '[70']]]</f>
        <v>14</v>
      </c>
      <c r="U523" s="12">
        <f t="shared" si="8"/>
        <v>0</v>
      </c>
      <c r="V523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23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23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23" s="13" t="str">
        <f>_xlfn.XLOOKUP(Table1[[#This Row],[email]],[1]!ท้ายบท_1[Email],[1]!ท้ายบท_1[Total points],"ยังไม่ส่ง")</f>
        <v>ยังไม่ส่ง</v>
      </c>
      <c r="Z523" s="8" t="str">
        <f>_xlfn.XLOOKUP(Table1[[#This Row],[email]],[1]!Quiz_1[Email],[1]!Quiz_1[Total points],"ยังไม่ส่ง")</f>
        <v>ยังไม่ส่ง</v>
      </c>
      <c r="AA523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23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23" s="13" t="str">
        <f>_xlfn.XLOOKUP(Table1[[#This Row],[email]],[1]!ท้ายบท_2[Email],[1]!ท้ายบท_2[Total points],"ยังไม่ส่ง")</f>
        <v>ยังไม่ส่ง</v>
      </c>
      <c r="AD523" s="13" t="str">
        <f>_xlfn.XLOOKUP(Table1[[#This Row],[email]],[1]!Quiz_2[Email],[1]!Quiz_2[Total points],"ยังไม่ส่ง")</f>
        <v>ยังไม่ส่ง</v>
      </c>
      <c r="AE523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23" s="13" t="str">
        <f>_xlfn.XLOOKUP(Table1[[#This Row],[email]],[1]!ท้ายบท_3[Email],[1]!ท้ายบท_3[Total points],"ยังไม่ส่ง")</f>
        <v>ยังไม่ส่ง</v>
      </c>
      <c r="AG523" s="13" t="str">
        <f>_xlfn.XLOOKUP(Table1[[#This Row],[email]],[1]!Quiz_3[Email],[1]!Quiz_3[Total points],"ยังไม่ส่ง")</f>
        <v>ยังไม่ส่ง</v>
      </c>
      <c r="AH523" s="10">
        <v>24</v>
      </c>
      <c r="AI523" s="14">
        <v>4</v>
      </c>
      <c r="AJ523" s="10">
        <f>ROUND((Table1[[#This Row],[mid '[20']]]+Table1[[#This Row],[mid '[10']]])/2,0)</f>
        <v>14</v>
      </c>
      <c r="AK523" s="13"/>
      <c r="AL523" s="13"/>
      <c r="AM523" s="13"/>
      <c r="AN523" s="13"/>
      <c r="AO523" s="13"/>
      <c r="AP523" s="13"/>
      <c r="AQ523" s="13"/>
      <c r="AR523" s="15"/>
      <c r="AS523" s="8" t="str">
        <f>IF(M522&lt;10,"ยังไม่ซ่อม",IF(Table1[[#This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524" spans="1:45" ht="19.5" x14ac:dyDescent="0.4">
      <c r="A524" s="7">
        <v>523</v>
      </c>
      <c r="B524" s="8">
        <v>14</v>
      </c>
      <c r="C524" s="8">
        <v>26</v>
      </c>
      <c r="D524" s="8" t="s">
        <v>2065</v>
      </c>
      <c r="E524" s="8" t="s">
        <v>111</v>
      </c>
      <c r="F524" s="8" t="s">
        <v>252</v>
      </c>
      <c r="G524" s="8" t="s">
        <v>2066</v>
      </c>
      <c r="H524" s="8" t="s">
        <v>2067</v>
      </c>
      <c r="I524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524" s="9">
        <f>ROUND(COUNTIF(Table1[[#This Row],[แบบฝึก 2.1]:[ท้ายบท 2]],"&lt;&gt;ยังไม่ส่ง")*8/3+IF(Table1[[#This Row],[Quiz 2]]&lt;&gt;"ยังไม่ส่ง",Table1[[#This Row],[Quiz 2]]*2/10,0),0)</f>
        <v>7</v>
      </c>
      <c r="K524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524" s="10">
        <f>Table1[[#This Row],[บท 1 '[10']]]+Table1[[#This Row],[บท 2 '[10']]]+Table1[[#This Row],[บท 3 '[5']]]</f>
        <v>21</v>
      </c>
      <c r="M524" s="10">
        <f>IF(Table1[[#This Row],[ซ่อมแล้วกลางภาค]]="ซ่อมแล้ว",10,Table1[[#This Row],[MID '[20']2]])</f>
        <v>8</v>
      </c>
      <c r="N524" s="10"/>
      <c r="O524" s="10"/>
      <c r="P524" s="24"/>
      <c r="Q524" s="10">
        <f>Table1[[#This Row],[บท 4 '[10']]]+Table1[[#This Row],[นำเสนอ '[5']]]+Table1[[#This Row],[บท 5 '[10']]]</f>
        <v>0</v>
      </c>
      <c r="R524" s="10">
        <f>Table1[[#This Row],[ก่อนกลางภาค '[25']]]+Table1[[#This Row],[กลางภาค '[20']]]+Table1[[#This Row],[หลังกลางภาค '[25']]]</f>
        <v>29</v>
      </c>
      <c r="S524" s="10"/>
      <c r="T524" s="10">
        <f>Table1[[#This Row],[ปลายภาค '[30']]]+Table1[[#This Row],[ก่อนปลายภาค '[70']]]</f>
        <v>29</v>
      </c>
      <c r="U524" s="12">
        <f t="shared" si="8"/>
        <v>0</v>
      </c>
      <c r="V52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2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2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24" s="13">
        <f>_xlfn.XLOOKUP(Table1[[#This Row],[email]],[1]!ท้ายบท_1[Email],[1]!ท้ายบท_1[Total points],"ยังไม่ส่ง")</f>
        <v>19</v>
      </c>
      <c r="Z524" s="8">
        <f>_xlfn.XLOOKUP(Table1[[#This Row],[email]],[1]!Quiz_1[Email],[1]!Quiz_1[Total points],"ยังไม่ส่ง")</f>
        <v>9</v>
      </c>
      <c r="AA52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2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24" s="13" t="str">
        <f>_xlfn.XLOOKUP(Table1[[#This Row],[email]],[1]!ท้ายบท_2[Email],[1]!ท้ายบท_2[Total points],"ยังไม่ส่ง")</f>
        <v>ยังไม่ส่ง</v>
      </c>
      <c r="AD524" s="13">
        <f>_xlfn.XLOOKUP(Table1[[#This Row],[email]],[1]!Quiz_2[Email],[1]!Quiz_2[Total points],"ยังไม่ส่ง")</f>
        <v>8</v>
      </c>
      <c r="AE52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524" s="13">
        <f>_xlfn.XLOOKUP(Table1[[#This Row],[email]],[1]!ท้ายบท_3[Email],[1]!ท้ายบท_3[Total points],"ยังไม่ส่ง")</f>
        <v>10</v>
      </c>
      <c r="AG524" s="13">
        <f>_xlfn.XLOOKUP(Table1[[#This Row],[email]],[1]!Quiz_3[Email],[1]!Quiz_3[Total points],"ยังไม่ส่ง")</f>
        <v>7</v>
      </c>
      <c r="AH524" s="10">
        <v>8</v>
      </c>
      <c r="AI524" s="14">
        <v>7</v>
      </c>
      <c r="AJ524" s="10">
        <f>ROUND((Table1[[#This Row],[mid '[20']]]+Table1[[#This Row],[mid '[10']]])/2,0)</f>
        <v>8</v>
      </c>
      <c r="AK524" s="13"/>
      <c r="AL524" s="13"/>
      <c r="AM524" s="13"/>
      <c r="AN524" s="13"/>
      <c r="AO524" s="13"/>
      <c r="AP524" s="13"/>
      <c r="AQ524" s="13"/>
      <c r="AR524" s="15"/>
      <c r="AS524" s="8" t="str">
        <f>IF(M523&lt;10,"ยังไม่ซ่อม",IF(Table1[[#This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25" spans="1:45" ht="19.5" x14ac:dyDescent="0.4">
      <c r="A525" s="7">
        <v>524</v>
      </c>
      <c r="B525" s="8">
        <v>14</v>
      </c>
      <c r="C525" s="8">
        <v>27</v>
      </c>
      <c r="D525" s="8" t="s">
        <v>2068</v>
      </c>
      <c r="E525" s="8" t="s">
        <v>111</v>
      </c>
      <c r="F525" s="8" t="s">
        <v>2069</v>
      </c>
      <c r="G525" s="8" t="s">
        <v>2070</v>
      </c>
      <c r="H525" s="8" t="s">
        <v>2071</v>
      </c>
      <c r="I525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525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525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525" s="10">
        <f>Table1[[#This Row],[บท 1 '[10']]]+Table1[[#This Row],[บท 2 '[10']]]+Table1[[#This Row],[บท 3 '[5']]]</f>
        <v>24</v>
      </c>
      <c r="M525" s="10">
        <f>IF(Table1[[#This Row],[ซ่อมแล้วกลางภาค]]="ซ่อมแล้ว",10,Table1[[#This Row],[MID '[20']2]])</f>
        <v>7</v>
      </c>
      <c r="N525" s="10"/>
      <c r="O525" s="10"/>
      <c r="P525" s="24"/>
      <c r="Q525" s="10">
        <f>Table1[[#This Row],[บท 4 '[10']]]+Table1[[#This Row],[นำเสนอ '[5']]]+Table1[[#This Row],[บท 5 '[10']]]</f>
        <v>0</v>
      </c>
      <c r="R525" s="10">
        <f>Table1[[#This Row],[ก่อนกลางภาค '[25']]]+Table1[[#This Row],[กลางภาค '[20']]]+Table1[[#This Row],[หลังกลางภาค '[25']]]</f>
        <v>31</v>
      </c>
      <c r="S525" s="10"/>
      <c r="T525" s="10">
        <f>Table1[[#This Row],[ปลายภาค '[30']]]+Table1[[#This Row],[ก่อนปลายภาค '[70']]]</f>
        <v>31</v>
      </c>
      <c r="U525" s="12">
        <f t="shared" si="8"/>
        <v>0</v>
      </c>
      <c r="V52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2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25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25" s="13">
        <f>_xlfn.XLOOKUP(Table1[[#This Row],[email]],[1]!ท้ายบท_1[Email],[1]!ท้ายบท_1[Total points],"ยังไม่ส่ง")</f>
        <v>20</v>
      </c>
      <c r="Z525" s="8">
        <f>_xlfn.XLOOKUP(Table1[[#This Row],[email]],[1]!Quiz_1[Email],[1]!Quiz_1[Total points],"ยังไม่ส่ง")</f>
        <v>9</v>
      </c>
      <c r="AA52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2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25" s="13">
        <f>_xlfn.XLOOKUP(Table1[[#This Row],[email]],[1]!ท้ายบท_2[Email],[1]!ท้ายบท_2[Total points],"ยังไม่ส่ง")</f>
        <v>8</v>
      </c>
      <c r="AD525" s="13">
        <f>_xlfn.XLOOKUP(Table1[[#This Row],[email]],[1]!Quiz_2[Email],[1]!Quiz_2[Total points],"ยังไม่ส่ง")</f>
        <v>9</v>
      </c>
      <c r="AE52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525" s="13">
        <f>_xlfn.XLOOKUP(Table1[[#This Row],[email]],[1]!ท้ายบท_3[Email],[1]!ท้ายบท_3[Total points],"ยังไม่ส่ง")</f>
        <v>8</v>
      </c>
      <c r="AG525" s="13">
        <f>_xlfn.XLOOKUP(Table1[[#This Row],[email]],[1]!Quiz_3[Email],[1]!Quiz_3[Total points],"ยังไม่ส่ง")</f>
        <v>6</v>
      </c>
      <c r="AH525" s="10">
        <v>10</v>
      </c>
      <c r="AI525" s="14">
        <v>3</v>
      </c>
      <c r="AJ525" s="10">
        <f>ROUND((Table1[[#This Row],[mid '[20']]]+Table1[[#This Row],[mid '[10']]])/2,0)</f>
        <v>7</v>
      </c>
      <c r="AK525" s="13"/>
      <c r="AL525" s="13"/>
      <c r="AM525" s="13"/>
      <c r="AN525" s="13"/>
      <c r="AO525" s="13"/>
      <c r="AP525" s="13"/>
      <c r="AQ525" s="13"/>
      <c r="AR525" s="15"/>
      <c r="AS525" s="8" t="str">
        <f>IF(M524&lt;10,"ยังไม่ซ่อม",IF(Table1[[#This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526" spans="1:45" ht="19.5" x14ac:dyDescent="0.4">
      <c r="A526" s="7">
        <v>525</v>
      </c>
      <c r="B526" s="8">
        <v>14</v>
      </c>
      <c r="C526" s="8">
        <v>28</v>
      </c>
      <c r="D526" s="8" t="s">
        <v>2072</v>
      </c>
      <c r="E526" s="8" t="s">
        <v>111</v>
      </c>
      <c r="F526" s="8" t="s">
        <v>2073</v>
      </c>
      <c r="G526" s="8" t="s">
        <v>2074</v>
      </c>
      <c r="H526" s="8" t="s">
        <v>2075</v>
      </c>
      <c r="I526" s="9">
        <f>ROUND(COUNTIF(Table1[[#This Row],[กิจกรรม 1.1]:[ท้ายบท 1]],"&lt;&gt;ยังไม่ส่ง")*2+IF(Table1[[#This Row],[Quiz 1]]&lt;&gt;"ยังไม่ส่ง",Table1[[#This Row],[Quiz 1]]*2/10,0),0)</f>
        <v>10</v>
      </c>
      <c r="J526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526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526" s="10">
        <f>Table1[[#This Row],[บท 1 '[10']]]+Table1[[#This Row],[บท 2 '[10']]]+Table1[[#This Row],[บท 3 '[5']]]</f>
        <v>24</v>
      </c>
      <c r="M526" s="10">
        <f>IF(Table1[[#This Row],[ซ่อมแล้วกลางภาค]]="ซ่อมแล้ว",10,Table1[[#This Row],[MID '[20']2]])</f>
        <v>13</v>
      </c>
      <c r="N526" s="10"/>
      <c r="O526" s="10"/>
      <c r="P526" s="24"/>
      <c r="Q526" s="10">
        <f>Table1[[#This Row],[บท 4 '[10']]]+Table1[[#This Row],[นำเสนอ '[5']]]+Table1[[#This Row],[บท 5 '[10']]]</f>
        <v>0</v>
      </c>
      <c r="R526" s="10">
        <f>Table1[[#This Row],[ก่อนกลางภาค '[25']]]+Table1[[#This Row],[กลางภาค '[20']]]+Table1[[#This Row],[หลังกลางภาค '[25']]]</f>
        <v>37</v>
      </c>
      <c r="S526" s="10"/>
      <c r="T526" s="10">
        <f>Table1[[#This Row],[ปลายภาค '[30']]]+Table1[[#This Row],[ก่อนปลายภาค '[70']]]</f>
        <v>37</v>
      </c>
      <c r="U526" s="12">
        <f t="shared" si="8"/>
        <v>0</v>
      </c>
      <c r="V526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26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26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26" s="13">
        <f>_xlfn.XLOOKUP(Table1[[#This Row],[email]],[1]!ท้ายบท_1[Email],[1]!ท้ายบท_1[Total points],"ยังไม่ส่ง")</f>
        <v>18</v>
      </c>
      <c r="Z526" s="8">
        <f>_xlfn.XLOOKUP(Table1[[#This Row],[email]],[1]!Quiz_1[Email],[1]!Quiz_1[Total points],"ยังไม่ส่ง")</f>
        <v>10</v>
      </c>
      <c r="AA526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26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26" s="13">
        <f>_xlfn.XLOOKUP(Table1[[#This Row],[email]],[1]!ท้ายบท_2[Email],[1]!ท้ายบท_2[Total points],"ยังไม่ส่ง")</f>
        <v>11</v>
      </c>
      <c r="AD526" s="13">
        <f>_xlfn.XLOOKUP(Table1[[#This Row],[email]],[1]!Quiz_2[Email],[1]!Quiz_2[Total points],"ยังไม่ส่ง")</f>
        <v>9</v>
      </c>
      <c r="AE526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526" s="13">
        <f>_xlfn.XLOOKUP(Table1[[#This Row],[email]],[1]!ท้ายบท_3[Email],[1]!ท้ายบท_3[Total points],"ยังไม่ส่ง")</f>
        <v>9</v>
      </c>
      <c r="AG526" s="13">
        <f>_xlfn.XLOOKUP(Table1[[#This Row],[email]],[1]!Quiz_3[Email],[1]!Quiz_3[Total points],"ยังไม่ส่ง")</f>
        <v>7</v>
      </c>
      <c r="AH526" s="10">
        <v>18</v>
      </c>
      <c r="AI526" s="14">
        <v>8</v>
      </c>
      <c r="AJ526" s="10">
        <f>ROUND((Table1[[#This Row],[mid '[20']]]+Table1[[#This Row],[mid '[10']]])/2,0)</f>
        <v>13</v>
      </c>
      <c r="AK526" s="13"/>
      <c r="AL526" s="13"/>
      <c r="AM526" s="13"/>
      <c r="AN526" s="13"/>
      <c r="AO526" s="13"/>
      <c r="AP526" s="13"/>
      <c r="AQ526" s="13"/>
      <c r="AR526" s="15"/>
      <c r="AS526" s="8" t="str">
        <f>IF(M525&lt;10,"ยังไม่ซ่อม",IF(Table1[[#This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527" spans="1:45" ht="19.5" x14ac:dyDescent="0.4">
      <c r="A527" s="7">
        <v>526</v>
      </c>
      <c r="B527" s="8">
        <v>14</v>
      </c>
      <c r="C527" s="8">
        <v>29</v>
      </c>
      <c r="D527" s="8" t="s">
        <v>2076</v>
      </c>
      <c r="E527" s="8" t="s">
        <v>111</v>
      </c>
      <c r="F527" s="8" t="s">
        <v>2077</v>
      </c>
      <c r="G527" s="8" t="s">
        <v>2078</v>
      </c>
      <c r="H527" s="8" t="s">
        <v>2079</v>
      </c>
      <c r="I527" s="9">
        <f>ROUND(COUNTIF(Table1[[#This Row],[กิจกรรม 1.1]:[ท้ายบท 1]],"&lt;&gt;ยังไม่ส่ง")*2+IF(Table1[[#This Row],[Quiz 1]]&lt;&gt;"ยังไม่ส่ง",Table1[[#This Row],[Quiz 1]]*2/10,0),0)</f>
        <v>0</v>
      </c>
      <c r="J527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527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27" s="10">
        <f>Table1[[#This Row],[บท 1 '[10']]]+Table1[[#This Row],[บท 2 '[10']]]+Table1[[#This Row],[บท 3 '[5']]]</f>
        <v>0</v>
      </c>
      <c r="M527" s="10">
        <f>IF(Table1[[#This Row],[ซ่อมแล้วกลางภาค]]="ซ่อมแล้ว",10,Table1[[#This Row],[MID '[20']2]])</f>
        <v>12</v>
      </c>
      <c r="N527" s="10"/>
      <c r="O527" s="10"/>
      <c r="P527" s="24"/>
      <c r="Q527" s="10">
        <f>Table1[[#This Row],[บท 4 '[10']]]+Table1[[#This Row],[นำเสนอ '[5']]]+Table1[[#This Row],[บท 5 '[10']]]</f>
        <v>0</v>
      </c>
      <c r="R527" s="10">
        <f>Table1[[#This Row],[ก่อนกลางภาค '[25']]]+Table1[[#This Row],[กลางภาค '[20']]]+Table1[[#This Row],[หลังกลางภาค '[25']]]</f>
        <v>12</v>
      </c>
      <c r="S527" s="10"/>
      <c r="T527" s="10">
        <f>Table1[[#This Row],[ปลายภาค '[30']]]+Table1[[#This Row],[ก่อนปลายภาค '[70']]]</f>
        <v>12</v>
      </c>
      <c r="U527" s="12">
        <f t="shared" si="8"/>
        <v>0</v>
      </c>
      <c r="V527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27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27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27" s="13" t="str">
        <f>_xlfn.XLOOKUP(Table1[[#This Row],[email]],[1]!ท้ายบท_1[Email],[1]!ท้ายบท_1[Total points],"ยังไม่ส่ง")</f>
        <v>ยังไม่ส่ง</v>
      </c>
      <c r="Z527" s="8" t="str">
        <f>_xlfn.XLOOKUP(Table1[[#This Row],[email]],[1]!Quiz_1[Email],[1]!Quiz_1[Total points],"ยังไม่ส่ง")</f>
        <v>ยังไม่ส่ง</v>
      </c>
      <c r="AA527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27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27" s="13" t="str">
        <f>_xlfn.XLOOKUP(Table1[[#This Row],[email]],[1]!ท้ายบท_2[Email],[1]!ท้ายบท_2[Total points],"ยังไม่ส่ง")</f>
        <v>ยังไม่ส่ง</v>
      </c>
      <c r="AD527" s="13" t="str">
        <f>_xlfn.XLOOKUP(Table1[[#This Row],[email]],[1]!Quiz_2[Email],[1]!Quiz_2[Total points],"ยังไม่ส่ง")</f>
        <v>ยังไม่ส่ง</v>
      </c>
      <c r="AE527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27" s="13" t="str">
        <f>_xlfn.XLOOKUP(Table1[[#This Row],[email]],[1]!ท้ายบท_3[Email],[1]!ท้ายบท_3[Total points],"ยังไม่ส่ง")</f>
        <v>ยังไม่ส่ง</v>
      </c>
      <c r="AG527" s="13" t="str">
        <f>_xlfn.XLOOKUP(Table1[[#This Row],[email]],[1]!Quiz_3[Email],[1]!Quiz_3[Total points],"ยังไม่ส่ง")</f>
        <v>ยังไม่ส่ง</v>
      </c>
      <c r="AH527" s="10">
        <v>15</v>
      </c>
      <c r="AI527" s="14">
        <v>8</v>
      </c>
      <c r="AJ527" s="10">
        <f>ROUND((Table1[[#This Row],[mid '[20']]]+Table1[[#This Row],[mid '[10']]])/2,0)</f>
        <v>12</v>
      </c>
      <c r="AK527" s="13"/>
      <c r="AL527" s="13"/>
      <c r="AM527" s="13"/>
      <c r="AN527" s="13"/>
      <c r="AO527" s="13"/>
      <c r="AP527" s="13"/>
      <c r="AQ527" s="13"/>
      <c r="AR527" s="15"/>
      <c r="AS527" s="8" t="str">
        <f>IF(M526&lt;10,"ยังไม่ซ่อม",IF(Table1[[#This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28" spans="1:45" ht="19.5" x14ac:dyDescent="0.4">
      <c r="A528" s="7">
        <v>527</v>
      </c>
      <c r="B528" s="8">
        <v>14</v>
      </c>
      <c r="C528" s="8">
        <v>30</v>
      </c>
      <c r="D528" s="8" t="s">
        <v>2080</v>
      </c>
      <c r="E528" s="8" t="s">
        <v>111</v>
      </c>
      <c r="F528" s="8" t="s">
        <v>2081</v>
      </c>
      <c r="G528" s="8" t="s">
        <v>2082</v>
      </c>
      <c r="H528" s="8" t="s">
        <v>2083</v>
      </c>
      <c r="I528" s="9">
        <f>ROUND(COUNTIF(Table1[[#This Row],[กิจกรรม 1.1]:[ท้ายบท 1]],"&lt;&gt;ยังไม่ส่ง")*2+IF(Table1[[#This Row],[Quiz 1]]&lt;&gt;"ยังไม่ส่ง",Table1[[#This Row],[Quiz 1]]*2/10,0),0)</f>
        <v>0</v>
      </c>
      <c r="J528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528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28" s="10">
        <f>Table1[[#This Row],[บท 1 '[10']]]+Table1[[#This Row],[บท 2 '[10']]]+Table1[[#This Row],[บท 3 '[5']]]</f>
        <v>0</v>
      </c>
      <c r="M528" s="10">
        <f>IF(Table1[[#This Row],[ซ่อมแล้วกลางภาค]]="ซ่อมแล้ว",10,Table1[[#This Row],[MID '[20']2]])</f>
        <v>14</v>
      </c>
      <c r="N528" s="10"/>
      <c r="O528" s="10"/>
      <c r="P528" s="24"/>
      <c r="Q528" s="10">
        <f>Table1[[#This Row],[บท 4 '[10']]]+Table1[[#This Row],[นำเสนอ '[5']]]+Table1[[#This Row],[บท 5 '[10']]]</f>
        <v>0</v>
      </c>
      <c r="R528" s="10">
        <f>Table1[[#This Row],[ก่อนกลางภาค '[25']]]+Table1[[#This Row],[กลางภาค '[20']]]+Table1[[#This Row],[หลังกลางภาค '[25']]]</f>
        <v>14</v>
      </c>
      <c r="S528" s="10"/>
      <c r="T528" s="10">
        <f>Table1[[#This Row],[ปลายภาค '[30']]]+Table1[[#This Row],[ก่อนปลายภาค '[70']]]</f>
        <v>14</v>
      </c>
      <c r="U528" s="12">
        <f t="shared" si="8"/>
        <v>0</v>
      </c>
      <c r="V528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28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28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28" s="13" t="str">
        <f>_xlfn.XLOOKUP(Table1[[#This Row],[email]],[1]!ท้ายบท_1[Email],[1]!ท้ายบท_1[Total points],"ยังไม่ส่ง")</f>
        <v>ยังไม่ส่ง</v>
      </c>
      <c r="Z528" s="8" t="str">
        <f>_xlfn.XLOOKUP(Table1[[#This Row],[email]],[1]!Quiz_1[Email],[1]!Quiz_1[Total points],"ยังไม่ส่ง")</f>
        <v>ยังไม่ส่ง</v>
      </c>
      <c r="AA528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28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28" s="13" t="str">
        <f>_xlfn.XLOOKUP(Table1[[#This Row],[email]],[1]!ท้ายบท_2[Email],[1]!ท้ายบท_2[Total points],"ยังไม่ส่ง")</f>
        <v>ยังไม่ส่ง</v>
      </c>
      <c r="AD528" s="13" t="str">
        <f>_xlfn.XLOOKUP(Table1[[#This Row],[email]],[1]!Quiz_2[Email],[1]!Quiz_2[Total points],"ยังไม่ส่ง")</f>
        <v>ยังไม่ส่ง</v>
      </c>
      <c r="AE528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28" s="13" t="str">
        <f>_xlfn.XLOOKUP(Table1[[#This Row],[email]],[1]!ท้ายบท_3[Email],[1]!ท้ายบท_3[Total points],"ยังไม่ส่ง")</f>
        <v>ยังไม่ส่ง</v>
      </c>
      <c r="AG528" s="13" t="str">
        <f>_xlfn.XLOOKUP(Table1[[#This Row],[email]],[1]!Quiz_3[Email],[1]!Quiz_3[Total points],"ยังไม่ส่ง")</f>
        <v>ยังไม่ส่ง</v>
      </c>
      <c r="AH528" s="10">
        <v>18</v>
      </c>
      <c r="AI528" s="14">
        <v>10</v>
      </c>
      <c r="AJ528" s="10">
        <f>ROUND((Table1[[#This Row],[mid '[20']]]+Table1[[#This Row],[mid '[10']]])/2,0)</f>
        <v>14</v>
      </c>
      <c r="AK528" s="13"/>
      <c r="AL528" s="13"/>
      <c r="AM528" s="13"/>
      <c r="AN528" s="13"/>
      <c r="AO528" s="13"/>
      <c r="AP528" s="13"/>
      <c r="AQ528" s="13"/>
      <c r="AR528" s="15"/>
      <c r="AS528" s="8" t="str">
        <f>IF(M527&lt;10,"ยังไม่ซ่อม",IF(Table1[[#This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29" spans="1:45" ht="19.5" x14ac:dyDescent="0.4">
      <c r="A529" s="7">
        <v>528</v>
      </c>
      <c r="B529" s="8">
        <v>14</v>
      </c>
      <c r="C529" s="8">
        <v>31</v>
      </c>
      <c r="D529" s="8" t="s">
        <v>2084</v>
      </c>
      <c r="E529" s="8" t="s">
        <v>111</v>
      </c>
      <c r="F529" s="8" t="s">
        <v>2085</v>
      </c>
      <c r="G529" s="8" t="s">
        <v>2086</v>
      </c>
      <c r="H529" s="8" t="s">
        <v>2087</v>
      </c>
      <c r="I529" s="9">
        <f>ROUND(COUNTIF(Table1[[#This Row],[กิจกรรม 1.1]:[ท้ายบท 1]],"&lt;&gt;ยังไม่ส่ง")*2+IF(Table1[[#This Row],[Quiz 1]]&lt;&gt;"ยังไม่ส่ง",Table1[[#This Row],[Quiz 1]]*2/10,0),0)</f>
        <v>0</v>
      </c>
      <c r="J529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529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29" s="10">
        <f>Table1[[#This Row],[บท 1 '[10']]]+Table1[[#This Row],[บท 2 '[10']]]+Table1[[#This Row],[บท 3 '[5']]]</f>
        <v>0</v>
      </c>
      <c r="M529" s="10">
        <f>IF(Table1[[#This Row],[ซ่อมแล้วกลางภาค]]="ซ่อมแล้ว",10,Table1[[#This Row],[MID '[20']2]])</f>
        <v>10</v>
      </c>
      <c r="N529" s="10"/>
      <c r="O529" s="10"/>
      <c r="P529" s="24"/>
      <c r="Q529" s="10">
        <f>Table1[[#This Row],[บท 4 '[10']]]+Table1[[#This Row],[นำเสนอ '[5']]]+Table1[[#This Row],[บท 5 '[10']]]</f>
        <v>0</v>
      </c>
      <c r="R529" s="10">
        <f>Table1[[#This Row],[ก่อนกลางภาค '[25']]]+Table1[[#This Row],[กลางภาค '[20']]]+Table1[[#This Row],[หลังกลางภาค '[25']]]</f>
        <v>10</v>
      </c>
      <c r="S529" s="10"/>
      <c r="T529" s="10">
        <f>Table1[[#This Row],[ปลายภาค '[30']]]+Table1[[#This Row],[ก่อนปลายภาค '[70']]]</f>
        <v>10</v>
      </c>
      <c r="U529" s="12">
        <f t="shared" si="8"/>
        <v>0</v>
      </c>
      <c r="V529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29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29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29" s="13" t="str">
        <f>_xlfn.XLOOKUP(Table1[[#This Row],[email]],[1]!ท้ายบท_1[Email],[1]!ท้ายบท_1[Total points],"ยังไม่ส่ง")</f>
        <v>ยังไม่ส่ง</v>
      </c>
      <c r="Z529" s="8" t="str">
        <f>_xlfn.XLOOKUP(Table1[[#This Row],[email]],[1]!Quiz_1[Email],[1]!Quiz_1[Total points],"ยังไม่ส่ง")</f>
        <v>ยังไม่ส่ง</v>
      </c>
      <c r="AA529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29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29" s="13" t="str">
        <f>_xlfn.XLOOKUP(Table1[[#This Row],[email]],[1]!ท้ายบท_2[Email],[1]!ท้ายบท_2[Total points],"ยังไม่ส่ง")</f>
        <v>ยังไม่ส่ง</v>
      </c>
      <c r="AD529" s="13" t="str">
        <f>_xlfn.XLOOKUP(Table1[[#This Row],[email]],[1]!Quiz_2[Email],[1]!Quiz_2[Total points],"ยังไม่ส่ง")</f>
        <v>ยังไม่ส่ง</v>
      </c>
      <c r="AE529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29" s="13" t="str">
        <f>_xlfn.XLOOKUP(Table1[[#This Row],[email]],[1]!ท้ายบท_3[Email],[1]!ท้ายบท_3[Total points],"ยังไม่ส่ง")</f>
        <v>ยังไม่ส่ง</v>
      </c>
      <c r="AG529" s="13" t="str">
        <f>_xlfn.XLOOKUP(Table1[[#This Row],[email]],[1]!Quiz_3[Email],[1]!Quiz_3[Total points],"ยังไม่ส่ง")</f>
        <v>ยังไม่ส่ง</v>
      </c>
      <c r="AH529" s="10">
        <v>14</v>
      </c>
      <c r="AI529" s="14">
        <v>6</v>
      </c>
      <c r="AJ529" s="10">
        <f>ROUND((Table1[[#This Row],[mid '[20']]]+Table1[[#This Row],[mid '[10']]])/2,0)</f>
        <v>10</v>
      </c>
      <c r="AK529" s="13"/>
      <c r="AL529" s="13"/>
      <c r="AM529" s="13"/>
      <c r="AN529" s="13"/>
      <c r="AO529" s="13"/>
      <c r="AP529" s="13"/>
      <c r="AQ529" s="13"/>
      <c r="AR529" s="15"/>
      <c r="AS529" s="8" t="str">
        <f>IF(M528&lt;10,"ยังไม่ซ่อม",IF(Table1[[#This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30" spans="1:45" ht="19.5" x14ac:dyDescent="0.4">
      <c r="A530" s="7">
        <v>529</v>
      </c>
      <c r="B530" s="8">
        <v>14</v>
      </c>
      <c r="C530" s="8">
        <v>32</v>
      </c>
      <c r="D530" s="8" t="s">
        <v>2088</v>
      </c>
      <c r="E530" s="8" t="s">
        <v>111</v>
      </c>
      <c r="F530" s="8" t="s">
        <v>2089</v>
      </c>
      <c r="G530" s="8" t="s">
        <v>2090</v>
      </c>
      <c r="H530" s="8" t="s">
        <v>2091</v>
      </c>
      <c r="I530" s="9">
        <f>ROUND(COUNTIF(Table1[[#This Row],[กิจกรรม 1.1]:[ท้ายบท 1]],"&lt;&gt;ยังไม่ส่ง")*2+IF(Table1[[#This Row],[Quiz 1]]&lt;&gt;"ยังไม่ส่ง",Table1[[#This Row],[Quiz 1]]*2/10,0),0)</f>
        <v>0</v>
      </c>
      <c r="J530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530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30" s="10">
        <f>Table1[[#This Row],[บท 1 '[10']]]+Table1[[#This Row],[บท 2 '[10']]]+Table1[[#This Row],[บท 3 '[5']]]</f>
        <v>0</v>
      </c>
      <c r="M530" s="10">
        <f>IF(Table1[[#This Row],[ซ่อมแล้วกลางภาค]]="ซ่อมแล้ว",10,Table1[[#This Row],[MID '[20']2]])</f>
        <v>9</v>
      </c>
      <c r="N530" s="10"/>
      <c r="O530" s="10"/>
      <c r="P530" s="24"/>
      <c r="Q530" s="10">
        <f>Table1[[#This Row],[บท 4 '[10']]]+Table1[[#This Row],[นำเสนอ '[5']]]+Table1[[#This Row],[บท 5 '[10']]]</f>
        <v>0</v>
      </c>
      <c r="R530" s="10">
        <f>Table1[[#This Row],[ก่อนกลางภาค '[25']]]+Table1[[#This Row],[กลางภาค '[20']]]+Table1[[#This Row],[หลังกลางภาค '[25']]]</f>
        <v>9</v>
      </c>
      <c r="S530" s="10"/>
      <c r="T530" s="10">
        <f>Table1[[#This Row],[ปลายภาค '[30']]]+Table1[[#This Row],[ก่อนปลายภาค '[70']]]</f>
        <v>9</v>
      </c>
      <c r="U530" s="12">
        <f t="shared" si="8"/>
        <v>0</v>
      </c>
      <c r="V530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30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30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30" s="13" t="str">
        <f>_xlfn.XLOOKUP(Table1[[#This Row],[email]],[1]!ท้ายบท_1[Email],[1]!ท้ายบท_1[Total points],"ยังไม่ส่ง")</f>
        <v>ยังไม่ส่ง</v>
      </c>
      <c r="Z530" s="8" t="str">
        <f>_xlfn.XLOOKUP(Table1[[#This Row],[email]],[1]!Quiz_1[Email],[1]!Quiz_1[Total points],"ยังไม่ส่ง")</f>
        <v>ยังไม่ส่ง</v>
      </c>
      <c r="AA530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30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30" s="13" t="str">
        <f>_xlfn.XLOOKUP(Table1[[#This Row],[email]],[1]!ท้ายบท_2[Email],[1]!ท้ายบท_2[Total points],"ยังไม่ส่ง")</f>
        <v>ยังไม่ส่ง</v>
      </c>
      <c r="AD530" s="13" t="str">
        <f>_xlfn.XLOOKUP(Table1[[#This Row],[email]],[1]!Quiz_2[Email],[1]!Quiz_2[Total points],"ยังไม่ส่ง")</f>
        <v>ยังไม่ส่ง</v>
      </c>
      <c r="AE530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30" s="13" t="str">
        <f>_xlfn.XLOOKUP(Table1[[#This Row],[email]],[1]!ท้ายบท_3[Email],[1]!ท้ายบท_3[Total points],"ยังไม่ส่ง")</f>
        <v>ยังไม่ส่ง</v>
      </c>
      <c r="AG530" s="13" t="str">
        <f>_xlfn.XLOOKUP(Table1[[#This Row],[email]],[1]!Quiz_3[Email],[1]!Quiz_3[Total points],"ยังไม่ส่ง")</f>
        <v>ยังไม่ส่ง</v>
      </c>
      <c r="AH530" s="10">
        <v>9</v>
      </c>
      <c r="AI530" s="14">
        <v>8</v>
      </c>
      <c r="AJ530" s="10">
        <f>ROUND((Table1[[#This Row],[mid '[20']]]+Table1[[#This Row],[mid '[10']]])/2,0)</f>
        <v>9</v>
      </c>
      <c r="AK530" s="13"/>
      <c r="AL530" s="13"/>
      <c r="AM530" s="13"/>
      <c r="AN530" s="13"/>
      <c r="AO530" s="13"/>
      <c r="AP530" s="13"/>
      <c r="AQ530" s="13"/>
      <c r="AR530" s="15"/>
      <c r="AS530" s="8" t="str">
        <f>IF(M529&lt;10,"ยังไม่ซ่อม",IF(Table1[[#This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31" spans="1:45" ht="19.5" x14ac:dyDescent="0.4">
      <c r="A531" s="7">
        <v>530</v>
      </c>
      <c r="B531" s="8">
        <v>14</v>
      </c>
      <c r="C531" s="8">
        <v>33</v>
      </c>
      <c r="D531" s="8" t="s">
        <v>2092</v>
      </c>
      <c r="E531" s="8" t="s">
        <v>111</v>
      </c>
      <c r="F531" s="8" t="s">
        <v>2093</v>
      </c>
      <c r="G531" s="8" t="s">
        <v>2094</v>
      </c>
      <c r="H531" s="8" t="s">
        <v>2095</v>
      </c>
      <c r="I531" s="9">
        <f>ROUND(COUNTIF(Table1[[#This Row],[กิจกรรม 1.1]:[ท้ายบท 1]],"&lt;&gt;ยังไม่ส่ง")*2+IF(Table1[[#This Row],[Quiz 1]]&lt;&gt;"ยังไม่ส่ง",Table1[[#This Row],[Quiz 1]]*2/10,0),0)</f>
        <v>0</v>
      </c>
      <c r="J531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531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31" s="10">
        <f>Table1[[#This Row],[บท 1 '[10']]]+Table1[[#This Row],[บท 2 '[10']]]+Table1[[#This Row],[บท 3 '[5']]]</f>
        <v>0</v>
      </c>
      <c r="M531" s="10">
        <f>IF(Table1[[#This Row],[ซ่อมแล้วกลางภาค]]="ซ่อมแล้ว",10,Table1[[#This Row],[MID '[20']2]])</f>
        <v>8</v>
      </c>
      <c r="N531" s="10"/>
      <c r="O531" s="10"/>
      <c r="P531" s="24"/>
      <c r="Q531" s="10">
        <f>Table1[[#This Row],[บท 4 '[10']]]+Table1[[#This Row],[นำเสนอ '[5']]]+Table1[[#This Row],[บท 5 '[10']]]</f>
        <v>0</v>
      </c>
      <c r="R531" s="10">
        <f>Table1[[#This Row],[ก่อนกลางภาค '[25']]]+Table1[[#This Row],[กลางภาค '[20']]]+Table1[[#This Row],[หลังกลางภาค '[25']]]</f>
        <v>8</v>
      </c>
      <c r="S531" s="10"/>
      <c r="T531" s="10">
        <f>Table1[[#This Row],[ปลายภาค '[30']]]+Table1[[#This Row],[ก่อนปลายภาค '[70']]]</f>
        <v>8</v>
      </c>
      <c r="U531" s="12">
        <f t="shared" si="8"/>
        <v>0</v>
      </c>
      <c r="V531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31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31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31" s="13" t="str">
        <f>_xlfn.XLOOKUP(Table1[[#This Row],[email]],[1]!ท้ายบท_1[Email],[1]!ท้ายบท_1[Total points],"ยังไม่ส่ง")</f>
        <v>ยังไม่ส่ง</v>
      </c>
      <c r="Z531" s="8" t="str">
        <f>_xlfn.XLOOKUP(Table1[[#This Row],[email]],[1]!Quiz_1[Email],[1]!Quiz_1[Total points],"ยังไม่ส่ง")</f>
        <v>ยังไม่ส่ง</v>
      </c>
      <c r="AA531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31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31" s="13" t="str">
        <f>_xlfn.XLOOKUP(Table1[[#This Row],[email]],[1]!ท้ายบท_2[Email],[1]!ท้ายบท_2[Total points],"ยังไม่ส่ง")</f>
        <v>ยังไม่ส่ง</v>
      </c>
      <c r="AD531" s="13" t="str">
        <f>_xlfn.XLOOKUP(Table1[[#This Row],[email]],[1]!Quiz_2[Email],[1]!Quiz_2[Total points],"ยังไม่ส่ง")</f>
        <v>ยังไม่ส่ง</v>
      </c>
      <c r="AE531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31" s="13" t="str">
        <f>_xlfn.XLOOKUP(Table1[[#This Row],[email]],[1]!ท้ายบท_3[Email],[1]!ท้ายบท_3[Total points],"ยังไม่ส่ง")</f>
        <v>ยังไม่ส่ง</v>
      </c>
      <c r="AG531" s="13" t="str">
        <f>_xlfn.XLOOKUP(Table1[[#This Row],[email]],[1]!Quiz_3[Email],[1]!Quiz_3[Total points],"ยังไม่ส่ง")</f>
        <v>ยังไม่ส่ง</v>
      </c>
      <c r="AH531" s="10">
        <v>12</v>
      </c>
      <c r="AI531" s="14">
        <v>3</v>
      </c>
      <c r="AJ531" s="10">
        <f>ROUND((Table1[[#This Row],[mid '[20']]]+Table1[[#This Row],[mid '[10']]])/2,0)</f>
        <v>8</v>
      </c>
      <c r="AK531" s="13"/>
      <c r="AL531" s="13"/>
      <c r="AM531" s="13"/>
      <c r="AN531" s="13"/>
      <c r="AO531" s="13"/>
      <c r="AP531" s="13"/>
      <c r="AQ531" s="13"/>
      <c r="AR531" s="15"/>
      <c r="AS531" s="8" t="str">
        <f>IF(M530&lt;10,"ยังไม่ซ่อม",IF(Table1[[#This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532" spans="1:45" ht="19.5" x14ac:dyDescent="0.4">
      <c r="A532" s="7">
        <v>531</v>
      </c>
      <c r="B532" s="8">
        <v>14</v>
      </c>
      <c r="C532" s="8">
        <v>34</v>
      </c>
      <c r="D532" s="8" t="s">
        <v>2096</v>
      </c>
      <c r="E532" s="8" t="s">
        <v>111</v>
      </c>
      <c r="F532" s="8" t="s">
        <v>1635</v>
      </c>
      <c r="G532" s="8" t="s">
        <v>2097</v>
      </c>
      <c r="H532" s="8" t="s">
        <v>2098</v>
      </c>
      <c r="I532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532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532" s="9">
        <f>ROUND(COUNTIF(Table1[[#This Row],[แบบฝึก 3.1]:[ท้ายบท 3]],"&lt;&gt;ยังไม่ส่ง")*3/2+IF(Table1[[#This Row],[Quiz 3]]&lt;&gt;"ยังไม่ส่ง",Table1[[#This Row],[Quiz 3]]*2/10,0),0)</f>
        <v>2</v>
      </c>
      <c r="L532" s="10">
        <f>Table1[[#This Row],[บท 1 '[10']]]+Table1[[#This Row],[บท 2 '[10']]]+Table1[[#This Row],[บท 3 '[5']]]</f>
        <v>21</v>
      </c>
      <c r="M532" s="10">
        <f>IF(Table1[[#This Row],[ซ่อมแล้วกลางภาค]]="ซ่อมแล้ว",10,Table1[[#This Row],[MID '[20']2]])</f>
        <v>7</v>
      </c>
      <c r="N532" s="10"/>
      <c r="O532" s="10"/>
      <c r="P532" s="24"/>
      <c r="Q532" s="10">
        <f>Table1[[#This Row],[บท 4 '[10']]]+Table1[[#This Row],[นำเสนอ '[5']]]+Table1[[#This Row],[บท 5 '[10']]]</f>
        <v>0</v>
      </c>
      <c r="R532" s="10">
        <f>Table1[[#This Row],[ก่อนกลางภาค '[25']]]+Table1[[#This Row],[กลางภาค '[20']]]+Table1[[#This Row],[หลังกลางภาค '[25']]]</f>
        <v>28</v>
      </c>
      <c r="S532" s="10"/>
      <c r="T532" s="10">
        <f>Table1[[#This Row],[ปลายภาค '[30']]]+Table1[[#This Row],[ก่อนปลายภาค '[70']]]</f>
        <v>28</v>
      </c>
      <c r="U532" s="12">
        <f t="shared" si="8"/>
        <v>0</v>
      </c>
      <c r="V532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32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32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32" s="13">
        <f>_xlfn.XLOOKUP(Table1[[#This Row],[email]],[1]!ท้ายบท_1[Email],[1]!ท้ายบท_1[Total points],"ยังไม่ส่ง")</f>
        <v>19</v>
      </c>
      <c r="Z532" s="8">
        <f>_xlfn.XLOOKUP(Table1[[#This Row],[email]],[1]!Quiz_1[Email],[1]!Quiz_1[Total points],"ยังไม่ส่ง")</f>
        <v>4</v>
      </c>
      <c r="AA532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32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32" s="13">
        <f>_xlfn.XLOOKUP(Table1[[#This Row],[email]],[1]!ท้ายบท_2[Email],[1]!ท้ายบท_2[Total points],"ยังไม่ส่ง")</f>
        <v>3</v>
      </c>
      <c r="AD532" s="13">
        <f>_xlfn.XLOOKUP(Table1[[#This Row],[email]],[1]!Quiz_2[Email],[1]!Quiz_2[Total points],"ยังไม่ส่ง")</f>
        <v>9</v>
      </c>
      <c r="AE532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532" s="13" t="str">
        <f>_xlfn.XLOOKUP(Table1[[#This Row],[email]],[1]!ท้ายบท_3[Email],[1]!ท้ายบท_3[Total points],"ยังไม่ส่ง")</f>
        <v>ยังไม่ส่ง</v>
      </c>
      <c r="AG532" s="13" t="str">
        <f>_xlfn.XLOOKUP(Table1[[#This Row],[email]],[1]!Quiz_3[Email],[1]!Quiz_3[Total points],"ยังไม่ส่ง")</f>
        <v>ยังไม่ส่ง</v>
      </c>
      <c r="AH532" s="10">
        <v>12</v>
      </c>
      <c r="AI532" s="14">
        <v>1</v>
      </c>
      <c r="AJ532" s="10">
        <f>ROUND((Table1[[#This Row],[mid '[20']]]+Table1[[#This Row],[mid '[10']]])/2,0)</f>
        <v>7</v>
      </c>
      <c r="AK532" s="13"/>
      <c r="AL532" s="13"/>
      <c r="AM532" s="13"/>
      <c r="AN532" s="13"/>
      <c r="AO532" s="13"/>
      <c r="AP532" s="13"/>
      <c r="AQ532" s="13"/>
      <c r="AR532" s="15"/>
      <c r="AS532" s="8" t="str">
        <f>IF(M531&lt;10,"ยังไม่ซ่อม",IF(Table1[[#This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533" spans="1:45" ht="19.5" x14ac:dyDescent="0.4">
      <c r="A533" s="7">
        <v>532</v>
      </c>
      <c r="B533" s="8">
        <v>14</v>
      </c>
      <c r="C533" s="8">
        <v>35</v>
      </c>
      <c r="D533" s="8" t="s">
        <v>2099</v>
      </c>
      <c r="E533" s="8" t="s">
        <v>111</v>
      </c>
      <c r="F533" s="8" t="s">
        <v>1635</v>
      </c>
      <c r="G533" s="8" t="s">
        <v>2100</v>
      </c>
      <c r="H533" s="8" t="s">
        <v>2101</v>
      </c>
      <c r="I533" s="9">
        <f>ROUND(COUNTIF(Table1[[#This Row],[กิจกรรม 1.1]:[ท้ายบท 1]],"&lt;&gt;ยังไม่ส่ง")*2+IF(Table1[[#This Row],[Quiz 1]]&lt;&gt;"ยังไม่ส่ง",Table1[[#This Row],[Quiz 1]]*2/10,0),0)</f>
        <v>7</v>
      </c>
      <c r="J533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533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533" s="10">
        <f>Table1[[#This Row],[บท 1 '[10']]]+Table1[[#This Row],[บท 2 '[10']]]+Table1[[#This Row],[บท 3 '[5']]]</f>
        <v>21</v>
      </c>
      <c r="M533" s="10">
        <f>IF(Table1[[#This Row],[ซ่อมแล้วกลางภาค]]="ซ่อมแล้ว",10,Table1[[#This Row],[MID '[20']2]])</f>
        <v>15</v>
      </c>
      <c r="N533" s="10"/>
      <c r="O533" s="10"/>
      <c r="P533" s="24"/>
      <c r="Q533" s="10">
        <f>Table1[[#This Row],[บท 4 '[10']]]+Table1[[#This Row],[นำเสนอ '[5']]]+Table1[[#This Row],[บท 5 '[10']]]</f>
        <v>0</v>
      </c>
      <c r="R533" s="10">
        <f>Table1[[#This Row],[ก่อนกลางภาค '[25']]]+Table1[[#This Row],[กลางภาค '[20']]]+Table1[[#This Row],[หลังกลางภาค '[25']]]</f>
        <v>36</v>
      </c>
      <c r="S533" s="10"/>
      <c r="T533" s="10">
        <f>Table1[[#This Row],[ปลายภาค '[30']]]+Table1[[#This Row],[ก่อนปลายภาค '[70']]]</f>
        <v>36</v>
      </c>
      <c r="U533" s="12">
        <f t="shared" si="8"/>
        <v>0</v>
      </c>
      <c r="V533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33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33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33" s="13">
        <f>_xlfn.XLOOKUP(Table1[[#This Row],[email]],[1]!ท้ายบท_1[Email],[1]!ท้ายบท_1[Total points],"ยังไม่ส่ง")</f>
        <v>19</v>
      </c>
      <c r="Z533" s="8">
        <f>_xlfn.XLOOKUP(Table1[[#This Row],[email]],[1]!Quiz_1[Email],[1]!Quiz_1[Total points],"ยังไม่ส่ง")</f>
        <v>6</v>
      </c>
      <c r="AA533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33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33" s="13">
        <f>_xlfn.XLOOKUP(Table1[[#This Row],[email]],[1]!ท้ายบท_2[Email],[1]!ท้ายบท_2[Total points],"ยังไม่ส่ง")</f>
        <v>12</v>
      </c>
      <c r="AD533" s="13">
        <f>_xlfn.XLOOKUP(Table1[[#This Row],[email]],[1]!Quiz_2[Email],[1]!Quiz_2[Total points],"ยังไม่ส่ง")</f>
        <v>8</v>
      </c>
      <c r="AE533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533" s="13">
        <f>_xlfn.XLOOKUP(Table1[[#This Row],[email]],[1]!ท้ายบท_3[Email],[1]!ท้ายบท_3[Total points],"ยังไม่ส่ง")</f>
        <v>11</v>
      </c>
      <c r="AG533" s="13">
        <f>_xlfn.XLOOKUP(Table1[[#This Row],[email]],[1]!Quiz_3[Email],[1]!Quiz_3[Total points],"ยังไม่ส่ง")</f>
        <v>5</v>
      </c>
      <c r="AH533" s="10">
        <v>21</v>
      </c>
      <c r="AI533" s="14">
        <v>8</v>
      </c>
      <c r="AJ533" s="10">
        <f>ROUND((Table1[[#This Row],[mid '[20']]]+Table1[[#This Row],[mid '[10']]])/2,0)</f>
        <v>15</v>
      </c>
      <c r="AK533" s="13"/>
      <c r="AL533" s="13"/>
      <c r="AM533" s="13"/>
      <c r="AN533" s="13"/>
      <c r="AO533" s="13"/>
      <c r="AP533" s="13"/>
      <c r="AQ533" s="13"/>
      <c r="AR533" s="15"/>
      <c r="AS533" s="8" t="str">
        <f>IF(M532&lt;10,"ยังไม่ซ่อม",IF(Table1[[#This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534" spans="1:45" ht="19.5" x14ac:dyDescent="0.4">
      <c r="A534" s="7">
        <v>533</v>
      </c>
      <c r="B534" s="8">
        <v>14</v>
      </c>
      <c r="C534" s="8">
        <v>36</v>
      </c>
      <c r="D534" s="8" t="s">
        <v>2102</v>
      </c>
      <c r="E534" s="8" t="s">
        <v>111</v>
      </c>
      <c r="F534" s="8" t="s">
        <v>2103</v>
      </c>
      <c r="G534" s="8" t="s">
        <v>2100</v>
      </c>
      <c r="H534" s="8" t="s">
        <v>2104</v>
      </c>
      <c r="I534" s="9">
        <f>ROUND(COUNTIF(Table1[[#This Row],[กิจกรรม 1.1]:[ท้ายบท 1]],"&lt;&gt;ยังไม่ส่ง")*2+IF(Table1[[#This Row],[Quiz 1]]&lt;&gt;"ยังไม่ส่ง",Table1[[#This Row],[Quiz 1]]*2/10,0),0)</f>
        <v>8</v>
      </c>
      <c r="J534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534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534" s="10">
        <f>Table1[[#This Row],[บท 1 '[10']]]+Table1[[#This Row],[บท 2 '[10']]]+Table1[[#This Row],[บท 3 '[5']]]</f>
        <v>22</v>
      </c>
      <c r="M534" s="10">
        <f>IF(Table1[[#This Row],[ซ่อมแล้วกลางภาค]]="ซ่อมแล้ว",10,Table1[[#This Row],[MID '[20']2]])</f>
        <v>12</v>
      </c>
      <c r="N534" s="10"/>
      <c r="O534" s="10"/>
      <c r="P534" s="24"/>
      <c r="Q534" s="10">
        <f>Table1[[#This Row],[บท 4 '[10']]]+Table1[[#This Row],[นำเสนอ '[5']]]+Table1[[#This Row],[บท 5 '[10']]]</f>
        <v>0</v>
      </c>
      <c r="R534" s="10">
        <f>Table1[[#This Row],[ก่อนกลางภาค '[25']]]+Table1[[#This Row],[กลางภาค '[20']]]+Table1[[#This Row],[หลังกลางภาค '[25']]]</f>
        <v>34</v>
      </c>
      <c r="S534" s="10"/>
      <c r="T534" s="10">
        <f>Table1[[#This Row],[ปลายภาค '[30']]]+Table1[[#This Row],[ก่อนปลายภาค '[70']]]</f>
        <v>34</v>
      </c>
      <c r="U534" s="12">
        <f t="shared" si="8"/>
        <v>0</v>
      </c>
      <c r="V534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34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34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34" s="13">
        <f>_xlfn.XLOOKUP(Table1[[#This Row],[email]],[1]!ท้ายบท_1[Email],[1]!ท้ายบท_1[Total points],"ยังไม่ส่ง")</f>
        <v>21</v>
      </c>
      <c r="Z534" s="8" t="str">
        <f>_xlfn.XLOOKUP(Table1[[#This Row],[email]],[1]!Quiz_1[Email],[1]!Quiz_1[Total points],"ยังไม่ส่ง")</f>
        <v>ยังไม่ส่ง</v>
      </c>
      <c r="AA534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34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34" s="13">
        <f>_xlfn.XLOOKUP(Table1[[#This Row],[email]],[1]!ท้ายบท_2[Email],[1]!ท้ายบท_2[Total points],"ยังไม่ส่ง")</f>
        <v>14</v>
      </c>
      <c r="AD534" s="13">
        <f>_xlfn.XLOOKUP(Table1[[#This Row],[email]],[1]!Quiz_2[Email],[1]!Quiz_2[Total points],"ยังไม่ส่ง")</f>
        <v>10</v>
      </c>
      <c r="AE534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534" s="13">
        <f>_xlfn.XLOOKUP(Table1[[#This Row],[email]],[1]!ท้ายบท_3[Email],[1]!ท้ายบท_3[Total points],"ยังไม่ส่ง")</f>
        <v>9</v>
      </c>
      <c r="AG534" s="13">
        <f>_xlfn.XLOOKUP(Table1[[#This Row],[email]],[1]!Quiz_3[Email],[1]!Quiz_3[Total points],"ยังไม่ส่ง")</f>
        <v>6</v>
      </c>
      <c r="AH534" s="10">
        <v>15</v>
      </c>
      <c r="AI534" s="14">
        <v>9</v>
      </c>
      <c r="AJ534" s="10">
        <f>ROUND((Table1[[#This Row],[mid '[20']]]+Table1[[#This Row],[mid '[10']]])/2,0)</f>
        <v>12</v>
      </c>
      <c r="AK534" s="13"/>
      <c r="AL534" s="13"/>
      <c r="AM534" s="13"/>
      <c r="AN534" s="13"/>
      <c r="AO534" s="13"/>
      <c r="AP534" s="13"/>
      <c r="AQ534" s="13"/>
      <c r="AR534" s="15"/>
      <c r="AS534" s="8" t="str">
        <f>IF(M533&lt;10,"ยังไม่ซ่อม",IF(Table1[[#This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35" spans="1:45" ht="19.5" x14ac:dyDescent="0.4">
      <c r="A535" s="7">
        <v>534</v>
      </c>
      <c r="B535" s="8">
        <v>14</v>
      </c>
      <c r="C535" s="8">
        <v>37</v>
      </c>
      <c r="D535" s="8" t="s">
        <v>2105</v>
      </c>
      <c r="E535" s="8" t="s">
        <v>111</v>
      </c>
      <c r="F535" s="8" t="s">
        <v>2106</v>
      </c>
      <c r="G535" s="8" t="s">
        <v>2107</v>
      </c>
      <c r="H535" s="8" t="s">
        <v>2108</v>
      </c>
      <c r="I535" s="9">
        <f>ROUND(COUNTIF(Table1[[#This Row],[กิจกรรม 1.1]:[ท้ายบท 1]],"&lt;&gt;ยังไม่ส่ง")*2+IF(Table1[[#This Row],[Quiz 1]]&lt;&gt;"ยังไม่ส่ง",Table1[[#This Row],[Quiz 1]]*2/10,0),0)</f>
        <v>4</v>
      </c>
      <c r="J535" s="9">
        <f>ROUND(COUNTIF(Table1[[#This Row],[แบบฝึก 2.1]:[ท้ายบท 2]],"&lt;&gt;ยังไม่ส่ง")*8/3+IF(Table1[[#This Row],[Quiz 2]]&lt;&gt;"ยังไม่ส่ง",Table1[[#This Row],[Quiz 2]]*2/10,0),0)</f>
        <v>10</v>
      </c>
      <c r="K535" s="9">
        <f>ROUND(COUNTIF(Table1[[#This Row],[แบบฝึก 3.1]:[ท้ายบท 3]],"&lt;&gt;ยังไม่ส่ง")*3/2+IF(Table1[[#This Row],[Quiz 3]]&lt;&gt;"ยังไม่ส่ง",Table1[[#This Row],[Quiz 3]]*2/10,0),0)</f>
        <v>3</v>
      </c>
      <c r="L535" s="10">
        <f>Table1[[#This Row],[บท 1 '[10']]]+Table1[[#This Row],[บท 2 '[10']]]+Table1[[#This Row],[บท 3 '[5']]]</f>
        <v>17</v>
      </c>
      <c r="M535" s="10">
        <f>IF(Table1[[#This Row],[ซ่อมแล้วกลางภาค]]="ซ่อมแล้ว",10,Table1[[#This Row],[MID '[20']2]])</f>
        <v>9</v>
      </c>
      <c r="N535" s="10"/>
      <c r="O535" s="10"/>
      <c r="P535" s="24"/>
      <c r="Q535" s="10">
        <f>Table1[[#This Row],[บท 4 '[10']]]+Table1[[#This Row],[นำเสนอ '[5']]]+Table1[[#This Row],[บท 5 '[10']]]</f>
        <v>0</v>
      </c>
      <c r="R535" s="10">
        <f>Table1[[#This Row],[ก่อนกลางภาค '[25']]]+Table1[[#This Row],[กลางภาค '[20']]]+Table1[[#This Row],[หลังกลางภาค '[25']]]</f>
        <v>26</v>
      </c>
      <c r="S535" s="10"/>
      <c r="T535" s="10">
        <f>Table1[[#This Row],[ปลายภาค '[30']]]+Table1[[#This Row],[ก่อนปลายภาค '[70']]]</f>
        <v>26</v>
      </c>
      <c r="U535" s="12">
        <f t="shared" si="8"/>
        <v>0</v>
      </c>
      <c r="V535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35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35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35" s="13" t="str">
        <f>_xlfn.XLOOKUP(Table1[[#This Row],[email]],[1]!ท้ายบท_1[Email],[1]!ท้ายบท_1[Total points],"ยังไม่ส่ง")</f>
        <v>ยังไม่ส่ง</v>
      </c>
      <c r="Z535" s="8" t="str">
        <f>_xlfn.XLOOKUP(Table1[[#This Row],[email]],[1]!Quiz_1[Email],[1]!Quiz_1[Total points],"ยังไม่ส่ง")</f>
        <v>ยังไม่ส่ง</v>
      </c>
      <c r="AA535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35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35" s="13">
        <f>_xlfn.XLOOKUP(Table1[[#This Row],[email]],[1]!ท้ายบท_2[Email],[1]!ท้ายบท_2[Total points],"ยังไม่ส่ง")</f>
        <v>13</v>
      </c>
      <c r="AD535" s="13">
        <f>_xlfn.XLOOKUP(Table1[[#This Row],[email]],[1]!Quiz_2[Email],[1]!Quiz_2[Total points],"ยังไม่ส่ง")</f>
        <v>8</v>
      </c>
      <c r="AE535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535" s="13">
        <f>_xlfn.XLOOKUP(Table1[[#This Row],[email]],[1]!ท้ายบท_3[Email],[1]!ท้ายบท_3[Total points],"ยังไม่ส่ง")</f>
        <v>8</v>
      </c>
      <c r="AG535" s="13" t="str">
        <f>_xlfn.XLOOKUP(Table1[[#This Row],[email]],[1]!Quiz_3[Email],[1]!Quiz_3[Total points],"ยังไม่ส่ง")</f>
        <v>ยังไม่ส่ง</v>
      </c>
      <c r="AH535" s="10">
        <v>14</v>
      </c>
      <c r="AI535" s="14">
        <v>4</v>
      </c>
      <c r="AJ535" s="10">
        <f>ROUND((Table1[[#This Row],[mid '[20']]]+Table1[[#This Row],[mid '[10']]])/2,0)</f>
        <v>9</v>
      </c>
      <c r="AK535" s="13"/>
      <c r="AL535" s="13"/>
      <c r="AM535" s="13"/>
      <c r="AN535" s="13"/>
      <c r="AO535" s="13"/>
      <c r="AP535" s="13"/>
      <c r="AQ535" s="13"/>
      <c r="AR535" s="15"/>
      <c r="AS535" s="8" t="str">
        <f>IF(M534&lt;10,"ยังไม่ซ่อม",IF(Table1[[#This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36" spans="1:45" ht="19.5" x14ac:dyDescent="0.4">
      <c r="A536" s="7">
        <v>535</v>
      </c>
      <c r="B536" s="8">
        <v>14</v>
      </c>
      <c r="C536" s="8">
        <v>38</v>
      </c>
      <c r="D536" s="8" t="s">
        <v>2109</v>
      </c>
      <c r="E536" s="8" t="s">
        <v>111</v>
      </c>
      <c r="F536" s="8" t="s">
        <v>2110</v>
      </c>
      <c r="G536" s="8" t="s">
        <v>2111</v>
      </c>
      <c r="H536" s="8" t="s">
        <v>2112</v>
      </c>
      <c r="I536" s="9">
        <f>ROUND(COUNTIF(Table1[[#This Row],[กิจกรรม 1.1]:[ท้ายบท 1]],"&lt;&gt;ยังไม่ส่ง")*2+IF(Table1[[#This Row],[Quiz 1]]&lt;&gt;"ยังไม่ส่ง",Table1[[#This Row],[Quiz 1]]*2/10,0),0)</f>
        <v>0</v>
      </c>
      <c r="J536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536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36" s="10">
        <f>Table1[[#This Row],[บท 1 '[10']]]+Table1[[#This Row],[บท 2 '[10']]]+Table1[[#This Row],[บท 3 '[5']]]</f>
        <v>0</v>
      </c>
      <c r="M536" s="10">
        <f>IF(Table1[[#This Row],[ซ่อมแล้วกลางภาค]]="ซ่อมแล้ว",10,Table1[[#This Row],[MID '[20']2]])</f>
        <v>9</v>
      </c>
      <c r="N536" s="10"/>
      <c r="O536" s="10"/>
      <c r="P536" s="24"/>
      <c r="Q536" s="10">
        <f>Table1[[#This Row],[บท 4 '[10']]]+Table1[[#This Row],[นำเสนอ '[5']]]+Table1[[#This Row],[บท 5 '[10']]]</f>
        <v>0</v>
      </c>
      <c r="R536" s="10">
        <f>Table1[[#This Row],[ก่อนกลางภาค '[25']]]+Table1[[#This Row],[กลางภาค '[20']]]+Table1[[#This Row],[หลังกลางภาค '[25']]]</f>
        <v>9</v>
      </c>
      <c r="S536" s="10"/>
      <c r="T536" s="10">
        <f>Table1[[#This Row],[ปลายภาค '[30']]]+Table1[[#This Row],[ก่อนปลายภาค '[70']]]</f>
        <v>9</v>
      </c>
      <c r="U536" s="12">
        <f t="shared" si="8"/>
        <v>0</v>
      </c>
      <c r="V536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36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36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36" s="13" t="str">
        <f>_xlfn.XLOOKUP(Table1[[#This Row],[email]],[1]!ท้ายบท_1[Email],[1]!ท้ายบท_1[Total points],"ยังไม่ส่ง")</f>
        <v>ยังไม่ส่ง</v>
      </c>
      <c r="Z536" s="8" t="str">
        <f>_xlfn.XLOOKUP(Table1[[#This Row],[email]],[1]!Quiz_1[Email],[1]!Quiz_1[Total points],"ยังไม่ส่ง")</f>
        <v>ยังไม่ส่ง</v>
      </c>
      <c r="AA536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36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36" s="13" t="str">
        <f>_xlfn.XLOOKUP(Table1[[#This Row],[email]],[1]!ท้ายบท_2[Email],[1]!ท้ายบท_2[Total points],"ยังไม่ส่ง")</f>
        <v>ยังไม่ส่ง</v>
      </c>
      <c r="AD536" s="13" t="str">
        <f>_xlfn.XLOOKUP(Table1[[#This Row],[email]],[1]!Quiz_2[Email],[1]!Quiz_2[Total points],"ยังไม่ส่ง")</f>
        <v>ยังไม่ส่ง</v>
      </c>
      <c r="AE536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36" s="13" t="str">
        <f>_xlfn.XLOOKUP(Table1[[#This Row],[email]],[1]!ท้ายบท_3[Email],[1]!ท้ายบท_3[Total points],"ยังไม่ส่ง")</f>
        <v>ยังไม่ส่ง</v>
      </c>
      <c r="AG536" s="13" t="str">
        <f>_xlfn.XLOOKUP(Table1[[#This Row],[email]],[1]!Quiz_3[Email],[1]!Quiz_3[Total points],"ยังไม่ส่ง")</f>
        <v>ยังไม่ส่ง</v>
      </c>
      <c r="AH536" s="10">
        <v>13</v>
      </c>
      <c r="AI536" s="14">
        <v>4</v>
      </c>
      <c r="AJ536" s="10">
        <f>ROUND((Table1[[#This Row],[mid '[20']]]+Table1[[#This Row],[mid '[10']]])/2,0)</f>
        <v>9</v>
      </c>
      <c r="AK536" s="13"/>
      <c r="AL536" s="13"/>
      <c r="AM536" s="13"/>
      <c r="AN536" s="13"/>
      <c r="AO536" s="13"/>
      <c r="AP536" s="13"/>
      <c r="AQ536" s="13"/>
      <c r="AR536" s="15"/>
      <c r="AS536" s="8" t="str">
        <f>IF(M535&lt;10,"ยังไม่ซ่อม",IF(Table1[[#This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537" spans="1:45" ht="19.5" x14ac:dyDescent="0.4">
      <c r="A537" s="7">
        <v>536</v>
      </c>
      <c r="B537" s="8">
        <v>14</v>
      </c>
      <c r="C537" s="8">
        <v>39</v>
      </c>
      <c r="D537" s="8" t="s">
        <v>2113</v>
      </c>
      <c r="E537" s="8" t="s">
        <v>111</v>
      </c>
      <c r="F537" s="8" t="s">
        <v>1341</v>
      </c>
      <c r="G537" s="8" t="s">
        <v>2114</v>
      </c>
      <c r="H537" s="8" t="s">
        <v>2115</v>
      </c>
      <c r="I537" s="9">
        <f>ROUND(COUNTIF(Table1[[#This Row],[กิจกรรม 1.1]:[ท้ายบท 1]],"&lt;&gt;ยังไม่ส่ง")*2+IF(Table1[[#This Row],[Quiz 1]]&lt;&gt;"ยังไม่ส่ง",Table1[[#This Row],[Quiz 1]]*2/10,0),0)</f>
        <v>0</v>
      </c>
      <c r="J537" s="9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537" s="9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37" s="10">
        <f>Table1[[#This Row],[บท 1 '[10']]]+Table1[[#This Row],[บท 2 '[10']]]+Table1[[#This Row],[บท 3 '[5']]]</f>
        <v>0</v>
      </c>
      <c r="M537" s="10">
        <f>IF(Table1[[#This Row],[ซ่อมแล้วกลางภาค]]="ซ่อมแล้ว",10,Table1[[#This Row],[MID '[20']2]])</f>
        <v>10</v>
      </c>
      <c r="N537" s="10"/>
      <c r="O537" s="10"/>
      <c r="P537" s="24"/>
      <c r="Q537" s="10">
        <f>Table1[[#This Row],[บท 4 '[10']]]+Table1[[#This Row],[นำเสนอ '[5']]]+Table1[[#This Row],[บท 5 '[10']]]</f>
        <v>0</v>
      </c>
      <c r="R537" s="10">
        <f>Table1[[#This Row],[ก่อนกลางภาค '[25']]]+Table1[[#This Row],[กลางภาค '[20']]]+Table1[[#This Row],[หลังกลางภาค '[25']]]</f>
        <v>10</v>
      </c>
      <c r="S537" s="10"/>
      <c r="T537" s="10">
        <f>Table1[[#This Row],[ปลายภาค '[30']]]+Table1[[#This Row],[ก่อนปลายภาค '[70']]]</f>
        <v>10</v>
      </c>
      <c r="U537" s="12">
        <f t="shared" si="8"/>
        <v>0</v>
      </c>
      <c r="V537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37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37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37" s="13" t="str">
        <f>_xlfn.XLOOKUP(Table1[[#This Row],[email]],[1]!ท้ายบท_1[Email],[1]!ท้ายบท_1[Total points],"ยังไม่ส่ง")</f>
        <v>ยังไม่ส่ง</v>
      </c>
      <c r="Z537" s="8" t="str">
        <f>_xlfn.XLOOKUP(Table1[[#This Row],[email]],[1]!Quiz_1[Email],[1]!Quiz_1[Total points],"ยังไม่ส่ง")</f>
        <v>ยังไม่ส่ง</v>
      </c>
      <c r="AA537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37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37" s="13" t="str">
        <f>_xlfn.XLOOKUP(Table1[[#This Row],[email]],[1]!ท้ายบท_2[Email],[1]!ท้ายบท_2[Total points],"ยังไม่ส่ง")</f>
        <v>ยังไม่ส่ง</v>
      </c>
      <c r="AD537" s="13" t="str">
        <f>_xlfn.XLOOKUP(Table1[[#This Row],[email]],[1]!Quiz_2[Email],[1]!Quiz_2[Total points],"ยังไม่ส่ง")</f>
        <v>ยังไม่ส่ง</v>
      </c>
      <c r="AE537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37" s="13" t="str">
        <f>_xlfn.XLOOKUP(Table1[[#This Row],[email]],[1]!ท้ายบท_3[Email],[1]!ท้ายบท_3[Total points],"ยังไม่ส่ง")</f>
        <v>ยังไม่ส่ง</v>
      </c>
      <c r="AG537" s="13" t="str">
        <f>_xlfn.XLOOKUP(Table1[[#This Row],[email]],[1]!Quiz_3[Email],[1]!Quiz_3[Total points],"ยังไม่ส่ง")</f>
        <v>ยังไม่ส่ง</v>
      </c>
      <c r="AH537" s="10">
        <v>15</v>
      </c>
      <c r="AI537" s="14">
        <v>4</v>
      </c>
      <c r="AJ537" s="10">
        <f>ROUND((Table1[[#This Row],[mid '[20']]]+Table1[[#This Row],[mid '[10']]])/2,0)</f>
        <v>10</v>
      </c>
      <c r="AK537" s="13"/>
      <c r="AL537" s="13"/>
      <c r="AM537" s="13"/>
      <c r="AN537" s="13"/>
      <c r="AO537" s="13"/>
      <c r="AP537" s="13"/>
      <c r="AQ537" s="13"/>
      <c r="AR537" s="15"/>
      <c r="AS537" s="8" t="str">
        <f>IF(M536&lt;10,"ยังไม่ซ่อม",IF(Table1[[#This Row],[ซ่อมแล้วกลางภาค]]="ซ่อมแล้ว","ซ่อมแล้ว","ไม่ต้องซ่อม"))</f>
        <v>ยังไม่ซ่อม</v>
      </c>
    </row>
    <row r="538" spans="1:45" ht="19.5" x14ac:dyDescent="0.4">
      <c r="A538" s="7">
        <v>537</v>
      </c>
      <c r="B538" s="8">
        <v>14</v>
      </c>
      <c r="C538" s="8">
        <v>40</v>
      </c>
      <c r="D538" s="8" t="s">
        <v>2116</v>
      </c>
      <c r="E538" s="8" t="s">
        <v>111</v>
      </c>
      <c r="F538" s="8" t="s">
        <v>2117</v>
      </c>
      <c r="G538" s="8" t="s">
        <v>2118</v>
      </c>
      <c r="H538" s="8" t="s">
        <v>2119</v>
      </c>
      <c r="I538" s="9">
        <f>ROUND(COUNTIF(Table1[[#This Row],[กิจกรรม 1.1]:[ท้ายบท 1]],"&lt;&gt;ยังไม่ส่ง")*2+IF(Table1[[#This Row],[Quiz 1]]&lt;&gt;"ยังไม่ส่ง",Table1[[#This Row],[Quiz 1]]*2/10,0),0)</f>
        <v>9</v>
      </c>
      <c r="J538" s="9">
        <f>ROUND(COUNTIF(Table1[[#This Row],[แบบฝึก 2.1]:[ท้ายบท 2]],"&lt;&gt;ยังไม่ส่ง")*8/3+IF(Table1[[#This Row],[Quiz 2]]&lt;&gt;"ยังไม่ส่ง",Table1[[#This Row],[Quiz 2]]*2/10,0),0)</f>
        <v>9</v>
      </c>
      <c r="K538" s="9">
        <f>ROUND(COUNTIF(Table1[[#This Row],[แบบฝึก 3.1]:[ท้ายบท 3]],"&lt;&gt;ยังไม่ส่ง")*3/2+IF(Table1[[#This Row],[Quiz 3]]&lt;&gt;"ยังไม่ส่ง",Table1[[#This Row],[Quiz 3]]*2/10,0),0)</f>
        <v>4</v>
      </c>
      <c r="L538" s="10">
        <f>Table1[[#This Row],[บท 1 '[10']]]+Table1[[#This Row],[บท 2 '[10']]]+Table1[[#This Row],[บท 3 '[5']]]</f>
        <v>22</v>
      </c>
      <c r="M538" s="10">
        <f>IF(Table1[[#This Row],[ซ่อมแล้วกลางภาค]]="ซ่อมแล้ว",10,Table1[[#This Row],[MID '[20']2]])</f>
        <v>9</v>
      </c>
      <c r="N538" s="10"/>
      <c r="O538" s="10"/>
      <c r="P538" s="24"/>
      <c r="Q538" s="10">
        <f>Table1[[#This Row],[บท 4 '[10']]]+Table1[[#This Row],[นำเสนอ '[5']]]+Table1[[#This Row],[บท 5 '[10']]]</f>
        <v>0</v>
      </c>
      <c r="R538" s="10">
        <f>Table1[[#This Row],[ก่อนกลางภาค '[25']]]+Table1[[#This Row],[กลางภาค '[20']]]+Table1[[#This Row],[หลังกลางภาค '[25']]]</f>
        <v>31</v>
      </c>
      <c r="S538" s="10"/>
      <c r="T538" s="10">
        <f>Table1[[#This Row],[ปลายภาค '[30']]]+Table1[[#This Row],[ก่อนปลายภาค '[70']]]</f>
        <v>31</v>
      </c>
      <c r="U538" s="12">
        <f t="shared" si="8"/>
        <v>0</v>
      </c>
      <c r="V538" s="13" t="str">
        <f>IF(_xlfn.XLOOKUP(Table1[[#This Row],[email]],[1]!กิจกรรม_11[Email],[1]!กิจกรรม_11[Completion time],0)&lt;&gt;0,"ส่งแล้ว","ยังไม่ส่ง")</f>
        <v>ส่งแล้ว</v>
      </c>
      <c r="W538" s="13" t="str">
        <f>IF(_xlfn.XLOOKUP(Table1[[#This Row],[email]],[1]!แบบฝึก_11[Email],[1]!แบบฝึก_11[Completion time],0)&lt;&gt;0,"ส่งแล้ว","ยังไม่ส่ง")</f>
        <v>ส่งแล้ว</v>
      </c>
      <c r="X538" s="13" t="str">
        <f>IF(_xlfn.XLOOKUP(Table1[[#This Row],[email]],[1]!แบบฝึก_12[Email],[1]!แบบฝึก_12[Completion time],0)&lt;&gt;0,"ส่งแล้ว","ยังไม่ส่ง")</f>
        <v>ส่งแล้ว</v>
      </c>
      <c r="Y538" s="13">
        <f>_xlfn.XLOOKUP(Table1[[#This Row],[email]],[1]!ท้ายบท_1[Email],[1]!ท้ายบท_1[Total points],"ยังไม่ส่ง")</f>
        <v>19</v>
      </c>
      <c r="Z538" s="8">
        <f>_xlfn.XLOOKUP(Table1[[#This Row],[email]],[1]!Quiz_1[Email],[1]!Quiz_1[Total points],"ยังไม่ส่ง")</f>
        <v>5</v>
      </c>
      <c r="AA538" s="13" t="str">
        <f>IF(_xlfn.XLOOKUP(Table1[[#This Row],[email]],[1]!แบบฝึก_21[Email],[1]!แบบฝึก_21[Completion time],0)&lt;&gt;0,"ส่งแล้ว","ยังไม่ส่ง")</f>
        <v>ส่งแล้ว</v>
      </c>
      <c r="AB538" s="13" t="str">
        <f>IF(_xlfn.XLOOKUP(Table1[[#This Row],[email]],[1]!แบบฝึก_22[Email],[1]!แบบฝึก_22[Completion time],0)&lt;&gt;0,"ส่งแล้ว","ยังไม่ส่ง")</f>
        <v>ส่งแล้ว</v>
      </c>
      <c r="AC538" s="13">
        <f>_xlfn.XLOOKUP(Table1[[#This Row],[email]],[1]!ท้ายบท_2[Email],[1]!ท้ายบท_2[Total points],"ยังไม่ส่ง")</f>
        <v>11</v>
      </c>
      <c r="AD538" s="13">
        <f>_xlfn.XLOOKUP(Table1[[#This Row],[email]],[1]!Quiz_2[Email],[1]!Quiz_2[Total points],"ยังไม่ส่ง")</f>
        <v>7</v>
      </c>
      <c r="AE538" s="13" t="str">
        <f>IF(_xlfn.XLOOKUP(Table1[[#This Row],[email]],[1]!แบบฝึก_31[Email],[1]!แบบฝึก_31[Completion time],0)&lt;&gt;0,"ส่งแล้ว","ยังไม่ส่ง")</f>
        <v>ส่งแล้ว</v>
      </c>
      <c r="AF538" s="13">
        <f>_xlfn.XLOOKUP(Table1[[#This Row],[email]],[1]!ท้ายบท_3[Email],[1]!ท้ายบท_3[Total points],"ยังไม่ส่ง")</f>
        <v>11</v>
      </c>
      <c r="AG538" s="13">
        <f>_xlfn.XLOOKUP(Table1[[#This Row],[email]],[1]!Quiz_3[Email],[1]!Quiz_3[Total points],"ยังไม่ส่ง")</f>
        <v>5</v>
      </c>
      <c r="AH538" s="10">
        <v>16</v>
      </c>
      <c r="AI538" s="14">
        <v>2</v>
      </c>
      <c r="AJ538" s="10">
        <f>ROUND((Table1[[#This Row],[mid '[20']]]+Table1[[#This Row],[mid '[10']]])/2,0)</f>
        <v>9</v>
      </c>
      <c r="AK538" s="13"/>
      <c r="AL538" s="13"/>
      <c r="AM538" s="13"/>
      <c r="AN538" s="13"/>
      <c r="AO538" s="13"/>
      <c r="AP538" s="13"/>
      <c r="AQ538" s="13"/>
      <c r="AR538" s="15"/>
      <c r="AS538" s="8" t="str">
        <f>IF(M537&lt;10,"ยังไม่ซ่อม",IF(Table1[[#This Row],[ซ่อมแล้วกลางภาค]]="ซ่อมแล้ว","ซ่อมแล้ว","ไม่ต้องซ่อม"))</f>
        <v>ไม่ต้องซ่อม</v>
      </c>
    </row>
    <row r="539" spans="1:45" ht="19.5" x14ac:dyDescent="0.4">
      <c r="A539" s="7">
        <v>538</v>
      </c>
      <c r="B539" s="8">
        <v>0</v>
      </c>
      <c r="C539" s="8">
        <v>0</v>
      </c>
      <c r="D539" s="8" t="s">
        <v>2120</v>
      </c>
      <c r="E539" s="8" t="s">
        <v>2120</v>
      </c>
      <c r="F539" s="8" t="s">
        <v>2120</v>
      </c>
      <c r="G539" s="8" t="s">
        <v>2120</v>
      </c>
      <c r="H539" s="8" t="s">
        <v>2120</v>
      </c>
      <c r="I539" s="26">
        <f>ROUND(COUNTIF(Table1[[#This Row],[กิจกรรม 1.1]:[ท้ายบท 1]],"&lt;&gt;ยังไม่ส่ง")*2+IF(Table1[[#This Row],[Quiz 1]]&lt;&gt;"ยังไม่ส่ง",Table1[[#This Row],[Quiz 1]]*2/10,0),0)</f>
        <v>0</v>
      </c>
      <c r="J539" s="13">
        <f>ROUND(COUNTIF(Table1[[#This Row],[แบบฝึก 2.1]:[ท้ายบท 2]],"&lt;&gt;ยังไม่ส่ง")*8/3+IF(Table1[[#This Row],[Quiz 2]]&lt;&gt;"ยังไม่ส่ง",Table1[[#This Row],[Quiz 2]]*2/10,0),0)</f>
        <v>0</v>
      </c>
      <c r="K539" s="27">
        <f>ROUND(COUNTIF(Table1[[#This Row],[แบบฝึก 3.1]:[ท้ายบท 3]],"&lt;&gt;ยังไม่ส่ง")*3/2+IF(Table1[[#This Row],[Quiz 3]]&lt;&gt;"ยังไม่ส่ง",Table1[[#This Row],[Quiz 3]]*2/10,0),0)</f>
        <v>0</v>
      </c>
      <c r="L539" s="28">
        <f>Table1[[#This Row],[บท 1 '[10']]]+Table1[[#This Row],[บท 2 '[10']]]+Table1[[#This Row],[บท 3 '[5']]]</f>
        <v>0</v>
      </c>
      <c r="M539" s="10">
        <f>IF(Table1[[#This Row],[ซ่อมแล้วกลางภาค]]="ซ่อมแล้ว",10,Table1[[#This Row],[MID '[20']2]])</f>
        <v>0</v>
      </c>
      <c r="N539" s="11"/>
      <c r="O539" s="10"/>
      <c r="P539" s="10"/>
      <c r="Q539" s="10">
        <f>Table1[[#This Row],[บท 4 '[10']]]+Table1[[#This Row],[นำเสนอ '[5']]]+Table1[[#This Row],[บท 5 '[10']]]</f>
        <v>0</v>
      </c>
      <c r="R539" s="10">
        <f>Table1[[#This Row],[ก่อนกลางภาค '[25']]]+Table1[[#This Row],[กลางภาค '[20']]]+Table1[[#This Row],[หลังกลางภาค '[25']]]</f>
        <v>0</v>
      </c>
      <c r="S539" s="10"/>
      <c r="T539" s="10">
        <f>Table1[[#This Row],[ปลายภาค '[30']]]+Table1[[#This Row],[ก่อนปลายภาค '[70']]]</f>
        <v>0</v>
      </c>
      <c r="U539" s="29">
        <f>IF(T539&gt;=79.5,4,IF(T539&gt;=74.5,3.5,IF(T539&gt;=69.5,3, IF(T539&gt;=64.5,2.5, IF(T539&gt;=59.5,2, IF(T539&gt;=54.5,1.5, IF(T539&gt;=49.5,1, IF(T539&lt;=49,0))))))))</f>
        <v>0</v>
      </c>
      <c r="V539" s="13" t="str">
        <f>IF(_xlfn.XLOOKUP(Table1[[#This Row],[email]],[1]!กิจกรรม_11[Email],[1]!กิจกรรม_11[Completion time],0)&lt;&gt;0,"ส่งแล้ว","ยังไม่ส่ง")</f>
        <v>ยังไม่ส่ง</v>
      </c>
      <c r="W539" s="13" t="str">
        <f>IF(_xlfn.XLOOKUP(Table1[[#This Row],[email]],[1]!แบบฝึก_11[Email],[1]!แบบฝึก_11[Completion time],0)&lt;&gt;0,"ส่งแล้ว","ยังไม่ส่ง")</f>
        <v>ยังไม่ส่ง</v>
      </c>
      <c r="X539" s="13" t="str">
        <f>IF(_xlfn.XLOOKUP(Table1[[#This Row],[email]],[1]!แบบฝึก_12[Email],[1]!แบบฝึก_12[Completion time],0)&lt;&gt;0,"ส่งแล้ว","ยังไม่ส่ง")</f>
        <v>ยังไม่ส่ง</v>
      </c>
      <c r="Y539" s="13" t="str">
        <f>_xlfn.XLOOKUP(Table1[[#This Row],[email]],[1]!ท้ายบท_1[Email],[1]!ท้ายบท_1[Total points],"ยังไม่ส่ง")</f>
        <v>ยังไม่ส่ง</v>
      </c>
      <c r="Z539" s="8" t="str">
        <f>_xlfn.XLOOKUP(Table1[[#This Row],[email]],[1]!Quiz_1[Email],[1]!Quiz_1[Total points],"ยังไม่ส่ง")</f>
        <v>ยังไม่ส่ง</v>
      </c>
      <c r="AA539" s="13" t="str">
        <f>IF(_xlfn.XLOOKUP(Table1[[#This Row],[email]],[1]!แบบฝึก_21[Email],[1]!แบบฝึก_21[Completion time],0)&lt;&gt;0,"ส่งแล้ว","ยังไม่ส่ง")</f>
        <v>ยังไม่ส่ง</v>
      </c>
      <c r="AB539" s="13" t="str">
        <f>IF(_xlfn.XLOOKUP(Table1[[#This Row],[email]],[1]!แบบฝึก_22[Email],[1]!แบบฝึก_22[Completion time],0)&lt;&gt;0,"ส่งแล้ว","ยังไม่ส่ง")</f>
        <v>ยังไม่ส่ง</v>
      </c>
      <c r="AC539" s="13" t="str">
        <f>_xlfn.XLOOKUP(Table1[[#This Row],[email]],[1]!ท้ายบท_2[Email],[1]!ท้ายบท_2[Total points],"ยังไม่ส่ง")</f>
        <v>ยังไม่ส่ง</v>
      </c>
      <c r="AD539" s="13" t="str">
        <f>_xlfn.XLOOKUP(Table1[[#This Row],[email]],[1]!Quiz_2[Email],[1]!Quiz_2[Total points],"ยังไม่ส่ง")</f>
        <v>ยังไม่ส่ง</v>
      </c>
      <c r="AE539" s="13" t="str">
        <f>IF(_xlfn.XLOOKUP(Table1[[#This Row],[email]],[1]!แบบฝึก_31[Email],[1]!แบบฝึก_31[Completion time],0)&lt;&gt;0,"ส่งแล้ว","ยังไม่ส่ง")</f>
        <v>ยังไม่ส่ง</v>
      </c>
      <c r="AF539" s="13" t="str">
        <f>_xlfn.XLOOKUP(Table1[[#This Row],[email]],[1]!ท้ายบท_3[Email],[1]!ท้ายบท_3[Total points],"ยังไม่ส่ง")</f>
        <v>ยังไม่ส่ง</v>
      </c>
      <c r="AG539" s="13" t="str">
        <f>_xlfn.XLOOKUP(Table1[[#This Row],[email]],[1]!Quiz_3[Email],[1]!Quiz_3[Total points],"ยังไม่ส่ง")</f>
        <v>ยังไม่ส่ง</v>
      </c>
      <c r="AH539" s="10">
        <v>0</v>
      </c>
      <c r="AI539" s="27">
        <v>0</v>
      </c>
      <c r="AJ539" s="30">
        <f>ROUND((Table1[[#This Row],[mid '[20']]]+Table1[[#This Row],[mid '[10']]])/2,0)</f>
        <v>0</v>
      </c>
      <c r="AK539" s="13"/>
      <c r="AL539" s="13"/>
      <c r="AM539" s="13"/>
      <c r="AN539" s="13"/>
      <c r="AO539" s="13"/>
      <c r="AP539" s="13"/>
      <c r="AQ539" s="13"/>
      <c r="AR539" s="15"/>
      <c r="AS539" s="13" t="str">
        <f>IF(M538&lt;10,"ยังไม่ซ่อม",IF(Table1[[#This Row],[ซ่อมแล้วกลางภาค]]="ซ่อมแล้ว","ซ่อมแล้ว","ไม่ต้องซ่อม"))</f>
        <v>ยังไม่ซ่อม</v>
      </c>
    </row>
  </sheetData>
  <conditionalFormatting sqref="B2:B5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9">
    <cfRule type="cellIs" dxfId="50" priority="2" operator="equal">
      <formula>0</formula>
    </cfRule>
  </conditionalFormatting>
  <conditionalFormatting sqref="U2:U5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AG539">
    <cfRule type="cellIs" dxfId="49" priority="5" operator="equal">
      <formula>"ยังไม่ส่ง"</formula>
    </cfRule>
  </conditionalFormatting>
  <conditionalFormatting sqref="AH2:AH539">
    <cfRule type="cellIs" dxfId="48" priority="1" operator="equal">
      <formula>0</formula>
    </cfRule>
  </conditionalFormatting>
  <conditionalFormatting sqref="AS2:AS539">
    <cfRule type="containsText" dxfId="47" priority="3" operator="containsText" text="ยังไม่ซ่อม">
      <formula>NOT(ISERROR(SEARCH("ยังไม่ซ่อม",AS2)))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Taweerak Thunphuttha</dc:creator>
  <cp:lastModifiedBy>Taweerak Thunphuttha</cp:lastModifiedBy>
  <dcterms:created xsi:type="dcterms:W3CDTF">2015-06-05T18:17:20Z</dcterms:created>
  <dcterms:modified xsi:type="dcterms:W3CDTF">2025-09-09T03:45:12Z</dcterms:modified>
</cp:coreProperties>
</file>