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/>
  <mc:AlternateContent xmlns:mc="http://schemas.openxmlformats.org/markup-compatibility/2006">
    <mc:Choice Requires="x15">
      <x15ac:absPath xmlns:x15ac="http://schemas.microsoft.com/office/spreadsheetml/2010/11/ac" url="C:\Users\Cyrano Golliez\Desktop\ETH\6. Semester\Bachelorarbeit\09-Excell\"/>
    </mc:Choice>
  </mc:AlternateContent>
  <bookViews>
    <workbookView xWindow="1536" yWindow="1536" windowWidth="17136" windowHeight="7152"/>
  </bookViews>
  <sheets>
    <sheet name="SB1-SU1" sheetId="12" r:id="rId1"/>
    <sheet name="SB1-SU2" sheetId="11" r:id="rId2"/>
    <sheet name="SB1-SU3" sheetId="10" r:id="rId3"/>
    <sheet name="SB2-SU1" sheetId="9" r:id="rId4"/>
    <sheet name="SB2-SU2" sheetId="8" r:id="rId5"/>
    <sheet name="SB2-SU3" sheetId="7" r:id="rId6"/>
    <sheet name="SB3-SU1" sheetId="6" r:id="rId7"/>
    <sheet name="SB3-SU2" sheetId="1" r:id="rId8"/>
    <sheet name="SB3-SU3" sheetId="5" r:id="rId9"/>
    <sheet name="Show File" sheetId="13" r:id="rId10"/>
    <sheet name="DTV-Show-File" sheetId="14" r:id="rId11"/>
  </sheets>
  <externalReferences>
    <externalReference r:id="rId12"/>
    <externalReference r:id="rId13"/>
    <externalReference r:id="rId14"/>
    <externalReference r:id="rId15"/>
  </externalReferences>
  <definedNames>
    <definedName name="_xlnm.Print_Area" localSheetId="8">'SB3-SU3'!$X$2:$AD$56</definedName>
    <definedName name="_xlnm.Print_Area" localSheetId="9">'Show File'!$B$1:$M$20</definedName>
  </definedNames>
  <calcPr calcId="152511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X8" i="14" l="1"/>
  <c r="X9" i="14"/>
  <c r="X10" i="14"/>
  <c r="X11" i="14"/>
  <c r="X12" i="14"/>
  <c r="X13" i="14"/>
  <c r="X14" i="14"/>
  <c r="X15" i="14"/>
  <c r="X16" i="14"/>
  <c r="X17" i="14"/>
  <c r="X18" i="14"/>
  <c r="X19" i="14"/>
  <c r="X20" i="14"/>
  <c r="X21" i="14"/>
  <c r="X22" i="14"/>
  <c r="X23" i="14"/>
  <c r="X24" i="14"/>
  <c r="X25" i="14"/>
  <c r="X26" i="14"/>
  <c r="X27" i="14"/>
  <c r="X28" i="14"/>
  <c r="X29" i="14"/>
  <c r="X30" i="14"/>
  <c r="X31" i="14"/>
  <c r="X32" i="14"/>
  <c r="X33" i="14"/>
  <c r="X34" i="14"/>
  <c r="X35" i="14"/>
  <c r="X36" i="14"/>
  <c r="X37" i="14"/>
  <c r="X38" i="14"/>
  <c r="X39" i="14"/>
  <c r="X40" i="14"/>
  <c r="X41" i="14"/>
  <c r="X42" i="14"/>
  <c r="X43" i="14"/>
  <c r="X44" i="14"/>
  <c r="X45" i="14"/>
  <c r="X46" i="14"/>
  <c r="X47" i="14"/>
  <c r="X48" i="14"/>
  <c r="X49" i="14"/>
  <c r="X50" i="14"/>
  <c r="X51" i="14"/>
  <c r="X52" i="14"/>
  <c r="M8" i="14"/>
  <c r="M9" i="14"/>
  <c r="M10" i="14"/>
  <c r="M11" i="14"/>
  <c r="M12" i="14"/>
  <c r="M13" i="14"/>
  <c r="M14" i="14"/>
  <c r="M15" i="14"/>
  <c r="M16" i="14"/>
  <c r="M17" i="14"/>
  <c r="M18" i="14"/>
  <c r="M19" i="14"/>
  <c r="M20" i="14"/>
  <c r="M21" i="14"/>
  <c r="M22" i="14"/>
  <c r="M23" i="14"/>
  <c r="M24" i="14"/>
  <c r="M25" i="14"/>
  <c r="M26" i="14"/>
  <c r="M27" i="14"/>
  <c r="M28" i="14"/>
  <c r="M29" i="14"/>
  <c r="M30" i="14"/>
  <c r="M31" i="14"/>
  <c r="M32" i="14"/>
  <c r="M33" i="14"/>
  <c r="M34" i="14"/>
  <c r="M35" i="14"/>
  <c r="M36" i="14"/>
  <c r="M37" i="14"/>
  <c r="M38" i="14"/>
  <c r="M39" i="14"/>
  <c r="M40" i="14"/>
  <c r="M41" i="14"/>
  <c r="M42" i="14"/>
  <c r="M43" i="14"/>
  <c r="M44" i="14"/>
  <c r="M45" i="14"/>
  <c r="M46" i="14"/>
  <c r="M47" i="14"/>
  <c r="M48" i="14"/>
  <c r="M49" i="14"/>
  <c r="M50" i="14"/>
  <c r="M51" i="14"/>
  <c r="M52" i="14"/>
  <c r="B8" i="14"/>
  <c r="B9" i="14"/>
  <c r="B10" i="14"/>
  <c r="B11" i="14"/>
  <c r="B12" i="14"/>
  <c r="B13" i="14"/>
  <c r="B14" i="14"/>
  <c r="B15" i="14"/>
  <c r="B16" i="14"/>
  <c r="B17" i="14"/>
  <c r="B18" i="14"/>
  <c r="B19" i="14"/>
  <c r="B20" i="14"/>
  <c r="B21" i="14"/>
  <c r="B22" i="14"/>
  <c r="B23" i="14"/>
  <c r="B24" i="14"/>
  <c r="B25" i="14"/>
  <c r="B26" i="14"/>
  <c r="B27" i="14"/>
  <c r="B28" i="14"/>
  <c r="B29" i="14"/>
  <c r="B30" i="14"/>
  <c r="B31" i="14"/>
  <c r="B32" i="14"/>
  <c r="B33" i="14"/>
  <c r="B34" i="14"/>
  <c r="B35" i="14"/>
  <c r="B36" i="14"/>
  <c r="B37" i="14"/>
  <c r="B38" i="14"/>
  <c r="B39" i="14"/>
  <c r="B40" i="14"/>
  <c r="B41" i="14"/>
  <c r="B42" i="14"/>
  <c r="B43" i="14"/>
  <c r="B44" i="14"/>
  <c r="B45" i="14"/>
  <c r="B46" i="14"/>
  <c r="B47" i="14"/>
  <c r="B48" i="14"/>
  <c r="B49" i="14"/>
  <c r="B50" i="14"/>
  <c r="B51" i="14"/>
  <c r="B52" i="14"/>
  <c r="C17" i="12"/>
  <c r="I17" i="12"/>
  <c r="P17" i="12"/>
  <c r="S17" i="12"/>
  <c r="B17" i="12"/>
  <c r="O17" i="12"/>
  <c r="R17" i="12"/>
  <c r="X17" i="12"/>
  <c r="U17" i="12"/>
  <c r="V17" i="12"/>
  <c r="Y17" i="12"/>
  <c r="Z17" i="12"/>
  <c r="M17" i="12"/>
  <c r="AA17" i="12"/>
  <c r="AG54" i="12"/>
  <c r="AG50" i="12"/>
  <c r="AG46" i="12"/>
  <c r="AG55" i="12"/>
  <c r="AG51" i="12"/>
  <c r="AG47" i="12"/>
  <c r="AB17" i="12"/>
  <c r="AD17" i="12"/>
  <c r="E17" i="13"/>
  <c r="B14" i="12"/>
  <c r="O14" i="12"/>
  <c r="U14" i="12"/>
  <c r="B15" i="12"/>
  <c r="O15" i="12"/>
  <c r="U15" i="12"/>
  <c r="B16" i="12"/>
  <c r="O16" i="12"/>
  <c r="U16" i="12"/>
  <c r="B18" i="12"/>
  <c r="O18" i="12"/>
  <c r="U18" i="12"/>
  <c r="B19" i="12"/>
  <c r="O19" i="12"/>
  <c r="U19" i="12"/>
  <c r="B20" i="12"/>
  <c r="O20" i="12"/>
  <c r="U20" i="12"/>
  <c r="B21" i="12"/>
  <c r="O21" i="12"/>
  <c r="U21" i="12"/>
  <c r="B13" i="12"/>
  <c r="O13" i="12"/>
  <c r="C9" i="10"/>
  <c r="K9" i="10"/>
  <c r="P9" i="10"/>
  <c r="S9" i="10"/>
  <c r="B9" i="10"/>
  <c r="O9" i="10"/>
  <c r="R9" i="10"/>
  <c r="X9" i="10"/>
  <c r="C10" i="10"/>
  <c r="K10" i="10"/>
  <c r="P10" i="10"/>
  <c r="S10" i="10"/>
  <c r="B10" i="10"/>
  <c r="O10" i="10"/>
  <c r="R10" i="10"/>
  <c r="X10" i="10"/>
  <c r="C11" i="10"/>
  <c r="K11" i="10"/>
  <c r="P11" i="10"/>
  <c r="S11" i="10"/>
  <c r="B11" i="10"/>
  <c r="O11" i="10"/>
  <c r="R11" i="10"/>
  <c r="X11" i="10"/>
  <c r="C12" i="10"/>
  <c r="K12" i="10"/>
  <c r="P12" i="10"/>
  <c r="S12" i="10"/>
  <c r="B12" i="10"/>
  <c r="O12" i="10"/>
  <c r="R12" i="10"/>
  <c r="X12" i="10"/>
  <c r="C13" i="10"/>
  <c r="K13" i="10"/>
  <c r="P13" i="10"/>
  <c r="S13" i="10"/>
  <c r="B13" i="10"/>
  <c r="O13" i="10"/>
  <c r="R13" i="10"/>
  <c r="X13" i="10"/>
  <c r="C14" i="10"/>
  <c r="K14" i="10"/>
  <c r="P14" i="10"/>
  <c r="S14" i="10"/>
  <c r="B14" i="10"/>
  <c r="O14" i="10"/>
  <c r="R14" i="10"/>
  <c r="X14" i="10"/>
  <c r="C15" i="10"/>
  <c r="K15" i="10"/>
  <c r="P15" i="10"/>
  <c r="S15" i="10"/>
  <c r="B15" i="10"/>
  <c r="O15" i="10"/>
  <c r="R15" i="10"/>
  <c r="X15" i="10"/>
  <c r="C16" i="10"/>
  <c r="K16" i="10"/>
  <c r="P16" i="10"/>
  <c r="S16" i="10"/>
  <c r="B16" i="10"/>
  <c r="O16" i="10"/>
  <c r="R16" i="10"/>
  <c r="X16" i="10"/>
  <c r="C17" i="10"/>
  <c r="K17" i="10"/>
  <c r="P17" i="10"/>
  <c r="S17" i="10"/>
  <c r="B17" i="10"/>
  <c r="O17" i="10"/>
  <c r="R17" i="10"/>
  <c r="X17" i="10"/>
  <c r="C18" i="10"/>
  <c r="K18" i="10"/>
  <c r="P18" i="10"/>
  <c r="S18" i="10"/>
  <c r="B18" i="10"/>
  <c r="O18" i="10"/>
  <c r="R18" i="10"/>
  <c r="X18" i="10"/>
  <c r="C19" i="10"/>
  <c r="K19" i="10"/>
  <c r="P19" i="10"/>
  <c r="S19" i="10"/>
  <c r="B19" i="10"/>
  <c r="O19" i="10"/>
  <c r="R19" i="10"/>
  <c r="X19" i="10"/>
  <c r="C20" i="10"/>
  <c r="K20" i="10"/>
  <c r="P20" i="10"/>
  <c r="S20" i="10"/>
  <c r="B20" i="10"/>
  <c r="O20" i="10"/>
  <c r="R20" i="10"/>
  <c r="X20" i="10"/>
  <c r="C21" i="10"/>
  <c r="K21" i="10"/>
  <c r="P21" i="10"/>
  <c r="S21" i="10"/>
  <c r="B21" i="10"/>
  <c r="O21" i="10"/>
  <c r="R21" i="10"/>
  <c r="X21" i="10"/>
  <c r="C22" i="10"/>
  <c r="K22" i="10"/>
  <c r="P22" i="10"/>
  <c r="S22" i="10"/>
  <c r="B22" i="10"/>
  <c r="O22" i="10"/>
  <c r="R22" i="10"/>
  <c r="X22" i="10"/>
  <c r="C23" i="10"/>
  <c r="K23" i="10"/>
  <c r="P23" i="10"/>
  <c r="S23" i="10"/>
  <c r="B23" i="10"/>
  <c r="O23" i="10"/>
  <c r="R23" i="10"/>
  <c r="X23" i="10"/>
  <c r="C24" i="10"/>
  <c r="K24" i="10"/>
  <c r="P24" i="10"/>
  <c r="S24" i="10"/>
  <c r="B24" i="10"/>
  <c r="O24" i="10"/>
  <c r="R24" i="10"/>
  <c r="X24" i="10"/>
  <c r="C25" i="10"/>
  <c r="K25" i="10"/>
  <c r="P25" i="10"/>
  <c r="S25" i="10"/>
  <c r="B25" i="10"/>
  <c r="O25" i="10"/>
  <c r="R25" i="10"/>
  <c r="X25" i="10"/>
  <c r="C26" i="10"/>
  <c r="K26" i="10"/>
  <c r="P26" i="10"/>
  <c r="S26" i="10"/>
  <c r="B26" i="10"/>
  <c r="O26" i="10"/>
  <c r="R26" i="10"/>
  <c r="X26" i="10"/>
  <c r="C27" i="10"/>
  <c r="K27" i="10"/>
  <c r="P27" i="10"/>
  <c r="S27" i="10"/>
  <c r="B27" i="10"/>
  <c r="O27" i="10"/>
  <c r="R27" i="10"/>
  <c r="X27" i="10"/>
  <c r="C28" i="10"/>
  <c r="K28" i="10"/>
  <c r="P28" i="10"/>
  <c r="S28" i="10"/>
  <c r="B28" i="10"/>
  <c r="O28" i="10"/>
  <c r="R28" i="10"/>
  <c r="X28" i="10"/>
  <c r="C29" i="10"/>
  <c r="K29" i="10"/>
  <c r="P29" i="10"/>
  <c r="S29" i="10"/>
  <c r="B29" i="10"/>
  <c r="O29" i="10"/>
  <c r="R29" i="10"/>
  <c r="X29" i="10"/>
  <c r="C30" i="10"/>
  <c r="K30" i="10"/>
  <c r="P30" i="10"/>
  <c r="S30" i="10"/>
  <c r="B30" i="10"/>
  <c r="O30" i="10"/>
  <c r="R30" i="10"/>
  <c r="X30" i="10"/>
  <c r="C31" i="10"/>
  <c r="K31" i="10"/>
  <c r="P31" i="10"/>
  <c r="S31" i="10"/>
  <c r="B31" i="10"/>
  <c r="O31" i="10"/>
  <c r="R31" i="10"/>
  <c r="X31" i="10"/>
  <c r="C32" i="10"/>
  <c r="K32" i="10"/>
  <c r="P32" i="10"/>
  <c r="S32" i="10"/>
  <c r="B32" i="10"/>
  <c r="O32" i="10"/>
  <c r="R32" i="10"/>
  <c r="X32" i="10"/>
  <c r="C33" i="10"/>
  <c r="K33" i="10"/>
  <c r="P33" i="10"/>
  <c r="S33" i="10"/>
  <c r="B33" i="10"/>
  <c r="O33" i="10"/>
  <c r="R33" i="10"/>
  <c r="X33" i="10"/>
  <c r="C34" i="10"/>
  <c r="K34" i="10"/>
  <c r="P34" i="10"/>
  <c r="S34" i="10"/>
  <c r="B34" i="10"/>
  <c r="O34" i="10"/>
  <c r="R34" i="10"/>
  <c r="X34" i="10"/>
  <c r="C35" i="10"/>
  <c r="K35" i="10"/>
  <c r="P35" i="10"/>
  <c r="S35" i="10"/>
  <c r="B35" i="10"/>
  <c r="O35" i="10"/>
  <c r="R35" i="10"/>
  <c r="X35" i="10"/>
  <c r="C36" i="10"/>
  <c r="K36" i="10"/>
  <c r="P36" i="10"/>
  <c r="S36" i="10"/>
  <c r="B36" i="10"/>
  <c r="O36" i="10"/>
  <c r="R36" i="10"/>
  <c r="X36" i="10"/>
  <c r="C37" i="10"/>
  <c r="K37" i="10"/>
  <c r="P37" i="10"/>
  <c r="S37" i="10"/>
  <c r="B37" i="10"/>
  <c r="O37" i="10"/>
  <c r="R37" i="10"/>
  <c r="X37" i="10"/>
  <c r="C38" i="10"/>
  <c r="K38" i="10"/>
  <c r="P38" i="10"/>
  <c r="S38" i="10"/>
  <c r="B38" i="10"/>
  <c r="O38" i="10"/>
  <c r="R38" i="10"/>
  <c r="X38" i="10"/>
  <c r="C39" i="10"/>
  <c r="K39" i="10"/>
  <c r="P39" i="10"/>
  <c r="S39" i="10"/>
  <c r="B39" i="10"/>
  <c r="O39" i="10"/>
  <c r="R39" i="10"/>
  <c r="X39" i="10"/>
  <c r="C40" i="10"/>
  <c r="K40" i="10"/>
  <c r="P40" i="10"/>
  <c r="S40" i="10"/>
  <c r="B40" i="10"/>
  <c r="O40" i="10"/>
  <c r="R40" i="10"/>
  <c r="X40" i="10"/>
  <c r="C41" i="10"/>
  <c r="K41" i="10"/>
  <c r="P41" i="10"/>
  <c r="S41" i="10"/>
  <c r="B41" i="10"/>
  <c r="O41" i="10"/>
  <c r="R41" i="10"/>
  <c r="X41" i="10"/>
  <c r="C42" i="10"/>
  <c r="K42" i="10"/>
  <c r="P42" i="10"/>
  <c r="S42" i="10"/>
  <c r="B42" i="10"/>
  <c r="O42" i="10"/>
  <c r="R42" i="10"/>
  <c r="X42" i="10"/>
  <c r="C43" i="10"/>
  <c r="K43" i="10"/>
  <c r="P43" i="10"/>
  <c r="S43" i="10"/>
  <c r="B43" i="10"/>
  <c r="O43" i="10"/>
  <c r="R43" i="10"/>
  <c r="X43" i="10"/>
  <c r="C44" i="10"/>
  <c r="K44" i="10"/>
  <c r="P44" i="10"/>
  <c r="S44" i="10"/>
  <c r="B44" i="10"/>
  <c r="O44" i="10"/>
  <c r="R44" i="10"/>
  <c r="X44" i="10"/>
  <c r="C45" i="10"/>
  <c r="K45" i="10"/>
  <c r="P45" i="10"/>
  <c r="S45" i="10"/>
  <c r="B45" i="10"/>
  <c r="O45" i="10"/>
  <c r="R45" i="10"/>
  <c r="X45" i="10"/>
  <c r="C46" i="10"/>
  <c r="K46" i="10"/>
  <c r="P46" i="10"/>
  <c r="S46" i="10"/>
  <c r="B46" i="10"/>
  <c r="O46" i="10"/>
  <c r="R46" i="10"/>
  <c r="X46" i="10"/>
  <c r="C47" i="10"/>
  <c r="K47" i="10"/>
  <c r="P47" i="10"/>
  <c r="S47" i="10"/>
  <c r="B47" i="10"/>
  <c r="O47" i="10"/>
  <c r="R47" i="10"/>
  <c r="X47" i="10"/>
  <c r="C48" i="10"/>
  <c r="K48" i="10"/>
  <c r="P48" i="10"/>
  <c r="S48" i="10"/>
  <c r="B48" i="10"/>
  <c r="O48" i="10"/>
  <c r="R48" i="10"/>
  <c r="X48" i="10"/>
  <c r="C49" i="10"/>
  <c r="K49" i="10"/>
  <c r="P49" i="10"/>
  <c r="S49" i="10"/>
  <c r="B49" i="10"/>
  <c r="O49" i="10"/>
  <c r="R49" i="10"/>
  <c r="X49" i="10"/>
  <c r="C50" i="10"/>
  <c r="K50" i="10"/>
  <c r="P50" i="10"/>
  <c r="S50" i="10"/>
  <c r="B50" i="10"/>
  <c r="O50" i="10"/>
  <c r="R50" i="10"/>
  <c r="X50" i="10"/>
  <c r="C51" i="10"/>
  <c r="K51" i="10"/>
  <c r="P51" i="10"/>
  <c r="S51" i="10"/>
  <c r="B51" i="10"/>
  <c r="O51" i="10"/>
  <c r="R51" i="10"/>
  <c r="X51" i="10"/>
  <c r="C52" i="10"/>
  <c r="K52" i="10"/>
  <c r="P52" i="10"/>
  <c r="S52" i="10"/>
  <c r="B52" i="10"/>
  <c r="O52" i="10"/>
  <c r="R52" i="10"/>
  <c r="X52" i="10"/>
  <c r="C53" i="10"/>
  <c r="K53" i="10"/>
  <c r="P53" i="10"/>
  <c r="S53" i="10"/>
  <c r="B53" i="10"/>
  <c r="O53" i="10"/>
  <c r="R53" i="10"/>
  <c r="X53" i="10"/>
  <c r="C54" i="10"/>
  <c r="K54" i="10"/>
  <c r="P54" i="10"/>
  <c r="S54" i="10"/>
  <c r="B54" i="10"/>
  <c r="O54" i="10"/>
  <c r="R54" i="10"/>
  <c r="X54" i="10"/>
  <c r="X56" i="10"/>
  <c r="D10" i="8"/>
  <c r="O10" i="8"/>
  <c r="E10" i="8"/>
  <c r="J10" i="8"/>
  <c r="P10" i="8"/>
  <c r="Z10" i="8"/>
  <c r="D11" i="8"/>
  <c r="O11" i="8"/>
  <c r="E11" i="8"/>
  <c r="J11" i="8"/>
  <c r="P11" i="8"/>
  <c r="Z11" i="8"/>
  <c r="D12" i="8"/>
  <c r="O12" i="8"/>
  <c r="E12" i="8"/>
  <c r="J12" i="8"/>
  <c r="P12" i="8"/>
  <c r="Z12" i="8"/>
  <c r="D13" i="8"/>
  <c r="O13" i="8"/>
  <c r="E13" i="8"/>
  <c r="J13" i="8"/>
  <c r="P13" i="8"/>
  <c r="Z13" i="8"/>
  <c r="D14" i="8"/>
  <c r="O14" i="8"/>
  <c r="E14" i="8"/>
  <c r="J14" i="8"/>
  <c r="P14" i="8"/>
  <c r="Z14" i="8"/>
  <c r="D15" i="8"/>
  <c r="O15" i="8"/>
  <c r="E15" i="8"/>
  <c r="J15" i="8"/>
  <c r="P15" i="8"/>
  <c r="Z15" i="8"/>
  <c r="D16" i="8"/>
  <c r="O16" i="8"/>
  <c r="E16" i="8"/>
  <c r="J16" i="8"/>
  <c r="P16" i="8"/>
  <c r="Z16" i="8"/>
  <c r="D17" i="8"/>
  <c r="O17" i="8"/>
  <c r="E17" i="8"/>
  <c r="J17" i="8"/>
  <c r="P17" i="8"/>
  <c r="Z17" i="8"/>
  <c r="D18" i="8"/>
  <c r="O18" i="8"/>
  <c r="E18" i="8"/>
  <c r="J18" i="8"/>
  <c r="P18" i="8"/>
  <c r="Z18" i="8"/>
  <c r="D19" i="8"/>
  <c r="O19" i="8"/>
  <c r="E19" i="8"/>
  <c r="J19" i="8"/>
  <c r="P19" i="8"/>
  <c r="Z19" i="8"/>
  <c r="D20" i="8"/>
  <c r="O20" i="8"/>
  <c r="E20" i="8"/>
  <c r="J20" i="8"/>
  <c r="P20" i="8"/>
  <c r="Z20" i="8"/>
  <c r="D21" i="8"/>
  <c r="O21" i="8"/>
  <c r="E21" i="8"/>
  <c r="J21" i="8"/>
  <c r="P21" i="8"/>
  <c r="Z21" i="8"/>
  <c r="D22" i="8"/>
  <c r="O22" i="8"/>
  <c r="E22" i="8"/>
  <c r="J22" i="8"/>
  <c r="P22" i="8"/>
  <c r="Z22" i="8"/>
  <c r="D23" i="8"/>
  <c r="O23" i="8"/>
  <c r="E23" i="8"/>
  <c r="J23" i="8"/>
  <c r="P23" i="8"/>
  <c r="Z23" i="8"/>
  <c r="D24" i="8"/>
  <c r="O24" i="8"/>
  <c r="E24" i="8"/>
  <c r="J24" i="8"/>
  <c r="P24" i="8"/>
  <c r="Z24" i="8"/>
  <c r="D25" i="8"/>
  <c r="O25" i="8"/>
  <c r="E25" i="8"/>
  <c r="J25" i="8"/>
  <c r="P25" i="8"/>
  <c r="Z25" i="8"/>
  <c r="D26" i="8"/>
  <c r="O26" i="8"/>
  <c r="E26" i="8"/>
  <c r="J26" i="8"/>
  <c r="P26" i="8"/>
  <c r="Z26" i="8"/>
  <c r="D27" i="8"/>
  <c r="O27" i="8"/>
  <c r="E27" i="8"/>
  <c r="J27" i="8"/>
  <c r="P27" i="8"/>
  <c r="Z27" i="8"/>
  <c r="D28" i="8"/>
  <c r="O28" i="8"/>
  <c r="E28" i="8"/>
  <c r="J28" i="8"/>
  <c r="P28" i="8"/>
  <c r="Z28" i="8"/>
  <c r="D29" i="8"/>
  <c r="O29" i="8"/>
  <c r="E29" i="8"/>
  <c r="J29" i="8"/>
  <c r="P29" i="8"/>
  <c r="Z29" i="8"/>
  <c r="D30" i="8"/>
  <c r="O30" i="8"/>
  <c r="E30" i="8"/>
  <c r="J30" i="8"/>
  <c r="P30" i="8"/>
  <c r="Z30" i="8"/>
  <c r="D31" i="8"/>
  <c r="O31" i="8"/>
  <c r="E31" i="8"/>
  <c r="J31" i="8"/>
  <c r="P31" i="8"/>
  <c r="Z31" i="8"/>
  <c r="D32" i="8"/>
  <c r="O32" i="8"/>
  <c r="E32" i="8"/>
  <c r="J32" i="8"/>
  <c r="P32" i="8"/>
  <c r="Z32" i="8"/>
  <c r="D33" i="8"/>
  <c r="O33" i="8"/>
  <c r="E33" i="8"/>
  <c r="J33" i="8"/>
  <c r="P33" i="8"/>
  <c r="Z33" i="8"/>
  <c r="D34" i="8"/>
  <c r="O34" i="8"/>
  <c r="E34" i="8"/>
  <c r="J34" i="8"/>
  <c r="P34" i="8"/>
  <c r="Z34" i="8"/>
  <c r="D35" i="8"/>
  <c r="O35" i="8"/>
  <c r="E35" i="8"/>
  <c r="J35" i="8"/>
  <c r="P35" i="8"/>
  <c r="Z35" i="8"/>
  <c r="D36" i="8"/>
  <c r="O36" i="8"/>
  <c r="E36" i="8"/>
  <c r="J36" i="8"/>
  <c r="P36" i="8"/>
  <c r="Z36" i="8"/>
  <c r="D37" i="8"/>
  <c r="O37" i="8"/>
  <c r="E37" i="8"/>
  <c r="J37" i="8"/>
  <c r="P37" i="8"/>
  <c r="Z37" i="8"/>
  <c r="D38" i="8"/>
  <c r="O38" i="8"/>
  <c r="E38" i="8"/>
  <c r="J38" i="8"/>
  <c r="P38" i="8"/>
  <c r="Z38" i="8"/>
  <c r="D39" i="8"/>
  <c r="O39" i="8"/>
  <c r="E39" i="8"/>
  <c r="J39" i="8"/>
  <c r="P39" i="8"/>
  <c r="Z39" i="8"/>
  <c r="D40" i="8"/>
  <c r="O40" i="8"/>
  <c r="E40" i="8"/>
  <c r="J40" i="8"/>
  <c r="P40" i="8"/>
  <c r="Z40" i="8"/>
  <c r="D41" i="8"/>
  <c r="O41" i="8"/>
  <c r="E41" i="8"/>
  <c r="J41" i="8"/>
  <c r="P41" i="8"/>
  <c r="Z41" i="8"/>
  <c r="D42" i="8"/>
  <c r="O42" i="8"/>
  <c r="E42" i="8"/>
  <c r="J42" i="8"/>
  <c r="P42" i="8"/>
  <c r="Z42" i="8"/>
  <c r="D43" i="8"/>
  <c r="O43" i="8"/>
  <c r="E43" i="8"/>
  <c r="J43" i="8"/>
  <c r="P43" i="8"/>
  <c r="Z43" i="8"/>
  <c r="D44" i="8"/>
  <c r="O44" i="8"/>
  <c r="E44" i="8"/>
  <c r="J44" i="8"/>
  <c r="P44" i="8"/>
  <c r="Z44" i="8"/>
  <c r="D45" i="8"/>
  <c r="O45" i="8"/>
  <c r="E45" i="8"/>
  <c r="J45" i="8"/>
  <c r="P45" i="8"/>
  <c r="Z45" i="8"/>
  <c r="D46" i="8"/>
  <c r="O46" i="8"/>
  <c r="E46" i="8"/>
  <c r="J46" i="8"/>
  <c r="P46" i="8"/>
  <c r="Z46" i="8"/>
  <c r="D47" i="8"/>
  <c r="O47" i="8"/>
  <c r="E47" i="8"/>
  <c r="J47" i="8"/>
  <c r="P47" i="8"/>
  <c r="Z47" i="8"/>
  <c r="D48" i="8"/>
  <c r="O48" i="8"/>
  <c r="E48" i="8"/>
  <c r="J48" i="8"/>
  <c r="P48" i="8"/>
  <c r="Z48" i="8"/>
  <c r="D49" i="8"/>
  <c r="O49" i="8"/>
  <c r="E49" i="8"/>
  <c r="J49" i="8"/>
  <c r="P49" i="8"/>
  <c r="Z49" i="8"/>
  <c r="D50" i="8"/>
  <c r="O50" i="8"/>
  <c r="E50" i="8"/>
  <c r="J50" i="8"/>
  <c r="P50" i="8"/>
  <c r="Z50" i="8"/>
  <c r="D51" i="8"/>
  <c r="O51" i="8"/>
  <c r="E51" i="8"/>
  <c r="J51" i="8"/>
  <c r="P51" i="8"/>
  <c r="Z51" i="8"/>
  <c r="D52" i="8"/>
  <c r="O52" i="8"/>
  <c r="E52" i="8"/>
  <c r="J52" i="8"/>
  <c r="P52" i="8"/>
  <c r="Z52" i="8"/>
  <c r="D53" i="8"/>
  <c r="O53" i="8"/>
  <c r="E53" i="8"/>
  <c r="J53" i="8"/>
  <c r="P53" i="8"/>
  <c r="Z53" i="8"/>
  <c r="D54" i="8"/>
  <c r="O54" i="8"/>
  <c r="E54" i="8"/>
  <c r="J54" i="8"/>
  <c r="P54" i="8"/>
  <c r="Z54" i="8"/>
  <c r="D9" i="8"/>
  <c r="O9" i="8"/>
  <c r="M9" i="8"/>
  <c r="AA9" i="8"/>
  <c r="M10" i="8"/>
  <c r="AA10" i="8"/>
  <c r="M11" i="8"/>
  <c r="AA11" i="8"/>
  <c r="M12" i="8"/>
  <c r="AA12" i="8"/>
  <c r="M13" i="8"/>
  <c r="AA13" i="8"/>
  <c r="M14" i="8"/>
  <c r="AA14" i="8"/>
  <c r="M15" i="8"/>
  <c r="AA15" i="8"/>
  <c r="M16" i="8"/>
  <c r="AA16" i="8"/>
  <c r="M17" i="8"/>
  <c r="AA17" i="8"/>
  <c r="M18" i="8"/>
  <c r="AA18" i="8"/>
  <c r="M19" i="8"/>
  <c r="AA19" i="8"/>
  <c r="M20" i="8"/>
  <c r="AA20" i="8"/>
  <c r="M21" i="8"/>
  <c r="AA21" i="8"/>
  <c r="M22" i="8"/>
  <c r="AA22" i="8"/>
  <c r="M23" i="8"/>
  <c r="AA23" i="8"/>
  <c r="M24" i="8"/>
  <c r="AA24" i="8"/>
  <c r="M25" i="8"/>
  <c r="AA25" i="8"/>
  <c r="M26" i="8"/>
  <c r="AA26" i="8"/>
  <c r="M27" i="8"/>
  <c r="AA27" i="8"/>
  <c r="M28" i="8"/>
  <c r="AA28" i="8"/>
  <c r="M29" i="8"/>
  <c r="AA29" i="8"/>
  <c r="M30" i="8"/>
  <c r="AA30" i="8"/>
  <c r="M31" i="8"/>
  <c r="AA31" i="8"/>
  <c r="M32" i="8"/>
  <c r="AA32" i="8"/>
  <c r="M33" i="8"/>
  <c r="AA33" i="8"/>
  <c r="M34" i="8"/>
  <c r="AA34" i="8"/>
  <c r="M35" i="8"/>
  <c r="AA35" i="8"/>
  <c r="M36" i="8"/>
  <c r="AA36" i="8"/>
  <c r="M37" i="8"/>
  <c r="AA37" i="8"/>
  <c r="M38" i="8"/>
  <c r="AA38" i="8"/>
  <c r="M39" i="8"/>
  <c r="AA39" i="8"/>
  <c r="M40" i="8"/>
  <c r="AA40" i="8"/>
  <c r="M41" i="8"/>
  <c r="AA41" i="8"/>
  <c r="M42" i="8"/>
  <c r="AA42" i="8"/>
  <c r="M43" i="8"/>
  <c r="AA43" i="8"/>
  <c r="M44" i="8"/>
  <c r="AA44" i="8"/>
  <c r="M45" i="8"/>
  <c r="AA45" i="8"/>
  <c r="M46" i="8"/>
  <c r="AA46" i="8"/>
  <c r="M47" i="8"/>
  <c r="AA47" i="8"/>
  <c r="M48" i="8"/>
  <c r="AA48" i="8"/>
  <c r="M49" i="8"/>
  <c r="AA49" i="8"/>
  <c r="M50" i="8"/>
  <c r="AA50" i="8"/>
  <c r="M51" i="8"/>
  <c r="AA51" i="8"/>
  <c r="M52" i="8"/>
  <c r="AA52" i="8"/>
  <c r="M53" i="8"/>
  <c r="AA53" i="8"/>
  <c r="M54" i="8"/>
  <c r="AA54" i="8"/>
  <c r="AA56" i="8"/>
  <c r="E9" i="8"/>
  <c r="J9" i="8"/>
  <c r="P9" i="8"/>
  <c r="AG54" i="8"/>
  <c r="AG50" i="8"/>
  <c r="AG46" i="8"/>
  <c r="AG55" i="8"/>
  <c r="AG51" i="8"/>
  <c r="AG47" i="8"/>
  <c r="AB9" i="8"/>
  <c r="AB10" i="8"/>
  <c r="AB11" i="8"/>
  <c r="AB12" i="8"/>
  <c r="AB13" i="8"/>
  <c r="AB14" i="8"/>
  <c r="AB15" i="8"/>
  <c r="AB16" i="8"/>
  <c r="AB17" i="8"/>
  <c r="AB18" i="8"/>
  <c r="AB19" i="8"/>
  <c r="AB20" i="8"/>
  <c r="AB21" i="8"/>
  <c r="AB22" i="8"/>
  <c r="AB23" i="8"/>
  <c r="AB24" i="8"/>
  <c r="AB25" i="8"/>
  <c r="AB26" i="8"/>
  <c r="AB27" i="8"/>
  <c r="AB28" i="8"/>
  <c r="AB29" i="8"/>
  <c r="AB30" i="8"/>
  <c r="AB31" i="8"/>
  <c r="AB32" i="8"/>
  <c r="AB33" i="8"/>
  <c r="AB34" i="8"/>
  <c r="AB35" i="8"/>
  <c r="AB36" i="8"/>
  <c r="AB37" i="8"/>
  <c r="AB38" i="8"/>
  <c r="AB39" i="8"/>
  <c r="AB40" i="8"/>
  <c r="AB41" i="8"/>
  <c r="AB42" i="8"/>
  <c r="AB43" i="8"/>
  <c r="AB44" i="8"/>
  <c r="AB45" i="8"/>
  <c r="AB46" i="8"/>
  <c r="AB47" i="8"/>
  <c r="AB48" i="8"/>
  <c r="AB49" i="8"/>
  <c r="AB50" i="8"/>
  <c r="AB51" i="8"/>
  <c r="AB52" i="8"/>
  <c r="AB53" i="8"/>
  <c r="AB54" i="8"/>
  <c r="AB56" i="8"/>
  <c r="U9" i="8"/>
  <c r="V9" i="8"/>
  <c r="Y9" i="8"/>
  <c r="U10" i="8"/>
  <c r="V10" i="8"/>
  <c r="Y10" i="8"/>
  <c r="U11" i="8"/>
  <c r="V11" i="8"/>
  <c r="Y11" i="8"/>
  <c r="U12" i="8"/>
  <c r="V12" i="8"/>
  <c r="Y12" i="8"/>
  <c r="U13" i="8"/>
  <c r="V13" i="8"/>
  <c r="Y13" i="8"/>
  <c r="U14" i="8"/>
  <c r="V14" i="8"/>
  <c r="Y14" i="8"/>
  <c r="U15" i="8"/>
  <c r="V15" i="8"/>
  <c r="Y15" i="8"/>
  <c r="U16" i="8"/>
  <c r="V16" i="8"/>
  <c r="Y16" i="8"/>
  <c r="U17" i="8"/>
  <c r="V17" i="8"/>
  <c r="Y17" i="8"/>
  <c r="U18" i="8"/>
  <c r="V18" i="8"/>
  <c r="Y18" i="8"/>
  <c r="U19" i="8"/>
  <c r="V19" i="8"/>
  <c r="Y19" i="8"/>
  <c r="U20" i="8"/>
  <c r="V20" i="8"/>
  <c r="Y20" i="8"/>
  <c r="U21" i="8"/>
  <c r="V21" i="8"/>
  <c r="Y21" i="8"/>
  <c r="U22" i="8"/>
  <c r="V22" i="8"/>
  <c r="Y22" i="8"/>
  <c r="U23" i="8"/>
  <c r="V23" i="8"/>
  <c r="Y23" i="8"/>
  <c r="U24" i="8"/>
  <c r="V24" i="8"/>
  <c r="Y24" i="8"/>
  <c r="U25" i="8"/>
  <c r="V25" i="8"/>
  <c r="Y25" i="8"/>
  <c r="U26" i="8"/>
  <c r="V26" i="8"/>
  <c r="Y26" i="8"/>
  <c r="U27" i="8"/>
  <c r="V27" i="8"/>
  <c r="Y27" i="8"/>
  <c r="U28" i="8"/>
  <c r="V28" i="8"/>
  <c r="Y28" i="8"/>
  <c r="U29" i="8"/>
  <c r="V29" i="8"/>
  <c r="Y29" i="8"/>
  <c r="U30" i="8"/>
  <c r="V30" i="8"/>
  <c r="Y30" i="8"/>
  <c r="U31" i="8"/>
  <c r="V31" i="8"/>
  <c r="Y31" i="8"/>
  <c r="U32" i="8"/>
  <c r="V32" i="8"/>
  <c r="Y32" i="8"/>
  <c r="U33" i="8"/>
  <c r="V33" i="8"/>
  <c r="Y33" i="8"/>
  <c r="U34" i="8"/>
  <c r="V34" i="8"/>
  <c r="Y34" i="8"/>
  <c r="U35" i="8"/>
  <c r="V35" i="8"/>
  <c r="Y35" i="8"/>
  <c r="U36" i="8"/>
  <c r="V36" i="8"/>
  <c r="Y36" i="8"/>
  <c r="U37" i="8"/>
  <c r="V37" i="8"/>
  <c r="Y37" i="8"/>
  <c r="U38" i="8"/>
  <c r="V38" i="8"/>
  <c r="Y38" i="8"/>
  <c r="U39" i="8"/>
  <c r="V39" i="8"/>
  <c r="Y39" i="8"/>
  <c r="U40" i="8"/>
  <c r="V40" i="8"/>
  <c r="Y40" i="8"/>
  <c r="U41" i="8"/>
  <c r="V41" i="8"/>
  <c r="Y41" i="8"/>
  <c r="U42" i="8"/>
  <c r="V42" i="8"/>
  <c r="Y42" i="8"/>
  <c r="U43" i="8"/>
  <c r="V43" i="8"/>
  <c r="Y43" i="8"/>
  <c r="U44" i="8"/>
  <c r="V44" i="8"/>
  <c r="Y44" i="8"/>
  <c r="U45" i="8"/>
  <c r="V45" i="8"/>
  <c r="Y45" i="8"/>
  <c r="U46" i="8"/>
  <c r="V46" i="8"/>
  <c r="Y46" i="8"/>
  <c r="U47" i="8"/>
  <c r="V47" i="8"/>
  <c r="Y47" i="8"/>
  <c r="U48" i="8"/>
  <c r="V48" i="8"/>
  <c r="Y48" i="8"/>
  <c r="U49" i="8"/>
  <c r="V49" i="8"/>
  <c r="Y49" i="8"/>
  <c r="U50" i="8"/>
  <c r="V50" i="8"/>
  <c r="Y50" i="8"/>
  <c r="U51" i="8"/>
  <c r="V51" i="8"/>
  <c r="Y51" i="8"/>
  <c r="U52" i="8"/>
  <c r="V52" i="8"/>
  <c r="Y52" i="8"/>
  <c r="U53" i="8"/>
  <c r="V53" i="8"/>
  <c r="Y53" i="8"/>
  <c r="U54" i="8"/>
  <c r="V54" i="8"/>
  <c r="Y54" i="8"/>
  <c r="Y56" i="8"/>
  <c r="Z9" i="8"/>
  <c r="Z56" i="8"/>
  <c r="S9" i="8"/>
  <c r="R9" i="8"/>
  <c r="X9" i="8"/>
  <c r="S10" i="8"/>
  <c r="R10" i="8"/>
  <c r="X10" i="8"/>
  <c r="S11" i="8"/>
  <c r="R11" i="8"/>
  <c r="X11" i="8"/>
  <c r="S12" i="8"/>
  <c r="R12" i="8"/>
  <c r="X12" i="8"/>
  <c r="S13" i="8"/>
  <c r="R13" i="8"/>
  <c r="X13" i="8"/>
  <c r="S14" i="8"/>
  <c r="R14" i="8"/>
  <c r="X14" i="8"/>
  <c r="S15" i="8"/>
  <c r="R15" i="8"/>
  <c r="X15" i="8"/>
  <c r="S16" i="8"/>
  <c r="R16" i="8"/>
  <c r="X16" i="8"/>
  <c r="S17" i="8"/>
  <c r="R17" i="8"/>
  <c r="X17" i="8"/>
  <c r="S18" i="8"/>
  <c r="R18" i="8"/>
  <c r="X18" i="8"/>
  <c r="S19" i="8"/>
  <c r="R19" i="8"/>
  <c r="X19" i="8"/>
  <c r="S20" i="8"/>
  <c r="R20" i="8"/>
  <c r="X20" i="8"/>
  <c r="S21" i="8"/>
  <c r="R21" i="8"/>
  <c r="X21" i="8"/>
  <c r="S22" i="8"/>
  <c r="R22" i="8"/>
  <c r="X22" i="8"/>
  <c r="S23" i="8"/>
  <c r="R23" i="8"/>
  <c r="X23" i="8"/>
  <c r="S24" i="8"/>
  <c r="R24" i="8"/>
  <c r="X24" i="8"/>
  <c r="S25" i="8"/>
  <c r="R25" i="8"/>
  <c r="X25" i="8"/>
  <c r="S26" i="8"/>
  <c r="R26" i="8"/>
  <c r="X26" i="8"/>
  <c r="S27" i="8"/>
  <c r="R27" i="8"/>
  <c r="X27" i="8"/>
  <c r="S28" i="8"/>
  <c r="R28" i="8"/>
  <c r="X28" i="8"/>
  <c r="S29" i="8"/>
  <c r="R29" i="8"/>
  <c r="X29" i="8"/>
  <c r="S30" i="8"/>
  <c r="R30" i="8"/>
  <c r="X30" i="8"/>
  <c r="S31" i="8"/>
  <c r="R31" i="8"/>
  <c r="X31" i="8"/>
  <c r="S32" i="8"/>
  <c r="R32" i="8"/>
  <c r="X32" i="8"/>
  <c r="S33" i="8"/>
  <c r="R33" i="8"/>
  <c r="X33" i="8"/>
  <c r="S34" i="8"/>
  <c r="R34" i="8"/>
  <c r="X34" i="8"/>
  <c r="S35" i="8"/>
  <c r="R35" i="8"/>
  <c r="X35" i="8"/>
  <c r="S36" i="8"/>
  <c r="R36" i="8"/>
  <c r="X36" i="8"/>
  <c r="S37" i="8"/>
  <c r="R37" i="8"/>
  <c r="X37" i="8"/>
  <c r="S38" i="8"/>
  <c r="R38" i="8"/>
  <c r="X38" i="8"/>
  <c r="S39" i="8"/>
  <c r="R39" i="8"/>
  <c r="X39" i="8"/>
  <c r="S40" i="8"/>
  <c r="R40" i="8"/>
  <c r="X40" i="8"/>
  <c r="S41" i="8"/>
  <c r="R41" i="8"/>
  <c r="X41" i="8"/>
  <c r="S42" i="8"/>
  <c r="R42" i="8"/>
  <c r="X42" i="8"/>
  <c r="S43" i="8"/>
  <c r="R43" i="8"/>
  <c r="X43" i="8"/>
  <c r="S44" i="8"/>
  <c r="R44" i="8"/>
  <c r="X44" i="8"/>
  <c r="S45" i="8"/>
  <c r="R45" i="8"/>
  <c r="X45" i="8"/>
  <c r="S46" i="8"/>
  <c r="R46" i="8"/>
  <c r="X46" i="8"/>
  <c r="S47" i="8"/>
  <c r="R47" i="8"/>
  <c r="X47" i="8"/>
  <c r="S48" i="8"/>
  <c r="R48" i="8"/>
  <c r="X48" i="8"/>
  <c r="S49" i="8"/>
  <c r="R49" i="8"/>
  <c r="X49" i="8"/>
  <c r="S50" i="8"/>
  <c r="R50" i="8"/>
  <c r="X50" i="8"/>
  <c r="S51" i="8"/>
  <c r="R51" i="8"/>
  <c r="X51" i="8"/>
  <c r="S52" i="8"/>
  <c r="R52" i="8"/>
  <c r="X52" i="8"/>
  <c r="S53" i="8"/>
  <c r="R53" i="8"/>
  <c r="X53" i="8"/>
  <c r="S54" i="8"/>
  <c r="R54" i="8"/>
  <c r="X54" i="8"/>
  <c r="X56" i="8"/>
  <c r="AD56" i="8"/>
  <c r="C9" i="12"/>
  <c r="I9" i="12"/>
  <c r="P9" i="12"/>
  <c r="S9" i="12"/>
  <c r="B9" i="12"/>
  <c r="O9" i="12"/>
  <c r="R9" i="12"/>
  <c r="X9" i="12"/>
  <c r="C10" i="12"/>
  <c r="I10" i="12"/>
  <c r="P10" i="12"/>
  <c r="S10" i="12"/>
  <c r="B10" i="12"/>
  <c r="O10" i="12"/>
  <c r="R10" i="12"/>
  <c r="X10" i="12"/>
  <c r="C11" i="12"/>
  <c r="I11" i="12"/>
  <c r="P11" i="12"/>
  <c r="S11" i="12"/>
  <c r="B11" i="12"/>
  <c r="O11" i="12"/>
  <c r="R11" i="12"/>
  <c r="X11" i="12"/>
  <c r="C12" i="12"/>
  <c r="I12" i="12"/>
  <c r="P12" i="12"/>
  <c r="S12" i="12"/>
  <c r="B12" i="12"/>
  <c r="O12" i="12"/>
  <c r="R12" i="12"/>
  <c r="X12" i="12"/>
  <c r="C13" i="12"/>
  <c r="I13" i="12"/>
  <c r="P13" i="12"/>
  <c r="S13" i="12"/>
  <c r="R13" i="12"/>
  <c r="X13" i="12"/>
  <c r="C14" i="12"/>
  <c r="I14" i="12"/>
  <c r="P14" i="12"/>
  <c r="S14" i="12"/>
  <c r="R14" i="12"/>
  <c r="X14" i="12"/>
  <c r="C15" i="12"/>
  <c r="I15" i="12"/>
  <c r="P15" i="12"/>
  <c r="S15" i="12"/>
  <c r="R15" i="12"/>
  <c r="X15" i="12"/>
  <c r="C16" i="12"/>
  <c r="I16" i="12"/>
  <c r="P16" i="12"/>
  <c r="S16" i="12"/>
  <c r="R16" i="12"/>
  <c r="X16" i="12"/>
  <c r="C18" i="12"/>
  <c r="I18" i="12"/>
  <c r="P18" i="12"/>
  <c r="S18" i="12"/>
  <c r="R18" i="12"/>
  <c r="X18" i="12"/>
  <c r="C19" i="12"/>
  <c r="I19" i="12"/>
  <c r="P19" i="12"/>
  <c r="S19" i="12"/>
  <c r="R19" i="12"/>
  <c r="X19" i="12"/>
  <c r="C20" i="12"/>
  <c r="I20" i="12"/>
  <c r="P20" i="12"/>
  <c r="S20" i="12"/>
  <c r="R20" i="12"/>
  <c r="X20" i="12"/>
  <c r="C21" i="12"/>
  <c r="I21" i="12"/>
  <c r="P21" i="12"/>
  <c r="S21" i="12"/>
  <c r="R21" i="12"/>
  <c r="X21" i="12"/>
  <c r="C22" i="12"/>
  <c r="I22" i="12"/>
  <c r="P22" i="12"/>
  <c r="S22" i="12"/>
  <c r="B22" i="12"/>
  <c r="O22" i="12"/>
  <c r="R22" i="12"/>
  <c r="X22" i="12"/>
  <c r="C23" i="12"/>
  <c r="I23" i="12"/>
  <c r="P23" i="12"/>
  <c r="S23" i="12"/>
  <c r="B23" i="12"/>
  <c r="O23" i="12"/>
  <c r="R23" i="12"/>
  <c r="X23" i="12"/>
  <c r="C24" i="12"/>
  <c r="I24" i="12"/>
  <c r="P24" i="12"/>
  <c r="S24" i="12"/>
  <c r="B24" i="12"/>
  <c r="O24" i="12"/>
  <c r="R24" i="12"/>
  <c r="X24" i="12"/>
  <c r="C25" i="12"/>
  <c r="I25" i="12"/>
  <c r="P25" i="12"/>
  <c r="S25" i="12"/>
  <c r="B25" i="12"/>
  <c r="O25" i="12"/>
  <c r="R25" i="12"/>
  <c r="X25" i="12"/>
  <c r="C26" i="12"/>
  <c r="I26" i="12"/>
  <c r="P26" i="12"/>
  <c r="S26" i="12"/>
  <c r="B26" i="12"/>
  <c r="O26" i="12"/>
  <c r="R26" i="12"/>
  <c r="X26" i="12"/>
  <c r="C27" i="12"/>
  <c r="I27" i="12"/>
  <c r="P27" i="12"/>
  <c r="S27" i="12"/>
  <c r="B27" i="12"/>
  <c r="O27" i="12"/>
  <c r="R27" i="12"/>
  <c r="X27" i="12"/>
  <c r="C28" i="12"/>
  <c r="I28" i="12"/>
  <c r="P28" i="12"/>
  <c r="S28" i="12"/>
  <c r="B28" i="12"/>
  <c r="O28" i="12"/>
  <c r="R28" i="12"/>
  <c r="X28" i="12"/>
  <c r="C29" i="12"/>
  <c r="I29" i="12"/>
  <c r="P29" i="12"/>
  <c r="S29" i="12"/>
  <c r="B29" i="12"/>
  <c r="O29" i="12"/>
  <c r="R29" i="12"/>
  <c r="X29" i="12"/>
  <c r="C30" i="12"/>
  <c r="I30" i="12"/>
  <c r="P30" i="12"/>
  <c r="S30" i="12"/>
  <c r="B30" i="12"/>
  <c r="O30" i="12"/>
  <c r="R30" i="12"/>
  <c r="X30" i="12"/>
  <c r="C31" i="12"/>
  <c r="I31" i="12"/>
  <c r="P31" i="12"/>
  <c r="S31" i="12"/>
  <c r="B31" i="12"/>
  <c r="O31" i="12"/>
  <c r="R31" i="12"/>
  <c r="X31" i="12"/>
  <c r="C32" i="12"/>
  <c r="I32" i="12"/>
  <c r="P32" i="12"/>
  <c r="S32" i="12"/>
  <c r="B32" i="12"/>
  <c r="O32" i="12"/>
  <c r="R32" i="12"/>
  <c r="X32" i="12"/>
  <c r="C33" i="12"/>
  <c r="I33" i="12"/>
  <c r="P33" i="12"/>
  <c r="S33" i="12"/>
  <c r="B33" i="12"/>
  <c r="O33" i="12"/>
  <c r="R33" i="12"/>
  <c r="X33" i="12"/>
  <c r="C34" i="12"/>
  <c r="I34" i="12"/>
  <c r="P34" i="12"/>
  <c r="S34" i="12"/>
  <c r="B34" i="12"/>
  <c r="O34" i="12"/>
  <c r="R34" i="12"/>
  <c r="X34" i="12"/>
  <c r="C35" i="12"/>
  <c r="I35" i="12"/>
  <c r="P35" i="12"/>
  <c r="S35" i="12"/>
  <c r="B35" i="12"/>
  <c r="O35" i="12"/>
  <c r="R35" i="12"/>
  <c r="X35" i="12"/>
  <c r="C36" i="12"/>
  <c r="I36" i="12"/>
  <c r="P36" i="12"/>
  <c r="S36" i="12"/>
  <c r="B36" i="12"/>
  <c r="O36" i="12"/>
  <c r="R36" i="12"/>
  <c r="X36" i="12"/>
  <c r="C37" i="12"/>
  <c r="I37" i="12"/>
  <c r="P37" i="12"/>
  <c r="S37" i="12"/>
  <c r="B37" i="12"/>
  <c r="O37" i="12"/>
  <c r="R37" i="12"/>
  <c r="X37" i="12"/>
  <c r="C38" i="12"/>
  <c r="I38" i="12"/>
  <c r="P38" i="12"/>
  <c r="S38" i="12"/>
  <c r="B38" i="12"/>
  <c r="O38" i="12"/>
  <c r="R38" i="12"/>
  <c r="X38" i="12"/>
  <c r="C39" i="12"/>
  <c r="I39" i="12"/>
  <c r="P39" i="12"/>
  <c r="S39" i="12"/>
  <c r="B39" i="12"/>
  <c r="O39" i="12"/>
  <c r="R39" i="12"/>
  <c r="X39" i="12"/>
  <c r="C40" i="12"/>
  <c r="I40" i="12"/>
  <c r="P40" i="12"/>
  <c r="S40" i="12"/>
  <c r="B40" i="12"/>
  <c r="O40" i="12"/>
  <c r="R40" i="12"/>
  <c r="X40" i="12"/>
  <c r="C41" i="12"/>
  <c r="I41" i="12"/>
  <c r="P41" i="12"/>
  <c r="S41" i="12"/>
  <c r="B41" i="12"/>
  <c r="O41" i="12"/>
  <c r="R41" i="12"/>
  <c r="X41" i="12"/>
  <c r="C42" i="12"/>
  <c r="I42" i="12"/>
  <c r="P42" i="12"/>
  <c r="S42" i="12"/>
  <c r="B42" i="12"/>
  <c r="O42" i="12"/>
  <c r="R42" i="12"/>
  <c r="X42" i="12"/>
  <c r="C43" i="12"/>
  <c r="I43" i="12"/>
  <c r="P43" i="12"/>
  <c r="S43" i="12"/>
  <c r="B43" i="12"/>
  <c r="O43" i="12"/>
  <c r="R43" i="12"/>
  <c r="X43" i="12"/>
  <c r="C44" i="12"/>
  <c r="I44" i="12"/>
  <c r="P44" i="12"/>
  <c r="S44" i="12"/>
  <c r="B44" i="12"/>
  <c r="O44" i="12"/>
  <c r="R44" i="12"/>
  <c r="X44" i="12"/>
  <c r="C45" i="12"/>
  <c r="I45" i="12"/>
  <c r="P45" i="12"/>
  <c r="S45" i="12"/>
  <c r="B45" i="12"/>
  <c r="O45" i="12"/>
  <c r="R45" i="12"/>
  <c r="X45" i="12"/>
  <c r="C46" i="12"/>
  <c r="I46" i="12"/>
  <c r="P46" i="12"/>
  <c r="S46" i="12"/>
  <c r="B46" i="12"/>
  <c r="O46" i="12"/>
  <c r="R46" i="12"/>
  <c r="X46" i="12"/>
  <c r="C47" i="12"/>
  <c r="I47" i="12"/>
  <c r="P47" i="12"/>
  <c r="S47" i="12"/>
  <c r="B47" i="12"/>
  <c r="O47" i="12"/>
  <c r="R47" i="12"/>
  <c r="X47" i="12"/>
  <c r="C48" i="12"/>
  <c r="I48" i="12"/>
  <c r="P48" i="12"/>
  <c r="S48" i="12"/>
  <c r="B48" i="12"/>
  <c r="O48" i="12"/>
  <c r="R48" i="12"/>
  <c r="X48" i="12"/>
  <c r="C49" i="12"/>
  <c r="I49" i="12"/>
  <c r="P49" i="12"/>
  <c r="S49" i="12"/>
  <c r="B49" i="12"/>
  <c r="O49" i="12"/>
  <c r="R49" i="12"/>
  <c r="X49" i="12"/>
  <c r="C50" i="12"/>
  <c r="I50" i="12"/>
  <c r="P50" i="12"/>
  <c r="S50" i="12"/>
  <c r="B50" i="12"/>
  <c r="O50" i="12"/>
  <c r="R50" i="12"/>
  <c r="X50" i="12"/>
  <c r="C51" i="12"/>
  <c r="I51" i="12"/>
  <c r="P51" i="12"/>
  <c r="S51" i="12"/>
  <c r="B51" i="12"/>
  <c r="O51" i="12"/>
  <c r="R51" i="12"/>
  <c r="X51" i="12"/>
  <c r="C52" i="12"/>
  <c r="I52" i="12"/>
  <c r="P52" i="12"/>
  <c r="S52" i="12"/>
  <c r="B52" i="12"/>
  <c r="O52" i="12"/>
  <c r="R52" i="12"/>
  <c r="X52" i="12"/>
  <c r="C53" i="12"/>
  <c r="I53" i="12"/>
  <c r="P53" i="12"/>
  <c r="S53" i="12"/>
  <c r="B53" i="12"/>
  <c r="O53" i="12"/>
  <c r="R53" i="12"/>
  <c r="X53" i="12"/>
  <c r="C54" i="12"/>
  <c r="I54" i="12"/>
  <c r="P54" i="12"/>
  <c r="S54" i="12"/>
  <c r="B54" i="12"/>
  <c r="O54" i="12"/>
  <c r="R54" i="12"/>
  <c r="X54" i="12"/>
  <c r="X56" i="12"/>
  <c r="U9" i="12"/>
  <c r="V9" i="12"/>
  <c r="Y9" i="12"/>
  <c r="U10" i="12"/>
  <c r="V10" i="12"/>
  <c r="Y10" i="12"/>
  <c r="U11" i="12"/>
  <c r="V11" i="12"/>
  <c r="Y11" i="12"/>
  <c r="U12" i="12"/>
  <c r="V12" i="12"/>
  <c r="Y12" i="12"/>
  <c r="U13" i="12"/>
  <c r="V13" i="12"/>
  <c r="Y13" i="12"/>
  <c r="V14" i="12"/>
  <c r="Y14" i="12"/>
  <c r="V15" i="12"/>
  <c r="Y15" i="12"/>
  <c r="V16" i="12"/>
  <c r="Y16" i="12"/>
  <c r="V18" i="12"/>
  <c r="Y18" i="12"/>
  <c r="V19" i="12"/>
  <c r="Y19" i="12"/>
  <c r="V20" i="12"/>
  <c r="Y20" i="12"/>
  <c r="V21" i="12"/>
  <c r="Y21" i="12"/>
  <c r="U22" i="12"/>
  <c r="V22" i="12"/>
  <c r="Y22" i="12"/>
  <c r="U23" i="12"/>
  <c r="V23" i="12"/>
  <c r="Y23" i="12"/>
  <c r="U24" i="12"/>
  <c r="V24" i="12"/>
  <c r="Y24" i="12"/>
  <c r="U25" i="12"/>
  <c r="V25" i="12"/>
  <c r="Y25" i="12"/>
  <c r="U26" i="12"/>
  <c r="V26" i="12"/>
  <c r="Y26" i="12"/>
  <c r="U27" i="12"/>
  <c r="V27" i="12"/>
  <c r="Y27" i="12"/>
  <c r="U28" i="12"/>
  <c r="V28" i="12"/>
  <c r="Y28" i="12"/>
  <c r="U29" i="12"/>
  <c r="V29" i="12"/>
  <c r="Y29" i="12"/>
  <c r="U30" i="12"/>
  <c r="V30" i="12"/>
  <c r="Y30" i="12"/>
  <c r="U31" i="12"/>
  <c r="V31" i="12"/>
  <c r="Y31" i="12"/>
  <c r="U32" i="12"/>
  <c r="V32" i="12"/>
  <c r="Y32" i="12"/>
  <c r="U33" i="12"/>
  <c r="V33" i="12"/>
  <c r="Y33" i="12"/>
  <c r="U34" i="12"/>
  <c r="V34" i="12"/>
  <c r="Y34" i="12"/>
  <c r="U35" i="12"/>
  <c r="V35" i="12"/>
  <c r="Y35" i="12"/>
  <c r="U36" i="12"/>
  <c r="V36" i="12"/>
  <c r="Y36" i="12"/>
  <c r="U37" i="12"/>
  <c r="V37" i="12"/>
  <c r="Y37" i="12"/>
  <c r="U38" i="12"/>
  <c r="V38" i="12"/>
  <c r="Y38" i="12"/>
  <c r="U39" i="12"/>
  <c r="V39" i="12"/>
  <c r="Y39" i="12"/>
  <c r="U40" i="12"/>
  <c r="V40" i="12"/>
  <c r="Y40" i="12"/>
  <c r="U41" i="12"/>
  <c r="V41" i="12"/>
  <c r="Y41" i="12"/>
  <c r="U42" i="12"/>
  <c r="V42" i="12"/>
  <c r="Y42" i="12"/>
  <c r="U43" i="12"/>
  <c r="V43" i="12"/>
  <c r="Y43" i="12"/>
  <c r="U44" i="12"/>
  <c r="V44" i="12"/>
  <c r="Y44" i="12"/>
  <c r="U45" i="12"/>
  <c r="V45" i="12"/>
  <c r="Y45" i="12"/>
  <c r="U46" i="12"/>
  <c r="V46" i="12"/>
  <c r="Y46" i="12"/>
  <c r="U47" i="12"/>
  <c r="V47" i="12"/>
  <c r="Y47" i="12"/>
  <c r="U48" i="12"/>
  <c r="V48" i="12"/>
  <c r="Y48" i="12"/>
  <c r="U49" i="12"/>
  <c r="V49" i="12"/>
  <c r="Y49" i="12"/>
  <c r="U50" i="12"/>
  <c r="V50" i="12"/>
  <c r="Y50" i="12"/>
  <c r="U51" i="12"/>
  <c r="V51" i="12"/>
  <c r="Y51" i="12"/>
  <c r="U52" i="12"/>
  <c r="V52" i="12"/>
  <c r="Y52" i="12"/>
  <c r="U53" i="12"/>
  <c r="V53" i="12"/>
  <c r="Y53" i="12"/>
  <c r="U54" i="12"/>
  <c r="V54" i="12"/>
  <c r="Y54" i="12"/>
  <c r="Y56" i="12"/>
  <c r="Z9" i="12"/>
  <c r="Z10" i="12"/>
  <c r="Z11" i="12"/>
  <c r="Z12" i="12"/>
  <c r="Z13" i="12"/>
  <c r="Z14" i="12"/>
  <c r="Z15" i="12"/>
  <c r="Z16" i="12"/>
  <c r="Z18" i="12"/>
  <c r="Z19" i="12"/>
  <c r="Z20" i="12"/>
  <c r="Z21" i="12"/>
  <c r="Z22" i="12"/>
  <c r="Z23" i="12"/>
  <c r="Z24" i="12"/>
  <c r="Z25" i="12"/>
  <c r="Z26" i="12"/>
  <c r="Z27" i="12"/>
  <c r="Z28" i="12"/>
  <c r="Z29" i="12"/>
  <c r="Z30" i="12"/>
  <c r="Z31" i="12"/>
  <c r="Z32" i="12"/>
  <c r="Z33" i="12"/>
  <c r="Z34" i="12"/>
  <c r="Z35" i="12"/>
  <c r="Z36" i="12"/>
  <c r="Z37" i="12"/>
  <c r="Z38" i="12"/>
  <c r="Z39" i="12"/>
  <c r="Z40" i="12"/>
  <c r="Z41" i="12"/>
  <c r="Z42" i="12"/>
  <c r="Z43" i="12"/>
  <c r="Z44" i="12"/>
  <c r="Z45" i="12"/>
  <c r="Z46" i="12"/>
  <c r="Z47" i="12"/>
  <c r="Z48" i="12"/>
  <c r="Z49" i="12"/>
  <c r="Z50" i="12"/>
  <c r="Z51" i="12"/>
  <c r="Z52" i="12"/>
  <c r="Z53" i="12"/>
  <c r="Z54" i="12"/>
  <c r="Z56" i="12"/>
  <c r="M9" i="12"/>
  <c r="AA9" i="12"/>
  <c r="M10" i="12"/>
  <c r="AA10" i="12"/>
  <c r="M11" i="12"/>
  <c r="AA11" i="12"/>
  <c r="M12" i="12"/>
  <c r="AA12" i="12"/>
  <c r="M13" i="12"/>
  <c r="AA13" i="12"/>
  <c r="M14" i="12"/>
  <c r="AA14" i="12"/>
  <c r="M15" i="12"/>
  <c r="AA15" i="12"/>
  <c r="M16" i="12"/>
  <c r="AA16" i="12"/>
  <c r="M18" i="12"/>
  <c r="AA18" i="12"/>
  <c r="M19" i="12"/>
  <c r="AA19" i="12"/>
  <c r="M20" i="12"/>
  <c r="AA20" i="12"/>
  <c r="M21" i="12"/>
  <c r="AA21" i="12"/>
  <c r="M22" i="12"/>
  <c r="AA22" i="12"/>
  <c r="M23" i="12"/>
  <c r="AA23" i="12"/>
  <c r="M24" i="12"/>
  <c r="AA24" i="12"/>
  <c r="M25" i="12"/>
  <c r="AA25" i="12"/>
  <c r="M26" i="12"/>
  <c r="AA26" i="12"/>
  <c r="M27" i="12"/>
  <c r="AA27" i="12"/>
  <c r="M28" i="12"/>
  <c r="AA28" i="12"/>
  <c r="M29" i="12"/>
  <c r="AA29" i="12"/>
  <c r="M30" i="12"/>
  <c r="AA30" i="12"/>
  <c r="M31" i="12"/>
  <c r="AA31" i="12"/>
  <c r="M32" i="12"/>
  <c r="AA32" i="12"/>
  <c r="M33" i="12"/>
  <c r="AA33" i="12"/>
  <c r="M34" i="12"/>
  <c r="AA34" i="12"/>
  <c r="M35" i="12"/>
  <c r="AA35" i="12"/>
  <c r="M36" i="12"/>
  <c r="AA36" i="12"/>
  <c r="M37" i="12"/>
  <c r="AA37" i="12"/>
  <c r="M38" i="12"/>
  <c r="AA38" i="12"/>
  <c r="M39" i="12"/>
  <c r="AA39" i="12"/>
  <c r="M40" i="12"/>
  <c r="AA40" i="12"/>
  <c r="M41" i="12"/>
  <c r="AA41" i="12"/>
  <c r="M42" i="12"/>
  <c r="AA42" i="12"/>
  <c r="M43" i="12"/>
  <c r="AA43" i="12"/>
  <c r="M44" i="12"/>
  <c r="AA44" i="12"/>
  <c r="M45" i="12"/>
  <c r="AA45" i="12"/>
  <c r="M46" i="12"/>
  <c r="AA46" i="12"/>
  <c r="M47" i="12"/>
  <c r="AA47" i="12"/>
  <c r="M48" i="12"/>
  <c r="AA48" i="12"/>
  <c r="M49" i="12"/>
  <c r="AA49" i="12"/>
  <c r="M50" i="12"/>
  <c r="AA50" i="12"/>
  <c r="M51" i="12"/>
  <c r="AA51" i="12"/>
  <c r="M52" i="12"/>
  <c r="AA52" i="12"/>
  <c r="M53" i="12"/>
  <c r="AA53" i="12"/>
  <c r="M54" i="12"/>
  <c r="AA54" i="12"/>
  <c r="AA56" i="12"/>
  <c r="AB9" i="12"/>
  <c r="AB10" i="12"/>
  <c r="AB11" i="12"/>
  <c r="AB12" i="12"/>
  <c r="AB13" i="12"/>
  <c r="AB14" i="12"/>
  <c r="AB15" i="12"/>
  <c r="AB16" i="12"/>
  <c r="AB18" i="12"/>
  <c r="AB19" i="12"/>
  <c r="AB20" i="12"/>
  <c r="AB21" i="12"/>
  <c r="AB22" i="12"/>
  <c r="AB23" i="12"/>
  <c r="AB24" i="12"/>
  <c r="AB25" i="12"/>
  <c r="AB26" i="12"/>
  <c r="AB27" i="12"/>
  <c r="AB28" i="12"/>
  <c r="AB29" i="12"/>
  <c r="AB30" i="12"/>
  <c r="AB31" i="12"/>
  <c r="AB32" i="12"/>
  <c r="AB33" i="12"/>
  <c r="AB34" i="12"/>
  <c r="AB35" i="12"/>
  <c r="AB36" i="12"/>
  <c r="AB37" i="12"/>
  <c r="AB38" i="12"/>
  <c r="AB39" i="12"/>
  <c r="AB40" i="12"/>
  <c r="AB41" i="12"/>
  <c r="AB42" i="12"/>
  <c r="AB43" i="12"/>
  <c r="AB44" i="12"/>
  <c r="AB45" i="12"/>
  <c r="AB46" i="12"/>
  <c r="AB47" i="12"/>
  <c r="AB48" i="12"/>
  <c r="AB49" i="12"/>
  <c r="AB50" i="12"/>
  <c r="AB51" i="12"/>
  <c r="AB52" i="12"/>
  <c r="AB53" i="12"/>
  <c r="AB54" i="12"/>
  <c r="AB56" i="12"/>
  <c r="AD56" i="12"/>
  <c r="C9" i="11"/>
  <c r="J9" i="11"/>
  <c r="P9" i="11"/>
  <c r="S9" i="11"/>
  <c r="B9" i="11"/>
  <c r="O9" i="11"/>
  <c r="R9" i="11"/>
  <c r="X9" i="11"/>
  <c r="C10" i="11"/>
  <c r="J10" i="11"/>
  <c r="P10" i="11"/>
  <c r="S10" i="11"/>
  <c r="B10" i="11"/>
  <c r="O10" i="11"/>
  <c r="R10" i="11"/>
  <c r="X10" i="11"/>
  <c r="C11" i="11"/>
  <c r="J11" i="11"/>
  <c r="P11" i="11"/>
  <c r="S11" i="11"/>
  <c r="B11" i="11"/>
  <c r="O11" i="11"/>
  <c r="R11" i="11"/>
  <c r="X11" i="11"/>
  <c r="C12" i="11"/>
  <c r="J12" i="11"/>
  <c r="P12" i="11"/>
  <c r="S12" i="11"/>
  <c r="B12" i="11"/>
  <c r="O12" i="11"/>
  <c r="R12" i="11"/>
  <c r="X12" i="11"/>
  <c r="C13" i="11"/>
  <c r="J13" i="11"/>
  <c r="P13" i="11"/>
  <c r="S13" i="11"/>
  <c r="B13" i="11"/>
  <c r="O13" i="11"/>
  <c r="R13" i="11"/>
  <c r="X13" i="11"/>
  <c r="C14" i="11"/>
  <c r="J14" i="11"/>
  <c r="P14" i="11"/>
  <c r="S14" i="11"/>
  <c r="B14" i="11"/>
  <c r="O14" i="11"/>
  <c r="R14" i="11"/>
  <c r="X14" i="11"/>
  <c r="C15" i="11"/>
  <c r="J15" i="11"/>
  <c r="P15" i="11"/>
  <c r="S15" i="11"/>
  <c r="B15" i="11"/>
  <c r="O15" i="11"/>
  <c r="R15" i="11"/>
  <c r="X15" i="11"/>
  <c r="C16" i="11"/>
  <c r="J16" i="11"/>
  <c r="P16" i="11"/>
  <c r="S16" i="11"/>
  <c r="B16" i="11"/>
  <c r="O16" i="11"/>
  <c r="R16" i="11"/>
  <c r="X16" i="11"/>
  <c r="C17" i="11"/>
  <c r="J17" i="11"/>
  <c r="P17" i="11"/>
  <c r="S17" i="11"/>
  <c r="B17" i="11"/>
  <c r="O17" i="11"/>
  <c r="R17" i="11"/>
  <c r="X17" i="11"/>
  <c r="C18" i="11"/>
  <c r="J18" i="11"/>
  <c r="P18" i="11"/>
  <c r="S18" i="11"/>
  <c r="B18" i="11"/>
  <c r="O18" i="11"/>
  <c r="R18" i="11"/>
  <c r="X18" i="11"/>
  <c r="C19" i="11"/>
  <c r="J19" i="11"/>
  <c r="P19" i="11"/>
  <c r="S19" i="11"/>
  <c r="B19" i="11"/>
  <c r="O19" i="11"/>
  <c r="R19" i="11"/>
  <c r="X19" i="11"/>
  <c r="C20" i="11"/>
  <c r="J20" i="11"/>
  <c r="P20" i="11"/>
  <c r="S20" i="11"/>
  <c r="B20" i="11"/>
  <c r="O20" i="11"/>
  <c r="R20" i="11"/>
  <c r="X20" i="11"/>
  <c r="C21" i="11"/>
  <c r="J21" i="11"/>
  <c r="P21" i="11"/>
  <c r="S21" i="11"/>
  <c r="B21" i="11"/>
  <c r="O21" i="11"/>
  <c r="R21" i="11"/>
  <c r="X21" i="11"/>
  <c r="C22" i="11"/>
  <c r="J22" i="11"/>
  <c r="P22" i="11"/>
  <c r="S22" i="11"/>
  <c r="B22" i="11"/>
  <c r="O22" i="11"/>
  <c r="R22" i="11"/>
  <c r="X22" i="11"/>
  <c r="C23" i="11"/>
  <c r="J23" i="11"/>
  <c r="P23" i="11"/>
  <c r="S23" i="11"/>
  <c r="B23" i="11"/>
  <c r="O23" i="11"/>
  <c r="R23" i="11"/>
  <c r="X23" i="11"/>
  <c r="C24" i="11"/>
  <c r="J24" i="11"/>
  <c r="P24" i="11"/>
  <c r="S24" i="11"/>
  <c r="B24" i="11"/>
  <c r="O24" i="11"/>
  <c r="R24" i="11"/>
  <c r="X24" i="11"/>
  <c r="C25" i="11"/>
  <c r="J25" i="11"/>
  <c r="P25" i="11"/>
  <c r="S25" i="11"/>
  <c r="B25" i="11"/>
  <c r="O25" i="11"/>
  <c r="R25" i="11"/>
  <c r="X25" i="11"/>
  <c r="C26" i="11"/>
  <c r="J26" i="11"/>
  <c r="P26" i="11"/>
  <c r="S26" i="11"/>
  <c r="B26" i="11"/>
  <c r="O26" i="11"/>
  <c r="R26" i="11"/>
  <c r="X26" i="11"/>
  <c r="C27" i="11"/>
  <c r="J27" i="11"/>
  <c r="P27" i="11"/>
  <c r="S27" i="11"/>
  <c r="B27" i="11"/>
  <c r="O27" i="11"/>
  <c r="R27" i="11"/>
  <c r="X27" i="11"/>
  <c r="C28" i="11"/>
  <c r="J28" i="11"/>
  <c r="P28" i="11"/>
  <c r="S28" i="11"/>
  <c r="B28" i="11"/>
  <c r="O28" i="11"/>
  <c r="R28" i="11"/>
  <c r="X28" i="11"/>
  <c r="C29" i="11"/>
  <c r="J29" i="11"/>
  <c r="P29" i="11"/>
  <c r="S29" i="11"/>
  <c r="B29" i="11"/>
  <c r="O29" i="11"/>
  <c r="R29" i="11"/>
  <c r="X29" i="11"/>
  <c r="C30" i="11"/>
  <c r="J30" i="11"/>
  <c r="P30" i="11"/>
  <c r="S30" i="11"/>
  <c r="B30" i="11"/>
  <c r="O30" i="11"/>
  <c r="R30" i="11"/>
  <c r="X30" i="11"/>
  <c r="C31" i="11"/>
  <c r="J31" i="11"/>
  <c r="P31" i="11"/>
  <c r="S31" i="11"/>
  <c r="B31" i="11"/>
  <c r="O31" i="11"/>
  <c r="R31" i="11"/>
  <c r="X31" i="11"/>
  <c r="C32" i="11"/>
  <c r="J32" i="11"/>
  <c r="P32" i="11"/>
  <c r="S32" i="11"/>
  <c r="B32" i="11"/>
  <c r="O32" i="11"/>
  <c r="R32" i="11"/>
  <c r="X32" i="11"/>
  <c r="C33" i="11"/>
  <c r="J33" i="11"/>
  <c r="P33" i="11"/>
  <c r="S33" i="11"/>
  <c r="B33" i="11"/>
  <c r="O33" i="11"/>
  <c r="R33" i="11"/>
  <c r="X33" i="11"/>
  <c r="C34" i="11"/>
  <c r="J34" i="11"/>
  <c r="P34" i="11"/>
  <c r="S34" i="11"/>
  <c r="B34" i="11"/>
  <c r="O34" i="11"/>
  <c r="R34" i="11"/>
  <c r="X34" i="11"/>
  <c r="C35" i="11"/>
  <c r="J35" i="11"/>
  <c r="P35" i="11"/>
  <c r="S35" i="11"/>
  <c r="B35" i="11"/>
  <c r="O35" i="11"/>
  <c r="R35" i="11"/>
  <c r="X35" i="11"/>
  <c r="C36" i="11"/>
  <c r="J36" i="11"/>
  <c r="P36" i="11"/>
  <c r="S36" i="11"/>
  <c r="B36" i="11"/>
  <c r="O36" i="11"/>
  <c r="R36" i="11"/>
  <c r="X36" i="11"/>
  <c r="C37" i="11"/>
  <c r="J37" i="11"/>
  <c r="P37" i="11"/>
  <c r="S37" i="11"/>
  <c r="B37" i="11"/>
  <c r="O37" i="11"/>
  <c r="R37" i="11"/>
  <c r="X37" i="11"/>
  <c r="C38" i="11"/>
  <c r="J38" i="11"/>
  <c r="P38" i="11"/>
  <c r="S38" i="11"/>
  <c r="B38" i="11"/>
  <c r="O38" i="11"/>
  <c r="R38" i="11"/>
  <c r="X38" i="11"/>
  <c r="C39" i="11"/>
  <c r="J39" i="11"/>
  <c r="P39" i="11"/>
  <c r="S39" i="11"/>
  <c r="B39" i="11"/>
  <c r="O39" i="11"/>
  <c r="R39" i="11"/>
  <c r="X39" i="11"/>
  <c r="C40" i="11"/>
  <c r="J40" i="11"/>
  <c r="P40" i="11"/>
  <c r="S40" i="11"/>
  <c r="B40" i="11"/>
  <c r="O40" i="11"/>
  <c r="R40" i="11"/>
  <c r="X40" i="11"/>
  <c r="C41" i="11"/>
  <c r="J41" i="11"/>
  <c r="P41" i="11"/>
  <c r="S41" i="11"/>
  <c r="B41" i="11"/>
  <c r="O41" i="11"/>
  <c r="R41" i="11"/>
  <c r="X41" i="11"/>
  <c r="C42" i="11"/>
  <c r="J42" i="11"/>
  <c r="P42" i="11"/>
  <c r="S42" i="11"/>
  <c r="B42" i="11"/>
  <c r="O42" i="11"/>
  <c r="R42" i="11"/>
  <c r="X42" i="11"/>
  <c r="C43" i="11"/>
  <c r="J43" i="11"/>
  <c r="P43" i="11"/>
  <c r="S43" i="11"/>
  <c r="B43" i="11"/>
  <c r="O43" i="11"/>
  <c r="R43" i="11"/>
  <c r="X43" i="11"/>
  <c r="C44" i="11"/>
  <c r="J44" i="11"/>
  <c r="P44" i="11"/>
  <c r="S44" i="11"/>
  <c r="B44" i="11"/>
  <c r="O44" i="11"/>
  <c r="R44" i="11"/>
  <c r="X44" i="11"/>
  <c r="C45" i="11"/>
  <c r="J45" i="11"/>
  <c r="P45" i="11"/>
  <c r="S45" i="11"/>
  <c r="B45" i="11"/>
  <c r="O45" i="11"/>
  <c r="R45" i="11"/>
  <c r="X45" i="11"/>
  <c r="C46" i="11"/>
  <c r="J46" i="11"/>
  <c r="P46" i="11"/>
  <c r="S46" i="11"/>
  <c r="B46" i="11"/>
  <c r="O46" i="11"/>
  <c r="R46" i="11"/>
  <c r="X46" i="11"/>
  <c r="C47" i="11"/>
  <c r="J47" i="11"/>
  <c r="P47" i="11"/>
  <c r="S47" i="11"/>
  <c r="B47" i="11"/>
  <c r="O47" i="11"/>
  <c r="R47" i="11"/>
  <c r="X47" i="11"/>
  <c r="C48" i="11"/>
  <c r="J48" i="11"/>
  <c r="P48" i="11"/>
  <c r="S48" i="11"/>
  <c r="B48" i="11"/>
  <c r="O48" i="11"/>
  <c r="R48" i="11"/>
  <c r="X48" i="11"/>
  <c r="C49" i="11"/>
  <c r="J49" i="11"/>
  <c r="P49" i="11"/>
  <c r="S49" i="11"/>
  <c r="B49" i="11"/>
  <c r="O49" i="11"/>
  <c r="R49" i="11"/>
  <c r="X49" i="11"/>
  <c r="C50" i="11"/>
  <c r="J50" i="11"/>
  <c r="P50" i="11"/>
  <c r="S50" i="11"/>
  <c r="B50" i="11"/>
  <c r="O50" i="11"/>
  <c r="R50" i="11"/>
  <c r="X50" i="11"/>
  <c r="C51" i="11"/>
  <c r="J51" i="11"/>
  <c r="P51" i="11"/>
  <c r="S51" i="11"/>
  <c r="B51" i="11"/>
  <c r="O51" i="11"/>
  <c r="R51" i="11"/>
  <c r="X51" i="11"/>
  <c r="C52" i="11"/>
  <c r="J52" i="11"/>
  <c r="P52" i="11"/>
  <c r="S52" i="11"/>
  <c r="B52" i="11"/>
  <c r="O52" i="11"/>
  <c r="R52" i="11"/>
  <c r="X52" i="11"/>
  <c r="C53" i="11"/>
  <c r="J53" i="11"/>
  <c r="P53" i="11"/>
  <c r="S53" i="11"/>
  <c r="B53" i="11"/>
  <c r="O53" i="11"/>
  <c r="R53" i="11"/>
  <c r="X53" i="11"/>
  <c r="C54" i="11"/>
  <c r="J54" i="11"/>
  <c r="P54" i="11"/>
  <c r="S54" i="11"/>
  <c r="B54" i="11"/>
  <c r="O54" i="11"/>
  <c r="R54" i="11"/>
  <c r="X54" i="11"/>
  <c r="X56" i="11"/>
  <c r="U9" i="11"/>
  <c r="V9" i="11"/>
  <c r="Y9" i="11"/>
  <c r="U10" i="11"/>
  <c r="V10" i="11"/>
  <c r="Y10" i="11"/>
  <c r="U11" i="11"/>
  <c r="V11" i="11"/>
  <c r="Y11" i="11"/>
  <c r="U12" i="11"/>
  <c r="V12" i="11"/>
  <c r="Y12" i="11"/>
  <c r="U13" i="11"/>
  <c r="V13" i="11"/>
  <c r="Y13" i="11"/>
  <c r="U14" i="11"/>
  <c r="V14" i="11"/>
  <c r="Y14" i="11"/>
  <c r="U15" i="11"/>
  <c r="V15" i="11"/>
  <c r="Y15" i="11"/>
  <c r="U16" i="11"/>
  <c r="V16" i="11"/>
  <c r="Y16" i="11"/>
  <c r="U17" i="11"/>
  <c r="V17" i="11"/>
  <c r="Y17" i="11"/>
  <c r="U18" i="11"/>
  <c r="V18" i="11"/>
  <c r="Y18" i="11"/>
  <c r="U19" i="11"/>
  <c r="V19" i="11"/>
  <c r="Y19" i="11"/>
  <c r="U20" i="11"/>
  <c r="V20" i="11"/>
  <c r="Y20" i="11"/>
  <c r="U21" i="11"/>
  <c r="V21" i="11"/>
  <c r="Y21" i="11"/>
  <c r="U22" i="11"/>
  <c r="V22" i="11"/>
  <c r="Y22" i="11"/>
  <c r="U23" i="11"/>
  <c r="V23" i="11"/>
  <c r="Y23" i="11"/>
  <c r="U24" i="11"/>
  <c r="V24" i="11"/>
  <c r="Y24" i="11"/>
  <c r="U25" i="11"/>
  <c r="V25" i="11"/>
  <c r="Y25" i="11"/>
  <c r="U26" i="11"/>
  <c r="V26" i="11"/>
  <c r="Y26" i="11"/>
  <c r="U27" i="11"/>
  <c r="V27" i="11"/>
  <c r="Y27" i="11"/>
  <c r="U28" i="11"/>
  <c r="V28" i="11"/>
  <c r="Y28" i="11"/>
  <c r="U29" i="11"/>
  <c r="V29" i="11"/>
  <c r="Y29" i="11"/>
  <c r="U30" i="11"/>
  <c r="V30" i="11"/>
  <c r="Y30" i="11"/>
  <c r="U31" i="11"/>
  <c r="V31" i="11"/>
  <c r="Y31" i="11"/>
  <c r="U32" i="11"/>
  <c r="V32" i="11"/>
  <c r="Y32" i="11"/>
  <c r="U33" i="11"/>
  <c r="V33" i="11"/>
  <c r="Y33" i="11"/>
  <c r="U34" i="11"/>
  <c r="V34" i="11"/>
  <c r="Y34" i="11"/>
  <c r="U35" i="11"/>
  <c r="V35" i="11"/>
  <c r="Y35" i="11"/>
  <c r="U36" i="11"/>
  <c r="V36" i="11"/>
  <c r="Y36" i="11"/>
  <c r="U37" i="11"/>
  <c r="V37" i="11"/>
  <c r="Y37" i="11"/>
  <c r="U38" i="11"/>
  <c r="V38" i="11"/>
  <c r="Y38" i="11"/>
  <c r="U39" i="11"/>
  <c r="V39" i="11"/>
  <c r="Y39" i="11"/>
  <c r="U40" i="11"/>
  <c r="V40" i="11"/>
  <c r="Y40" i="11"/>
  <c r="U41" i="11"/>
  <c r="V41" i="11"/>
  <c r="Y41" i="11"/>
  <c r="U42" i="11"/>
  <c r="V42" i="11"/>
  <c r="Y42" i="11"/>
  <c r="U43" i="11"/>
  <c r="V43" i="11"/>
  <c r="Y43" i="11"/>
  <c r="U44" i="11"/>
  <c r="V44" i="11"/>
  <c r="Y44" i="11"/>
  <c r="U45" i="11"/>
  <c r="V45" i="11"/>
  <c r="Y45" i="11"/>
  <c r="U46" i="11"/>
  <c r="V46" i="11"/>
  <c r="Y46" i="11"/>
  <c r="U47" i="11"/>
  <c r="V47" i="11"/>
  <c r="Y47" i="11"/>
  <c r="U48" i="11"/>
  <c r="V48" i="11"/>
  <c r="Y48" i="11"/>
  <c r="U49" i="11"/>
  <c r="V49" i="11"/>
  <c r="Y49" i="11"/>
  <c r="U50" i="11"/>
  <c r="V50" i="11"/>
  <c r="Y50" i="11"/>
  <c r="U51" i="11"/>
  <c r="V51" i="11"/>
  <c r="Y51" i="11"/>
  <c r="U52" i="11"/>
  <c r="V52" i="11"/>
  <c r="Y52" i="11"/>
  <c r="U53" i="11"/>
  <c r="V53" i="11"/>
  <c r="Y53" i="11"/>
  <c r="U54" i="11"/>
  <c r="V54" i="11"/>
  <c r="Y54" i="11"/>
  <c r="Y56" i="11"/>
  <c r="Z9" i="11"/>
  <c r="Z10" i="11"/>
  <c r="Z11" i="11"/>
  <c r="Z12" i="11"/>
  <c r="Z13" i="11"/>
  <c r="Z14" i="11"/>
  <c r="Z15" i="11"/>
  <c r="Z16" i="11"/>
  <c r="Z17" i="11"/>
  <c r="Z18" i="11"/>
  <c r="Z19" i="11"/>
  <c r="Z20" i="11"/>
  <c r="Z21" i="11"/>
  <c r="Z22" i="11"/>
  <c r="Z23" i="11"/>
  <c r="Z24" i="11"/>
  <c r="Z25" i="11"/>
  <c r="Z26" i="11"/>
  <c r="Z27" i="11"/>
  <c r="Z28" i="11"/>
  <c r="Z29" i="11"/>
  <c r="Z30" i="11"/>
  <c r="Z31" i="11"/>
  <c r="Z32" i="11"/>
  <c r="Z33" i="11"/>
  <c r="Z34" i="11"/>
  <c r="Z35" i="11"/>
  <c r="Z36" i="11"/>
  <c r="Z37" i="11"/>
  <c r="Z38" i="11"/>
  <c r="Z39" i="11"/>
  <c r="Z40" i="11"/>
  <c r="Z41" i="11"/>
  <c r="Z42" i="11"/>
  <c r="Z43" i="11"/>
  <c r="Z44" i="11"/>
  <c r="Z45" i="11"/>
  <c r="Z46" i="11"/>
  <c r="Z47" i="11"/>
  <c r="Z48" i="11"/>
  <c r="Z49" i="11"/>
  <c r="Z50" i="11"/>
  <c r="Z51" i="11"/>
  <c r="Z52" i="11"/>
  <c r="Z53" i="11"/>
  <c r="Z54" i="11"/>
  <c r="Z56" i="11"/>
  <c r="M9" i="11"/>
  <c r="AA9" i="11"/>
  <c r="M10" i="11"/>
  <c r="AA10" i="11"/>
  <c r="M11" i="11"/>
  <c r="AA11" i="11"/>
  <c r="M12" i="11"/>
  <c r="AA12" i="11"/>
  <c r="M13" i="11"/>
  <c r="AA13" i="11"/>
  <c r="M14" i="11"/>
  <c r="AA14" i="11"/>
  <c r="M15" i="11"/>
  <c r="AA15" i="11"/>
  <c r="M16" i="11"/>
  <c r="AA16" i="11"/>
  <c r="M17" i="11"/>
  <c r="AA17" i="11"/>
  <c r="M18" i="11"/>
  <c r="AA18" i="11"/>
  <c r="M19" i="11"/>
  <c r="AA19" i="11"/>
  <c r="M20" i="11"/>
  <c r="AA20" i="11"/>
  <c r="M21" i="11"/>
  <c r="AA21" i="11"/>
  <c r="M22" i="11"/>
  <c r="AA22" i="11"/>
  <c r="M23" i="11"/>
  <c r="AA23" i="11"/>
  <c r="M24" i="11"/>
  <c r="AA24" i="11"/>
  <c r="M25" i="11"/>
  <c r="AA25" i="11"/>
  <c r="M26" i="11"/>
  <c r="AA26" i="11"/>
  <c r="M27" i="11"/>
  <c r="AA27" i="11"/>
  <c r="M28" i="11"/>
  <c r="AA28" i="11"/>
  <c r="M29" i="11"/>
  <c r="AA29" i="11"/>
  <c r="M30" i="11"/>
  <c r="AA30" i="11"/>
  <c r="M31" i="11"/>
  <c r="AA31" i="11"/>
  <c r="M32" i="11"/>
  <c r="AA32" i="11"/>
  <c r="M33" i="11"/>
  <c r="AA33" i="11"/>
  <c r="M34" i="11"/>
  <c r="AA34" i="11"/>
  <c r="M35" i="11"/>
  <c r="AA35" i="11"/>
  <c r="M36" i="11"/>
  <c r="AA36" i="11"/>
  <c r="M37" i="11"/>
  <c r="AA37" i="11"/>
  <c r="M38" i="11"/>
  <c r="AA38" i="11"/>
  <c r="M39" i="11"/>
  <c r="AA39" i="11"/>
  <c r="M40" i="11"/>
  <c r="AA40" i="11"/>
  <c r="M41" i="11"/>
  <c r="AA41" i="11"/>
  <c r="M42" i="11"/>
  <c r="AA42" i="11"/>
  <c r="M43" i="11"/>
  <c r="AA43" i="11"/>
  <c r="M44" i="11"/>
  <c r="AA44" i="11"/>
  <c r="M45" i="11"/>
  <c r="AA45" i="11"/>
  <c r="M46" i="11"/>
  <c r="AA46" i="11"/>
  <c r="M47" i="11"/>
  <c r="AA47" i="11"/>
  <c r="M48" i="11"/>
  <c r="AA48" i="11"/>
  <c r="M49" i="11"/>
  <c r="AA49" i="11"/>
  <c r="M50" i="11"/>
  <c r="AA50" i="11"/>
  <c r="M51" i="11"/>
  <c r="AA51" i="11"/>
  <c r="M52" i="11"/>
  <c r="AA52" i="11"/>
  <c r="M53" i="11"/>
  <c r="AA53" i="11"/>
  <c r="M54" i="11"/>
  <c r="AA54" i="11"/>
  <c r="AA56" i="11"/>
  <c r="AG54" i="11"/>
  <c r="AG50" i="11"/>
  <c r="AG46" i="11"/>
  <c r="AG55" i="11"/>
  <c r="AG51" i="11"/>
  <c r="AG47" i="11"/>
  <c r="AB9" i="11"/>
  <c r="AB10" i="11"/>
  <c r="AB11" i="11"/>
  <c r="AB12" i="11"/>
  <c r="AB13" i="11"/>
  <c r="AB14" i="11"/>
  <c r="AB15" i="11"/>
  <c r="AB16" i="11"/>
  <c r="AB17" i="11"/>
  <c r="AB18" i="11"/>
  <c r="AB19" i="11"/>
  <c r="AB20" i="11"/>
  <c r="AB21" i="11"/>
  <c r="AB22" i="11"/>
  <c r="AB23" i="11"/>
  <c r="AB24" i="11"/>
  <c r="AB25" i="11"/>
  <c r="AB26" i="11"/>
  <c r="AB27" i="11"/>
  <c r="AB28" i="11"/>
  <c r="AB29" i="11"/>
  <c r="AB30" i="11"/>
  <c r="AB31" i="11"/>
  <c r="AB32" i="11"/>
  <c r="AB33" i="11"/>
  <c r="AB34" i="11"/>
  <c r="AB35" i="11"/>
  <c r="AB36" i="11"/>
  <c r="AB37" i="11"/>
  <c r="AB38" i="11"/>
  <c r="AB39" i="11"/>
  <c r="AB40" i="11"/>
  <c r="AB41" i="11"/>
  <c r="AB42" i="11"/>
  <c r="AB43" i="11"/>
  <c r="AB44" i="11"/>
  <c r="AB45" i="11"/>
  <c r="AB46" i="11"/>
  <c r="AB47" i="11"/>
  <c r="AB48" i="11"/>
  <c r="AB49" i="11"/>
  <c r="AB50" i="11"/>
  <c r="AB51" i="11"/>
  <c r="AB52" i="11"/>
  <c r="AB53" i="11"/>
  <c r="AB54" i="11"/>
  <c r="AB56" i="11"/>
  <c r="AD56" i="11"/>
  <c r="U9" i="10"/>
  <c r="V9" i="10"/>
  <c r="Y9" i="10"/>
  <c r="U10" i="10"/>
  <c r="V10" i="10"/>
  <c r="Y10" i="10"/>
  <c r="U11" i="10"/>
  <c r="V11" i="10"/>
  <c r="Y11" i="10"/>
  <c r="U12" i="10"/>
  <c r="V12" i="10"/>
  <c r="Y12" i="10"/>
  <c r="U13" i="10"/>
  <c r="V13" i="10"/>
  <c r="Y13" i="10"/>
  <c r="U14" i="10"/>
  <c r="V14" i="10"/>
  <c r="Y14" i="10"/>
  <c r="U15" i="10"/>
  <c r="V15" i="10"/>
  <c r="Y15" i="10"/>
  <c r="U16" i="10"/>
  <c r="V16" i="10"/>
  <c r="Y16" i="10"/>
  <c r="U17" i="10"/>
  <c r="V17" i="10"/>
  <c r="Y17" i="10"/>
  <c r="U18" i="10"/>
  <c r="V18" i="10"/>
  <c r="Y18" i="10"/>
  <c r="U19" i="10"/>
  <c r="V19" i="10"/>
  <c r="Y19" i="10"/>
  <c r="U20" i="10"/>
  <c r="V20" i="10"/>
  <c r="Y20" i="10"/>
  <c r="U21" i="10"/>
  <c r="V21" i="10"/>
  <c r="Y21" i="10"/>
  <c r="U22" i="10"/>
  <c r="V22" i="10"/>
  <c r="Y22" i="10"/>
  <c r="U23" i="10"/>
  <c r="V23" i="10"/>
  <c r="Y23" i="10"/>
  <c r="U24" i="10"/>
  <c r="V24" i="10"/>
  <c r="Y24" i="10"/>
  <c r="U25" i="10"/>
  <c r="V25" i="10"/>
  <c r="Y25" i="10"/>
  <c r="U26" i="10"/>
  <c r="V26" i="10"/>
  <c r="Y26" i="10"/>
  <c r="U27" i="10"/>
  <c r="V27" i="10"/>
  <c r="Y27" i="10"/>
  <c r="U28" i="10"/>
  <c r="V28" i="10"/>
  <c r="Y28" i="10"/>
  <c r="U29" i="10"/>
  <c r="V29" i="10"/>
  <c r="Y29" i="10"/>
  <c r="U30" i="10"/>
  <c r="V30" i="10"/>
  <c r="Y30" i="10"/>
  <c r="U31" i="10"/>
  <c r="V31" i="10"/>
  <c r="Y31" i="10"/>
  <c r="U32" i="10"/>
  <c r="V32" i="10"/>
  <c r="Y32" i="10"/>
  <c r="U33" i="10"/>
  <c r="V33" i="10"/>
  <c r="Y33" i="10"/>
  <c r="U34" i="10"/>
  <c r="V34" i="10"/>
  <c r="Y34" i="10"/>
  <c r="U35" i="10"/>
  <c r="V35" i="10"/>
  <c r="Y35" i="10"/>
  <c r="U36" i="10"/>
  <c r="V36" i="10"/>
  <c r="Y36" i="10"/>
  <c r="U37" i="10"/>
  <c r="V37" i="10"/>
  <c r="Y37" i="10"/>
  <c r="U38" i="10"/>
  <c r="V38" i="10"/>
  <c r="Y38" i="10"/>
  <c r="U39" i="10"/>
  <c r="V39" i="10"/>
  <c r="Y39" i="10"/>
  <c r="U40" i="10"/>
  <c r="V40" i="10"/>
  <c r="Y40" i="10"/>
  <c r="U41" i="10"/>
  <c r="V41" i="10"/>
  <c r="Y41" i="10"/>
  <c r="U42" i="10"/>
  <c r="V42" i="10"/>
  <c r="Y42" i="10"/>
  <c r="U43" i="10"/>
  <c r="V43" i="10"/>
  <c r="Y43" i="10"/>
  <c r="U44" i="10"/>
  <c r="V44" i="10"/>
  <c r="Y44" i="10"/>
  <c r="U45" i="10"/>
  <c r="V45" i="10"/>
  <c r="Y45" i="10"/>
  <c r="U46" i="10"/>
  <c r="V46" i="10"/>
  <c r="Y46" i="10"/>
  <c r="U47" i="10"/>
  <c r="V47" i="10"/>
  <c r="Y47" i="10"/>
  <c r="U48" i="10"/>
  <c r="V48" i="10"/>
  <c r="Y48" i="10"/>
  <c r="U49" i="10"/>
  <c r="V49" i="10"/>
  <c r="Y49" i="10"/>
  <c r="U50" i="10"/>
  <c r="V50" i="10"/>
  <c r="Y50" i="10"/>
  <c r="U51" i="10"/>
  <c r="V51" i="10"/>
  <c r="Y51" i="10"/>
  <c r="U52" i="10"/>
  <c r="V52" i="10"/>
  <c r="Y52" i="10"/>
  <c r="U53" i="10"/>
  <c r="V53" i="10"/>
  <c r="Y53" i="10"/>
  <c r="U54" i="10"/>
  <c r="V54" i="10"/>
  <c r="Y54" i="10"/>
  <c r="Y56" i="10"/>
  <c r="Z9" i="10"/>
  <c r="Z10" i="10"/>
  <c r="Z11" i="10"/>
  <c r="Z12" i="10"/>
  <c r="Z13" i="10"/>
  <c r="Z14" i="10"/>
  <c r="Z15" i="10"/>
  <c r="Z16" i="10"/>
  <c r="Z17" i="10"/>
  <c r="Z18" i="10"/>
  <c r="Z19" i="10"/>
  <c r="Z20" i="10"/>
  <c r="Z21" i="10"/>
  <c r="Z22" i="10"/>
  <c r="Z23" i="10"/>
  <c r="Z24" i="10"/>
  <c r="Z25" i="10"/>
  <c r="Z26" i="10"/>
  <c r="Z27" i="10"/>
  <c r="Z28" i="10"/>
  <c r="Z29" i="10"/>
  <c r="Z30" i="10"/>
  <c r="Z31" i="10"/>
  <c r="Z32" i="10"/>
  <c r="Z33" i="10"/>
  <c r="Z34" i="10"/>
  <c r="Z35" i="10"/>
  <c r="Z36" i="10"/>
  <c r="Z37" i="10"/>
  <c r="Z38" i="10"/>
  <c r="Z39" i="10"/>
  <c r="Z40" i="10"/>
  <c r="Z41" i="10"/>
  <c r="Z42" i="10"/>
  <c r="Z43" i="10"/>
  <c r="Z44" i="10"/>
  <c r="Z45" i="10"/>
  <c r="Z46" i="10"/>
  <c r="Z47" i="10"/>
  <c r="Z48" i="10"/>
  <c r="Z49" i="10"/>
  <c r="Z50" i="10"/>
  <c r="Z51" i="10"/>
  <c r="Z52" i="10"/>
  <c r="Z53" i="10"/>
  <c r="Z54" i="10"/>
  <c r="Z56" i="10"/>
  <c r="M9" i="10"/>
  <c r="AA9" i="10"/>
  <c r="M10" i="10"/>
  <c r="AA10" i="10"/>
  <c r="M11" i="10"/>
  <c r="AA11" i="10"/>
  <c r="M12" i="10"/>
  <c r="AA12" i="10"/>
  <c r="M13" i="10"/>
  <c r="AA13" i="10"/>
  <c r="M14" i="10"/>
  <c r="AA14" i="10"/>
  <c r="M15" i="10"/>
  <c r="AA15" i="10"/>
  <c r="M16" i="10"/>
  <c r="AA16" i="10"/>
  <c r="M17" i="10"/>
  <c r="AA17" i="10"/>
  <c r="M18" i="10"/>
  <c r="AA18" i="10"/>
  <c r="M19" i="10"/>
  <c r="AA19" i="10"/>
  <c r="M20" i="10"/>
  <c r="AA20" i="10"/>
  <c r="M21" i="10"/>
  <c r="AA21" i="10"/>
  <c r="M22" i="10"/>
  <c r="AA22" i="10"/>
  <c r="M23" i="10"/>
  <c r="AA23" i="10"/>
  <c r="M24" i="10"/>
  <c r="AA24" i="10"/>
  <c r="M25" i="10"/>
  <c r="AA25" i="10"/>
  <c r="M26" i="10"/>
  <c r="AA26" i="10"/>
  <c r="M27" i="10"/>
  <c r="AA27" i="10"/>
  <c r="M28" i="10"/>
  <c r="AA28" i="10"/>
  <c r="M29" i="10"/>
  <c r="AA29" i="10"/>
  <c r="M30" i="10"/>
  <c r="AA30" i="10"/>
  <c r="M31" i="10"/>
  <c r="AA31" i="10"/>
  <c r="M32" i="10"/>
  <c r="AA32" i="10"/>
  <c r="M33" i="10"/>
  <c r="AA33" i="10"/>
  <c r="M34" i="10"/>
  <c r="AA34" i="10"/>
  <c r="M35" i="10"/>
  <c r="AA35" i="10"/>
  <c r="M36" i="10"/>
  <c r="AA36" i="10"/>
  <c r="M37" i="10"/>
  <c r="AA37" i="10"/>
  <c r="M38" i="10"/>
  <c r="AA38" i="10"/>
  <c r="M39" i="10"/>
  <c r="AA39" i="10"/>
  <c r="M40" i="10"/>
  <c r="AA40" i="10"/>
  <c r="M41" i="10"/>
  <c r="AA41" i="10"/>
  <c r="M42" i="10"/>
  <c r="AA42" i="10"/>
  <c r="M43" i="10"/>
  <c r="AA43" i="10"/>
  <c r="M44" i="10"/>
  <c r="AA44" i="10"/>
  <c r="M45" i="10"/>
  <c r="AA45" i="10"/>
  <c r="M46" i="10"/>
  <c r="AA46" i="10"/>
  <c r="M47" i="10"/>
  <c r="AA47" i="10"/>
  <c r="M48" i="10"/>
  <c r="AA48" i="10"/>
  <c r="M49" i="10"/>
  <c r="AA49" i="10"/>
  <c r="M50" i="10"/>
  <c r="AA50" i="10"/>
  <c r="M51" i="10"/>
  <c r="AA51" i="10"/>
  <c r="M52" i="10"/>
  <c r="AA52" i="10"/>
  <c r="M53" i="10"/>
  <c r="AA53" i="10"/>
  <c r="M54" i="10"/>
  <c r="AA54" i="10"/>
  <c r="AA56" i="10"/>
  <c r="AG54" i="10"/>
  <c r="AG50" i="10"/>
  <c r="AG46" i="10"/>
  <c r="AG55" i="10"/>
  <c r="AG51" i="10"/>
  <c r="AG47" i="10"/>
  <c r="AB9" i="10"/>
  <c r="AB10" i="10"/>
  <c r="AB11" i="10"/>
  <c r="AB12" i="10"/>
  <c r="AB13" i="10"/>
  <c r="AB14" i="10"/>
  <c r="AB15" i="10"/>
  <c r="AB16" i="10"/>
  <c r="AB17" i="10"/>
  <c r="AB18" i="10"/>
  <c r="AB19" i="10"/>
  <c r="AB20" i="10"/>
  <c r="AB21" i="10"/>
  <c r="AB22" i="10"/>
  <c r="AB23" i="10"/>
  <c r="AB24" i="10"/>
  <c r="AB25" i="10"/>
  <c r="AB26" i="10"/>
  <c r="AB27" i="10"/>
  <c r="AB28" i="10"/>
  <c r="AB29" i="10"/>
  <c r="AB30" i="10"/>
  <c r="AB31" i="10"/>
  <c r="AB32" i="10"/>
  <c r="AB33" i="10"/>
  <c r="AB34" i="10"/>
  <c r="AB35" i="10"/>
  <c r="AB36" i="10"/>
  <c r="AB37" i="10"/>
  <c r="AB38" i="10"/>
  <c r="AB39" i="10"/>
  <c r="AB40" i="10"/>
  <c r="AB41" i="10"/>
  <c r="AB42" i="10"/>
  <c r="AB43" i="10"/>
  <c r="AB44" i="10"/>
  <c r="AB45" i="10"/>
  <c r="AB46" i="10"/>
  <c r="AB47" i="10"/>
  <c r="AB48" i="10"/>
  <c r="AB49" i="10"/>
  <c r="AB50" i="10"/>
  <c r="AB51" i="10"/>
  <c r="AB52" i="10"/>
  <c r="AB53" i="10"/>
  <c r="AB54" i="10"/>
  <c r="AB56" i="10"/>
  <c r="AD56" i="10"/>
  <c r="E9" i="9"/>
  <c r="I9" i="9"/>
  <c r="P9" i="9"/>
  <c r="S9" i="9"/>
  <c r="D9" i="9"/>
  <c r="O9" i="9"/>
  <c r="R9" i="9"/>
  <c r="X9" i="9"/>
  <c r="E10" i="9"/>
  <c r="I10" i="9"/>
  <c r="P10" i="9"/>
  <c r="S10" i="9"/>
  <c r="D10" i="9"/>
  <c r="O10" i="9"/>
  <c r="R10" i="9"/>
  <c r="X10" i="9"/>
  <c r="E11" i="9"/>
  <c r="I11" i="9"/>
  <c r="P11" i="9"/>
  <c r="S11" i="9"/>
  <c r="D11" i="9"/>
  <c r="O11" i="9"/>
  <c r="R11" i="9"/>
  <c r="X11" i="9"/>
  <c r="E12" i="9"/>
  <c r="I12" i="9"/>
  <c r="P12" i="9"/>
  <c r="S12" i="9"/>
  <c r="D12" i="9"/>
  <c r="O12" i="9"/>
  <c r="R12" i="9"/>
  <c r="X12" i="9"/>
  <c r="E13" i="9"/>
  <c r="I13" i="9"/>
  <c r="P13" i="9"/>
  <c r="S13" i="9"/>
  <c r="D13" i="9"/>
  <c r="O13" i="9"/>
  <c r="R13" i="9"/>
  <c r="X13" i="9"/>
  <c r="E14" i="9"/>
  <c r="I14" i="9"/>
  <c r="P14" i="9"/>
  <c r="S14" i="9"/>
  <c r="D14" i="9"/>
  <c r="O14" i="9"/>
  <c r="R14" i="9"/>
  <c r="X14" i="9"/>
  <c r="E15" i="9"/>
  <c r="I15" i="9"/>
  <c r="P15" i="9"/>
  <c r="S15" i="9"/>
  <c r="D15" i="9"/>
  <c r="O15" i="9"/>
  <c r="R15" i="9"/>
  <c r="X15" i="9"/>
  <c r="E16" i="9"/>
  <c r="I16" i="9"/>
  <c r="P16" i="9"/>
  <c r="S16" i="9"/>
  <c r="D16" i="9"/>
  <c r="O16" i="9"/>
  <c r="R16" i="9"/>
  <c r="X16" i="9"/>
  <c r="E17" i="9"/>
  <c r="I17" i="9"/>
  <c r="P17" i="9"/>
  <c r="S17" i="9"/>
  <c r="D17" i="9"/>
  <c r="O17" i="9"/>
  <c r="R17" i="9"/>
  <c r="X17" i="9"/>
  <c r="E18" i="9"/>
  <c r="I18" i="9"/>
  <c r="P18" i="9"/>
  <c r="S18" i="9"/>
  <c r="D18" i="9"/>
  <c r="O18" i="9"/>
  <c r="R18" i="9"/>
  <c r="X18" i="9"/>
  <c r="E19" i="9"/>
  <c r="I19" i="9"/>
  <c r="P19" i="9"/>
  <c r="S19" i="9"/>
  <c r="D19" i="9"/>
  <c r="O19" i="9"/>
  <c r="R19" i="9"/>
  <c r="X19" i="9"/>
  <c r="E20" i="9"/>
  <c r="I20" i="9"/>
  <c r="P20" i="9"/>
  <c r="S20" i="9"/>
  <c r="D20" i="9"/>
  <c r="O20" i="9"/>
  <c r="R20" i="9"/>
  <c r="X20" i="9"/>
  <c r="E21" i="9"/>
  <c r="I21" i="9"/>
  <c r="P21" i="9"/>
  <c r="S21" i="9"/>
  <c r="D21" i="9"/>
  <c r="O21" i="9"/>
  <c r="R21" i="9"/>
  <c r="X21" i="9"/>
  <c r="E22" i="9"/>
  <c r="I22" i="9"/>
  <c r="P22" i="9"/>
  <c r="S22" i="9"/>
  <c r="D22" i="9"/>
  <c r="O22" i="9"/>
  <c r="R22" i="9"/>
  <c r="X22" i="9"/>
  <c r="E23" i="9"/>
  <c r="I23" i="9"/>
  <c r="P23" i="9"/>
  <c r="S23" i="9"/>
  <c r="D23" i="9"/>
  <c r="O23" i="9"/>
  <c r="R23" i="9"/>
  <c r="X23" i="9"/>
  <c r="E24" i="9"/>
  <c r="I24" i="9"/>
  <c r="P24" i="9"/>
  <c r="S24" i="9"/>
  <c r="D24" i="9"/>
  <c r="O24" i="9"/>
  <c r="R24" i="9"/>
  <c r="X24" i="9"/>
  <c r="E25" i="9"/>
  <c r="I25" i="9"/>
  <c r="P25" i="9"/>
  <c r="S25" i="9"/>
  <c r="D25" i="9"/>
  <c r="O25" i="9"/>
  <c r="R25" i="9"/>
  <c r="X25" i="9"/>
  <c r="E26" i="9"/>
  <c r="I26" i="9"/>
  <c r="P26" i="9"/>
  <c r="S26" i="9"/>
  <c r="D26" i="9"/>
  <c r="O26" i="9"/>
  <c r="R26" i="9"/>
  <c r="X26" i="9"/>
  <c r="E27" i="9"/>
  <c r="I27" i="9"/>
  <c r="P27" i="9"/>
  <c r="S27" i="9"/>
  <c r="D27" i="9"/>
  <c r="O27" i="9"/>
  <c r="R27" i="9"/>
  <c r="X27" i="9"/>
  <c r="E28" i="9"/>
  <c r="I28" i="9"/>
  <c r="P28" i="9"/>
  <c r="S28" i="9"/>
  <c r="D28" i="9"/>
  <c r="O28" i="9"/>
  <c r="R28" i="9"/>
  <c r="X28" i="9"/>
  <c r="E29" i="9"/>
  <c r="I29" i="9"/>
  <c r="P29" i="9"/>
  <c r="S29" i="9"/>
  <c r="D29" i="9"/>
  <c r="O29" i="9"/>
  <c r="R29" i="9"/>
  <c r="X29" i="9"/>
  <c r="E30" i="9"/>
  <c r="I30" i="9"/>
  <c r="P30" i="9"/>
  <c r="S30" i="9"/>
  <c r="D30" i="9"/>
  <c r="O30" i="9"/>
  <c r="R30" i="9"/>
  <c r="X30" i="9"/>
  <c r="E31" i="9"/>
  <c r="I31" i="9"/>
  <c r="P31" i="9"/>
  <c r="S31" i="9"/>
  <c r="D31" i="9"/>
  <c r="O31" i="9"/>
  <c r="R31" i="9"/>
  <c r="X31" i="9"/>
  <c r="E32" i="9"/>
  <c r="I32" i="9"/>
  <c r="P32" i="9"/>
  <c r="S32" i="9"/>
  <c r="D32" i="9"/>
  <c r="O32" i="9"/>
  <c r="R32" i="9"/>
  <c r="X32" i="9"/>
  <c r="E33" i="9"/>
  <c r="I33" i="9"/>
  <c r="P33" i="9"/>
  <c r="S33" i="9"/>
  <c r="D33" i="9"/>
  <c r="O33" i="9"/>
  <c r="R33" i="9"/>
  <c r="X33" i="9"/>
  <c r="E34" i="9"/>
  <c r="I34" i="9"/>
  <c r="P34" i="9"/>
  <c r="S34" i="9"/>
  <c r="D34" i="9"/>
  <c r="O34" i="9"/>
  <c r="R34" i="9"/>
  <c r="X34" i="9"/>
  <c r="E35" i="9"/>
  <c r="I35" i="9"/>
  <c r="P35" i="9"/>
  <c r="S35" i="9"/>
  <c r="D35" i="9"/>
  <c r="O35" i="9"/>
  <c r="R35" i="9"/>
  <c r="X35" i="9"/>
  <c r="E36" i="9"/>
  <c r="I36" i="9"/>
  <c r="P36" i="9"/>
  <c r="S36" i="9"/>
  <c r="D36" i="9"/>
  <c r="O36" i="9"/>
  <c r="R36" i="9"/>
  <c r="X36" i="9"/>
  <c r="E37" i="9"/>
  <c r="I37" i="9"/>
  <c r="P37" i="9"/>
  <c r="S37" i="9"/>
  <c r="D37" i="9"/>
  <c r="O37" i="9"/>
  <c r="R37" i="9"/>
  <c r="X37" i="9"/>
  <c r="E38" i="9"/>
  <c r="I38" i="9"/>
  <c r="P38" i="9"/>
  <c r="S38" i="9"/>
  <c r="D38" i="9"/>
  <c r="O38" i="9"/>
  <c r="R38" i="9"/>
  <c r="X38" i="9"/>
  <c r="E39" i="9"/>
  <c r="I39" i="9"/>
  <c r="P39" i="9"/>
  <c r="S39" i="9"/>
  <c r="D39" i="9"/>
  <c r="O39" i="9"/>
  <c r="R39" i="9"/>
  <c r="X39" i="9"/>
  <c r="E40" i="9"/>
  <c r="I40" i="9"/>
  <c r="P40" i="9"/>
  <c r="S40" i="9"/>
  <c r="D40" i="9"/>
  <c r="O40" i="9"/>
  <c r="R40" i="9"/>
  <c r="X40" i="9"/>
  <c r="E41" i="9"/>
  <c r="I41" i="9"/>
  <c r="P41" i="9"/>
  <c r="S41" i="9"/>
  <c r="D41" i="9"/>
  <c r="O41" i="9"/>
  <c r="R41" i="9"/>
  <c r="X41" i="9"/>
  <c r="E42" i="9"/>
  <c r="I42" i="9"/>
  <c r="P42" i="9"/>
  <c r="S42" i="9"/>
  <c r="D42" i="9"/>
  <c r="O42" i="9"/>
  <c r="R42" i="9"/>
  <c r="X42" i="9"/>
  <c r="E43" i="9"/>
  <c r="I43" i="9"/>
  <c r="P43" i="9"/>
  <c r="S43" i="9"/>
  <c r="D43" i="9"/>
  <c r="O43" i="9"/>
  <c r="R43" i="9"/>
  <c r="X43" i="9"/>
  <c r="E44" i="9"/>
  <c r="I44" i="9"/>
  <c r="P44" i="9"/>
  <c r="S44" i="9"/>
  <c r="D44" i="9"/>
  <c r="O44" i="9"/>
  <c r="R44" i="9"/>
  <c r="X44" i="9"/>
  <c r="E45" i="9"/>
  <c r="I45" i="9"/>
  <c r="P45" i="9"/>
  <c r="S45" i="9"/>
  <c r="D45" i="9"/>
  <c r="O45" i="9"/>
  <c r="R45" i="9"/>
  <c r="X45" i="9"/>
  <c r="E46" i="9"/>
  <c r="I46" i="9"/>
  <c r="P46" i="9"/>
  <c r="S46" i="9"/>
  <c r="D46" i="9"/>
  <c r="O46" i="9"/>
  <c r="R46" i="9"/>
  <c r="X46" i="9"/>
  <c r="E47" i="9"/>
  <c r="I47" i="9"/>
  <c r="P47" i="9"/>
  <c r="S47" i="9"/>
  <c r="D47" i="9"/>
  <c r="O47" i="9"/>
  <c r="R47" i="9"/>
  <c r="X47" i="9"/>
  <c r="E48" i="9"/>
  <c r="I48" i="9"/>
  <c r="P48" i="9"/>
  <c r="S48" i="9"/>
  <c r="D48" i="9"/>
  <c r="O48" i="9"/>
  <c r="R48" i="9"/>
  <c r="X48" i="9"/>
  <c r="E49" i="9"/>
  <c r="I49" i="9"/>
  <c r="P49" i="9"/>
  <c r="S49" i="9"/>
  <c r="D49" i="9"/>
  <c r="O49" i="9"/>
  <c r="R49" i="9"/>
  <c r="X49" i="9"/>
  <c r="E50" i="9"/>
  <c r="I50" i="9"/>
  <c r="P50" i="9"/>
  <c r="S50" i="9"/>
  <c r="D50" i="9"/>
  <c r="O50" i="9"/>
  <c r="R50" i="9"/>
  <c r="X50" i="9"/>
  <c r="E51" i="9"/>
  <c r="I51" i="9"/>
  <c r="P51" i="9"/>
  <c r="S51" i="9"/>
  <c r="D51" i="9"/>
  <c r="O51" i="9"/>
  <c r="R51" i="9"/>
  <c r="X51" i="9"/>
  <c r="E52" i="9"/>
  <c r="I52" i="9"/>
  <c r="P52" i="9"/>
  <c r="S52" i="9"/>
  <c r="D52" i="9"/>
  <c r="O52" i="9"/>
  <c r="R52" i="9"/>
  <c r="X52" i="9"/>
  <c r="E53" i="9"/>
  <c r="I53" i="9"/>
  <c r="P53" i="9"/>
  <c r="S53" i="9"/>
  <c r="D53" i="9"/>
  <c r="O53" i="9"/>
  <c r="R53" i="9"/>
  <c r="X53" i="9"/>
  <c r="E54" i="9"/>
  <c r="I54" i="9"/>
  <c r="P54" i="9"/>
  <c r="S54" i="9"/>
  <c r="D54" i="9"/>
  <c r="O54" i="9"/>
  <c r="R54" i="9"/>
  <c r="X54" i="9"/>
  <c r="X56" i="9"/>
  <c r="U9" i="9"/>
  <c r="V9" i="9"/>
  <c r="Y9" i="9"/>
  <c r="U10" i="9"/>
  <c r="V10" i="9"/>
  <c r="Y10" i="9"/>
  <c r="U11" i="9"/>
  <c r="V11" i="9"/>
  <c r="Y11" i="9"/>
  <c r="U12" i="9"/>
  <c r="V12" i="9"/>
  <c r="Y12" i="9"/>
  <c r="U13" i="9"/>
  <c r="V13" i="9"/>
  <c r="Y13" i="9"/>
  <c r="U14" i="9"/>
  <c r="V14" i="9"/>
  <c r="Y14" i="9"/>
  <c r="U15" i="9"/>
  <c r="V15" i="9"/>
  <c r="Y15" i="9"/>
  <c r="U16" i="9"/>
  <c r="V16" i="9"/>
  <c r="Y16" i="9"/>
  <c r="U17" i="9"/>
  <c r="V17" i="9"/>
  <c r="Y17" i="9"/>
  <c r="U18" i="9"/>
  <c r="V18" i="9"/>
  <c r="Y18" i="9"/>
  <c r="U19" i="9"/>
  <c r="V19" i="9"/>
  <c r="Y19" i="9"/>
  <c r="U20" i="9"/>
  <c r="V20" i="9"/>
  <c r="Y20" i="9"/>
  <c r="U21" i="9"/>
  <c r="V21" i="9"/>
  <c r="Y21" i="9"/>
  <c r="U22" i="9"/>
  <c r="V22" i="9"/>
  <c r="Y22" i="9"/>
  <c r="U23" i="9"/>
  <c r="V23" i="9"/>
  <c r="Y23" i="9"/>
  <c r="U24" i="9"/>
  <c r="V24" i="9"/>
  <c r="Y24" i="9"/>
  <c r="U25" i="9"/>
  <c r="V25" i="9"/>
  <c r="Y25" i="9"/>
  <c r="U26" i="9"/>
  <c r="V26" i="9"/>
  <c r="Y26" i="9"/>
  <c r="U27" i="9"/>
  <c r="V27" i="9"/>
  <c r="Y27" i="9"/>
  <c r="U28" i="9"/>
  <c r="V28" i="9"/>
  <c r="Y28" i="9"/>
  <c r="U29" i="9"/>
  <c r="V29" i="9"/>
  <c r="Y29" i="9"/>
  <c r="U30" i="9"/>
  <c r="V30" i="9"/>
  <c r="Y30" i="9"/>
  <c r="U31" i="9"/>
  <c r="V31" i="9"/>
  <c r="Y31" i="9"/>
  <c r="U32" i="9"/>
  <c r="V32" i="9"/>
  <c r="Y32" i="9"/>
  <c r="U33" i="9"/>
  <c r="V33" i="9"/>
  <c r="Y33" i="9"/>
  <c r="U34" i="9"/>
  <c r="V34" i="9"/>
  <c r="Y34" i="9"/>
  <c r="U35" i="9"/>
  <c r="V35" i="9"/>
  <c r="Y35" i="9"/>
  <c r="U36" i="9"/>
  <c r="V36" i="9"/>
  <c r="Y36" i="9"/>
  <c r="U37" i="9"/>
  <c r="V37" i="9"/>
  <c r="Y37" i="9"/>
  <c r="U38" i="9"/>
  <c r="V38" i="9"/>
  <c r="Y38" i="9"/>
  <c r="U39" i="9"/>
  <c r="V39" i="9"/>
  <c r="Y39" i="9"/>
  <c r="U40" i="9"/>
  <c r="V40" i="9"/>
  <c r="Y40" i="9"/>
  <c r="U41" i="9"/>
  <c r="V41" i="9"/>
  <c r="Y41" i="9"/>
  <c r="U42" i="9"/>
  <c r="V42" i="9"/>
  <c r="Y42" i="9"/>
  <c r="U43" i="9"/>
  <c r="V43" i="9"/>
  <c r="Y43" i="9"/>
  <c r="U44" i="9"/>
  <c r="V44" i="9"/>
  <c r="Y44" i="9"/>
  <c r="U45" i="9"/>
  <c r="V45" i="9"/>
  <c r="Y45" i="9"/>
  <c r="U46" i="9"/>
  <c r="V46" i="9"/>
  <c r="Y46" i="9"/>
  <c r="U47" i="9"/>
  <c r="V47" i="9"/>
  <c r="Y47" i="9"/>
  <c r="U48" i="9"/>
  <c r="V48" i="9"/>
  <c r="Y48" i="9"/>
  <c r="U49" i="9"/>
  <c r="V49" i="9"/>
  <c r="Y49" i="9"/>
  <c r="U50" i="9"/>
  <c r="V50" i="9"/>
  <c r="Y50" i="9"/>
  <c r="U51" i="9"/>
  <c r="V51" i="9"/>
  <c r="Y51" i="9"/>
  <c r="U52" i="9"/>
  <c r="V52" i="9"/>
  <c r="Y52" i="9"/>
  <c r="U53" i="9"/>
  <c r="V53" i="9"/>
  <c r="Y53" i="9"/>
  <c r="U54" i="9"/>
  <c r="V54" i="9"/>
  <c r="Y54" i="9"/>
  <c r="Y56" i="9"/>
  <c r="Z9" i="9"/>
  <c r="Z10" i="9"/>
  <c r="Z11" i="9"/>
  <c r="Z12" i="9"/>
  <c r="Z13" i="9"/>
  <c r="Z14" i="9"/>
  <c r="Z15" i="9"/>
  <c r="Z16" i="9"/>
  <c r="Z17" i="9"/>
  <c r="Z18" i="9"/>
  <c r="Z19" i="9"/>
  <c r="Z20" i="9"/>
  <c r="Z21" i="9"/>
  <c r="Z22" i="9"/>
  <c r="Z23" i="9"/>
  <c r="Z24" i="9"/>
  <c r="Z25" i="9"/>
  <c r="Z26" i="9"/>
  <c r="Z27" i="9"/>
  <c r="Z28" i="9"/>
  <c r="Z29" i="9"/>
  <c r="Z30" i="9"/>
  <c r="Z31" i="9"/>
  <c r="Z32" i="9"/>
  <c r="Z33" i="9"/>
  <c r="Z34" i="9"/>
  <c r="Z35" i="9"/>
  <c r="Z36" i="9"/>
  <c r="Z37" i="9"/>
  <c r="Z38" i="9"/>
  <c r="Z39" i="9"/>
  <c r="Z40" i="9"/>
  <c r="Z41" i="9"/>
  <c r="Z42" i="9"/>
  <c r="Z43" i="9"/>
  <c r="Z44" i="9"/>
  <c r="Z45" i="9"/>
  <c r="Z46" i="9"/>
  <c r="Z47" i="9"/>
  <c r="Z48" i="9"/>
  <c r="Z49" i="9"/>
  <c r="Z50" i="9"/>
  <c r="Z51" i="9"/>
  <c r="Z52" i="9"/>
  <c r="Z53" i="9"/>
  <c r="Z54" i="9"/>
  <c r="Z56" i="9"/>
  <c r="M9" i="9"/>
  <c r="AA9" i="9"/>
  <c r="M10" i="9"/>
  <c r="AA10" i="9"/>
  <c r="M11" i="9"/>
  <c r="AA11" i="9"/>
  <c r="M12" i="9"/>
  <c r="AA12" i="9"/>
  <c r="M13" i="9"/>
  <c r="AA13" i="9"/>
  <c r="M14" i="9"/>
  <c r="AA14" i="9"/>
  <c r="M15" i="9"/>
  <c r="AA15" i="9"/>
  <c r="M16" i="9"/>
  <c r="AA16" i="9"/>
  <c r="M17" i="9"/>
  <c r="AA17" i="9"/>
  <c r="M18" i="9"/>
  <c r="AA18" i="9"/>
  <c r="M19" i="9"/>
  <c r="AA19" i="9"/>
  <c r="M20" i="9"/>
  <c r="AA20" i="9"/>
  <c r="M21" i="9"/>
  <c r="AA21" i="9"/>
  <c r="M22" i="9"/>
  <c r="AA22" i="9"/>
  <c r="M23" i="9"/>
  <c r="AA23" i="9"/>
  <c r="M24" i="9"/>
  <c r="AA24" i="9"/>
  <c r="M25" i="9"/>
  <c r="AA25" i="9"/>
  <c r="M26" i="9"/>
  <c r="AA26" i="9"/>
  <c r="M27" i="9"/>
  <c r="AA27" i="9"/>
  <c r="M28" i="9"/>
  <c r="AA28" i="9"/>
  <c r="M29" i="9"/>
  <c r="AA29" i="9"/>
  <c r="M30" i="9"/>
  <c r="AA30" i="9"/>
  <c r="M31" i="9"/>
  <c r="AA31" i="9"/>
  <c r="M32" i="9"/>
  <c r="AA32" i="9"/>
  <c r="M33" i="9"/>
  <c r="AA33" i="9"/>
  <c r="M34" i="9"/>
  <c r="AA34" i="9"/>
  <c r="M35" i="9"/>
  <c r="AA35" i="9"/>
  <c r="M36" i="9"/>
  <c r="AA36" i="9"/>
  <c r="M37" i="9"/>
  <c r="AA37" i="9"/>
  <c r="M38" i="9"/>
  <c r="AA38" i="9"/>
  <c r="M39" i="9"/>
  <c r="AA39" i="9"/>
  <c r="M40" i="9"/>
  <c r="AA40" i="9"/>
  <c r="M41" i="9"/>
  <c r="AA41" i="9"/>
  <c r="M42" i="9"/>
  <c r="AA42" i="9"/>
  <c r="M43" i="9"/>
  <c r="AA43" i="9"/>
  <c r="M44" i="9"/>
  <c r="AA44" i="9"/>
  <c r="M45" i="9"/>
  <c r="AA45" i="9"/>
  <c r="M46" i="9"/>
  <c r="AA46" i="9"/>
  <c r="M47" i="9"/>
  <c r="AA47" i="9"/>
  <c r="M48" i="9"/>
  <c r="AA48" i="9"/>
  <c r="M49" i="9"/>
  <c r="AA49" i="9"/>
  <c r="M50" i="9"/>
  <c r="AA50" i="9"/>
  <c r="M51" i="9"/>
  <c r="AA51" i="9"/>
  <c r="M52" i="9"/>
  <c r="AA52" i="9"/>
  <c r="M53" i="9"/>
  <c r="AA53" i="9"/>
  <c r="M54" i="9"/>
  <c r="AA54" i="9"/>
  <c r="AA56" i="9"/>
  <c r="AG54" i="9"/>
  <c r="AG50" i="9"/>
  <c r="AG46" i="9"/>
  <c r="AG55" i="9"/>
  <c r="AG51" i="9"/>
  <c r="AG47" i="9"/>
  <c r="AB9" i="9"/>
  <c r="AB10" i="9"/>
  <c r="AB11" i="9"/>
  <c r="AB12" i="9"/>
  <c r="AB13" i="9"/>
  <c r="AB14" i="9"/>
  <c r="AB15" i="9"/>
  <c r="AB16" i="9"/>
  <c r="AB17" i="9"/>
  <c r="AB18" i="9"/>
  <c r="AB19" i="9"/>
  <c r="AB20" i="9"/>
  <c r="AB21" i="9"/>
  <c r="AB22" i="9"/>
  <c r="AB23" i="9"/>
  <c r="AB24" i="9"/>
  <c r="AB25" i="9"/>
  <c r="AB26" i="9"/>
  <c r="AB27" i="9"/>
  <c r="AB28" i="9"/>
  <c r="AB29" i="9"/>
  <c r="AB30" i="9"/>
  <c r="AB31" i="9"/>
  <c r="AB32" i="9"/>
  <c r="AB33" i="9"/>
  <c r="AB34" i="9"/>
  <c r="AB35" i="9"/>
  <c r="AB36" i="9"/>
  <c r="AB37" i="9"/>
  <c r="AB38" i="9"/>
  <c r="AB39" i="9"/>
  <c r="AB40" i="9"/>
  <c r="AB41" i="9"/>
  <c r="AB42" i="9"/>
  <c r="AB43" i="9"/>
  <c r="AB44" i="9"/>
  <c r="AB45" i="9"/>
  <c r="AB46" i="9"/>
  <c r="AB47" i="9"/>
  <c r="AB48" i="9"/>
  <c r="AB49" i="9"/>
  <c r="AB50" i="9"/>
  <c r="AB51" i="9"/>
  <c r="AB52" i="9"/>
  <c r="AB53" i="9"/>
  <c r="AB54" i="9"/>
  <c r="AB56" i="9"/>
  <c r="AD56" i="9"/>
  <c r="E9" i="7"/>
  <c r="K9" i="7"/>
  <c r="P9" i="7"/>
  <c r="S9" i="7"/>
  <c r="D9" i="7"/>
  <c r="O9" i="7"/>
  <c r="R9" i="7"/>
  <c r="X9" i="7"/>
  <c r="E10" i="7"/>
  <c r="K10" i="7"/>
  <c r="P10" i="7"/>
  <c r="S10" i="7"/>
  <c r="D10" i="7"/>
  <c r="O10" i="7"/>
  <c r="R10" i="7"/>
  <c r="X10" i="7"/>
  <c r="E11" i="7"/>
  <c r="K11" i="7"/>
  <c r="P11" i="7"/>
  <c r="S11" i="7"/>
  <c r="D11" i="7"/>
  <c r="O11" i="7"/>
  <c r="R11" i="7"/>
  <c r="X11" i="7"/>
  <c r="E12" i="7"/>
  <c r="K12" i="7"/>
  <c r="P12" i="7"/>
  <c r="S12" i="7"/>
  <c r="D12" i="7"/>
  <c r="O12" i="7"/>
  <c r="R12" i="7"/>
  <c r="X12" i="7"/>
  <c r="E13" i="7"/>
  <c r="K13" i="7"/>
  <c r="P13" i="7"/>
  <c r="S13" i="7"/>
  <c r="D13" i="7"/>
  <c r="O13" i="7"/>
  <c r="R13" i="7"/>
  <c r="X13" i="7"/>
  <c r="E14" i="7"/>
  <c r="K14" i="7"/>
  <c r="P14" i="7"/>
  <c r="S14" i="7"/>
  <c r="D14" i="7"/>
  <c r="O14" i="7"/>
  <c r="R14" i="7"/>
  <c r="X14" i="7"/>
  <c r="E15" i="7"/>
  <c r="K15" i="7"/>
  <c r="P15" i="7"/>
  <c r="S15" i="7"/>
  <c r="D15" i="7"/>
  <c r="O15" i="7"/>
  <c r="R15" i="7"/>
  <c r="X15" i="7"/>
  <c r="E16" i="7"/>
  <c r="K16" i="7"/>
  <c r="P16" i="7"/>
  <c r="S16" i="7"/>
  <c r="D16" i="7"/>
  <c r="O16" i="7"/>
  <c r="R16" i="7"/>
  <c r="X16" i="7"/>
  <c r="E17" i="7"/>
  <c r="K17" i="7"/>
  <c r="P17" i="7"/>
  <c r="S17" i="7"/>
  <c r="D17" i="7"/>
  <c r="O17" i="7"/>
  <c r="R17" i="7"/>
  <c r="X17" i="7"/>
  <c r="E18" i="7"/>
  <c r="K18" i="7"/>
  <c r="P18" i="7"/>
  <c r="S18" i="7"/>
  <c r="D18" i="7"/>
  <c r="O18" i="7"/>
  <c r="R18" i="7"/>
  <c r="X18" i="7"/>
  <c r="E19" i="7"/>
  <c r="K19" i="7"/>
  <c r="P19" i="7"/>
  <c r="S19" i="7"/>
  <c r="D19" i="7"/>
  <c r="O19" i="7"/>
  <c r="R19" i="7"/>
  <c r="X19" i="7"/>
  <c r="E20" i="7"/>
  <c r="K20" i="7"/>
  <c r="P20" i="7"/>
  <c r="S20" i="7"/>
  <c r="D20" i="7"/>
  <c r="O20" i="7"/>
  <c r="R20" i="7"/>
  <c r="X20" i="7"/>
  <c r="E21" i="7"/>
  <c r="K21" i="7"/>
  <c r="P21" i="7"/>
  <c r="S21" i="7"/>
  <c r="D21" i="7"/>
  <c r="O21" i="7"/>
  <c r="R21" i="7"/>
  <c r="X21" i="7"/>
  <c r="E22" i="7"/>
  <c r="K22" i="7"/>
  <c r="P22" i="7"/>
  <c r="S22" i="7"/>
  <c r="D22" i="7"/>
  <c r="O22" i="7"/>
  <c r="R22" i="7"/>
  <c r="X22" i="7"/>
  <c r="E23" i="7"/>
  <c r="K23" i="7"/>
  <c r="P23" i="7"/>
  <c r="S23" i="7"/>
  <c r="D23" i="7"/>
  <c r="O23" i="7"/>
  <c r="R23" i="7"/>
  <c r="X23" i="7"/>
  <c r="E24" i="7"/>
  <c r="K24" i="7"/>
  <c r="P24" i="7"/>
  <c r="S24" i="7"/>
  <c r="D24" i="7"/>
  <c r="O24" i="7"/>
  <c r="R24" i="7"/>
  <c r="X24" i="7"/>
  <c r="E25" i="7"/>
  <c r="K25" i="7"/>
  <c r="P25" i="7"/>
  <c r="S25" i="7"/>
  <c r="D25" i="7"/>
  <c r="O25" i="7"/>
  <c r="R25" i="7"/>
  <c r="X25" i="7"/>
  <c r="E26" i="7"/>
  <c r="K26" i="7"/>
  <c r="P26" i="7"/>
  <c r="S26" i="7"/>
  <c r="D26" i="7"/>
  <c r="O26" i="7"/>
  <c r="R26" i="7"/>
  <c r="X26" i="7"/>
  <c r="E27" i="7"/>
  <c r="K27" i="7"/>
  <c r="P27" i="7"/>
  <c r="S27" i="7"/>
  <c r="D27" i="7"/>
  <c r="O27" i="7"/>
  <c r="R27" i="7"/>
  <c r="X27" i="7"/>
  <c r="E28" i="7"/>
  <c r="K28" i="7"/>
  <c r="P28" i="7"/>
  <c r="S28" i="7"/>
  <c r="D28" i="7"/>
  <c r="O28" i="7"/>
  <c r="R28" i="7"/>
  <c r="X28" i="7"/>
  <c r="E29" i="7"/>
  <c r="K29" i="7"/>
  <c r="P29" i="7"/>
  <c r="S29" i="7"/>
  <c r="D29" i="7"/>
  <c r="O29" i="7"/>
  <c r="R29" i="7"/>
  <c r="X29" i="7"/>
  <c r="E30" i="7"/>
  <c r="K30" i="7"/>
  <c r="P30" i="7"/>
  <c r="S30" i="7"/>
  <c r="D30" i="7"/>
  <c r="O30" i="7"/>
  <c r="R30" i="7"/>
  <c r="X30" i="7"/>
  <c r="E31" i="7"/>
  <c r="K31" i="7"/>
  <c r="P31" i="7"/>
  <c r="S31" i="7"/>
  <c r="D31" i="7"/>
  <c r="O31" i="7"/>
  <c r="R31" i="7"/>
  <c r="X31" i="7"/>
  <c r="E32" i="7"/>
  <c r="K32" i="7"/>
  <c r="P32" i="7"/>
  <c r="S32" i="7"/>
  <c r="D32" i="7"/>
  <c r="O32" i="7"/>
  <c r="R32" i="7"/>
  <c r="X32" i="7"/>
  <c r="E33" i="7"/>
  <c r="K33" i="7"/>
  <c r="P33" i="7"/>
  <c r="S33" i="7"/>
  <c r="D33" i="7"/>
  <c r="O33" i="7"/>
  <c r="R33" i="7"/>
  <c r="X33" i="7"/>
  <c r="E34" i="7"/>
  <c r="K34" i="7"/>
  <c r="P34" i="7"/>
  <c r="S34" i="7"/>
  <c r="D34" i="7"/>
  <c r="O34" i="7"/>
  <c r="R34" i="7"/>
  <c r="X34" i="7"/>
  <c r="E35" i="7"/>
  <c r="K35" i="7"/>
  <c r="P35" i="7"/>
  <c r="S35" i="7"/>
  <c r="D35" i="7"/>
  <c r="O35" i="7"/>
  <c r="R35" i="7"/>
  <c r="X35" i="7"/>
  <c r="E36" i="7"/>
  <c r="K36" i="7"/>
  <c r="P36" i="7"/>
  <c r="S36" i="7"/>
  <c r="D36" i="7"/>
  <c r="O36" i="7"/>
  <c r="R36" i="7"/>
  <c r="X36" i="7"/>
  <c r="E37" i="7"/>
  <c r="K37" i="7"/>
  <c r="P37" i="7"/>
  <c r="S37" i="7"/>
  <c r="D37" i="7"/>
  <c r="O37" i="7"/>
  <c r="R37" i="7"/>
  <c r="X37" i="7"/>
  <c r="E38" i="7"/>
  <c r="K38" i="7"/>
  <c r="P38" i="7"/>
  <c r="S38" i="7"/>
  <c r="D38" i="7"/>
  <c r="O38" i="7"/>
  <c r="R38" i="7"/>
  <c r="X38" i="7"/>
  <c r="E39" i="7"/>
  <c r="K39" i="7"/>
  <c r="P39" i="7"/>
  <c r="S39" i="7"/>
  <c r="D39" i="7"/>
  <c r="O39" i="7"/>
  <c r="R39" i="7"/>
  <c r="X39" i="7"/>
  <c r="E40" i="7"/>
  <c r="K40" i="7"/>
  <c r="P40" i="7"/>
  <c r="S40" i="7"/>
  <c r="D40" i="7"/>
  <c r="O40" i="7"/>
  <c r="R40" i="7"/>
  <c r="X40" i="7"/>
  <c r="E41" i="7"/>
  <c r="K41" i="7"/>
  <c r="P41" i="7"/>
  <c r="S41" i="7"/>
  <c r="D41" i="7"/>
  <c r="O41" i="7"/>
  <c r="R41" i="7"/>
  <c r="X41" i="7"/>
  <c r="E42" i="7"/>
  <c r="K42" i="7"/>
  <c r="P42" i="7"/>
  <c r="S42" i="7"/>
  <c r="D42" i="7"/>
  <c r="O42" i="7"/>
  <c r="R42" i="7"/>
  <c r="X42" i="7"/>
  <c r="E43" i="7"/>
  <c r="K43" i="7"/>
  <c r="P43" i="7"/>
  <c r="S43" i="7"/>
  <c r="D43" i="7"/>
  <c r="O43" i="7"/>
  <c r="R43" i="7"/>
  <c r="X43" i="7"/>
  <c r="E44" i="7"/>
  <c r="K44" i="7"/>
  <c r="P44" i="7"/>
  <c r="S44" i="7"/>
  <c r="D44" i="7"/>
  <c r="O44" i="7"/>
  <c r="R44" i="7"/>
  <c r="X44" i="7"/>
  <c r="E45" i="7"/>
  <c r="K45" i="7"/>
  <c r="P45" i="7"/>
  <c r="S45" i="7"/>
  <c r="D45" i="7"/>
  <c r="O45" i="7"/>
  <c r="R45" i="7"/>
  <c r="X45" i="7"/>
  <c r="E46" i="7"/>
  <c r="K46" i="7"/>
  <c r="P46" i="7"/>
  <c r="S46" i="7"/>
  <c r="D46" i="7"/>
  <c r="O46" i="7"/>
  <c r="R46" i="7"/>
  <c r="X46" i="7"/>
  <c r="E47" i="7"/>
  <c r="K47" i="7"/>
  <c r="P47" i="7"/>
  <c r="S47" i="7"/>
  <c r="D47" i="7"/>
  <c r="O47" i="7"/>
  <c r="R47" i="7"/>
  <c r="X47" i="7"/>
  <c r="E48" i="7"/>
  <c r="K48" i="7"/>
  <c r="P48" i="7"/>
  <c r="S48" i="7"/>
  <c r="D48" i="7"/>
  <c r="O48" i="7"/>
  <c r="R48" i="7"/>
  <c r="X48" i="7"/>
  <c r="E49" i="7"/>
  <c r="K49" i="7"/>
  <c r="P49" i="7"/>
  <c r="S49" i="7"/>
  <c r="D49" i="7"/>
  <c r="O49" i="7"/>
  <c r="R49" i="7"/>
  <c r="X49" i="7"/>
  <c r="E50" i="7"/>
  <c r="K50" i="7"/>
  <c r="P50" i="7"/>
  <c r="S50" i="7"/>
  <c r="D50" i="7"/>
  <c r="O50" i="7"/>
  <c r="R50" i="7"/>
  <c r="X50" i="7"/>
  <c r="E51" i="7"/>
  <c r="K51" i="7"/>
  <c r="P51" i="7"/>
  <c r="S51" i="7"/>
  <c r="D51" i="7"/>
  <c r="O51" i="7"/>
  <c r="R51" i="7"/>
  <c r="X51" i="7"/>
  <c r="E52" i="7"/>
  <c r="K52" i="7"/>
  <c r="P52" i="7"/>
  <c r="S52" i="7"/>
  <c r="D52" i="7"/>
  <c r="O52" i="7"/>
  <c r="R52" i="7"/>
  <c r="X52" i="7"/>
  <c r="E53" i="7"/>
  <c r="K53" i="7"/>
  <c r="P53" i="7"/>
  <c r="S53" i="7"/>
  <c r="D53" i="7"/>
  <c r="O53" i="7"/>
  <c r="R53" i="7"/>
  <c r="X53" i="7"/>
  <c r="E54" i="7"/>
  <c r="K54" i="7"/>
  <c r="P54" i="7"/>
  <c r="S54" i="7"/>
  <c r="D54" i="7"/>
  <c r="O54" i="7"/>
  <c r="R54" i="7"/>
  <c r="X54" i="7"/>
  <c r="X56" i="7"/>
  <c r="U9" i="7"/>
  <c r="V9" i="7"/>
  <c r="Y9" i="7"/>
  <c r="U10" i="7"/>
  <c r="V10" i="7"/>
  <c r="Y10" i="7"/>
  <c r="U11" i="7"/>
  <c r="V11" i="7"/>
  <c r="Y11" i="7"/>
  <c r="U12" i="7"/>
  <c r="V12" i="7"/>
  <c r="Y12" i="7"/>
  <c r="U13" i="7"/>
  <c r="V13" i="7"/>
  <c r="Y13" i="7"/>
  <c r="U14" i="7"/>
  <c r="V14" i="7"/>
  <c r="Y14" i="7"/>
  <c r="U15" i="7"/>
  <c r="V15" i="7"/>
  <c r="Y15" i="7"/>
  <c r="U16" i="7"/>
  <c r="V16" i="7"/>
  <c r="Y16" i="7"/>
  <c r="U17" i="7"/>
  <c r="V17" i="7"/>
  <c r="Y17" i="7"/>
  <c r="U18" i="7"/>
  <c r="V18" i="7"/>
  <c r="Y18" i="7"/>
  <c r="U19" i="7"/>
  <c r="V19" i="7"/>
  <c r="Y19" i="7"/>
  <c r="U20" i="7"/>
  <c r="V20" i="7"/>
  <c r="Y20" i="7"/>
  <c r="U21" i="7"/>
  <c r="V21" i="7"/>
  <c r="Y21" i="7"/>
  <c r="U22" i="7"/>
  <c r="V22" i="7"/>
  <c r="Y22" i="7"/>
  <c r="U23" i="7"/>
  <c r="V23" i="7"/>
  <c r="Y23" i="7"/>
  <c r="U24" i="7"/>
  <c r="V24" i="7"/>
  <c r="Y24" i="7"/>
  <c r="U25" i="7"/>
  <c r="V25" i="7"/>
  <c r="Y25" i="7"/>
  <c r="U26" i="7"/>
  <c r="V26" i="7"/>
  <c r="Y26" i="7"/>
  <c r="U27" i="7"/>
  <c r="V27" i="7"/>
  <c r="Y27" i="7"/>
  <c r="U28" i="7"/>
  <c r="V28" i="7"/>
  <c r="Y28" i="7"/>
  <c r="U29" i="7"/>
  <c r="V29" i="7"/>
  <c r="Y29" i="7"/>
  <c r="U30" i="7"/>
  <c r="V30" i="7"/>
  <c r="Y30" i="7"/>
  <c r="U31" i="7"/>
  <c r="V31" i="7"/>
  <c r="Y31" i="7"/>
  <c r="U32" i="7"/>
  <c r="V32" i="7"/>
  <c r="Y32" i="7"/>
  <c r="U33" i="7"/>
  <c r="V33" i="7"/>
  <c r="Y33" i="7"/>
  <c r="U34" i="7"/>
  <c r="V34" i="7"/>
  <c r="Y34" i="7"/>
  <c r="U35" i="7"/>
  <c r="V35" i="7"/>
  <c r="Y35" i="7"/>
  <c r="U36" i="7"/>
  <c r="V36" i="7"/>
  <c r="Y36" i="7"/>
  <c r="U37" i="7"/>
  <c r="V37" i="7"/>
  <c r="Y37" i="7"/>
  <c r="U38" i="7"/>
  <c r="V38" i="7"/>
  <c r="Y38" i="7"/>
  <c r="U39" i="7"/>
  <c r="V39" i="7"/>
  <c r="Y39" i="7"/>
  <c r="U40" i="7"/>
  <c r="V40" i="7"/>
  <c r="Y40" i="7"/>
  <c r="U41" i="7"/>
  <c r="V41" i="7"/>
  <c r="Y41" i="7"/>
  <c r="U42" i="7"/>
  <c r="V42" i="7"/>
  <c r="Y42" i="7"/>
  <c r="U43" i="7"/>
  <c r="V43" i="7"/>
  <c r="Y43" i="7"/>
  <c r="U44" i="7"/>
  <c r="V44" i="7"/>
  <c r="Y44" i="7"/>
  <c r="U45" i="7"/>
  <c r="V45" i="7"/>
  <c r="Y45" i="7"/>
  <c r="U46" i="7"/>
  <c r="V46" i="7"/>
  <c r="Y46" i="7"/>
  <c r="U47" i="7"/>
  <c r="V47" i="7"/>
  <c r="Y47" i="7"/>
  <c r="U48" i="7"/>
  <c r="V48" i="7"/>
  <c r="Y48" i="7"/>
  <c r="U49" i="7"/>
  <c r="V49" i="7"/>
  <c r="Y49" i="7"/>
  <c r="U50" i="7"/>
  <c r="V50" i="7"/>
  <c r="Y50" i="7"/>
  <c r="U51" i="7"/>
  <c r="V51" i="7"/>
  <c r="Y51" i="7"/>
  <c r="U52" i="7"/>
  <c r="V52" i="7"/>
  <c r="Y52" i="7"/>
  <c r="U53" i="7"/>
  <c r="V53" i="7"/>
  <c r="Y53" i="7"/>
  <c r="U54" i="7"/>
  <c r="V54" i="7"/>
  <c r="Y54" i="7"/>
  <c r="Y56" i="7"/>
  <c r="Z9" i="7"/>
  <c r="Z10" i="7"/>
  <c r="Z11" i="7"/>
  <c r="Z12" i="7"/>
  <c r="Z13" i="7"/>
  <c r="Z14" i="7"/>
  <c r="Z15" i="7"/>
  <c r="Z16" i="7"/>
  <c r="Z17" i="7"/>
  <c r="Z18" i="7"/>
  <c r="Z19" i="7"/>
  <c r="Z20" i="7"/>
  <c r="Z21" i="7"/>
  <c r="Z22" i="7"/>
  <c r="Z23" i="7"/>
  <c r="Z24" i="7"/>
  <c r="Z25" i="7"/>
  <c r="Z26" i="7"/>
  <c r="Z27" i="7"/>
  <c r="Z28" i="7"/>
  <c r="Z29" i="7"/>
  <c r="Z30" i="7"/>
  <c r="Z31" i="7"/>
  <c r="Z32" i="7"/>
  <c r="Z33" i="7"/>
  <c r="Z34" i="7"/>
  <c r="Z35" i="7"/>
  <c r="Z36" i="7"/>
  <c r="Z37" i="7"/>
  <c r="Z38" i="7"/>
  <c r="Z39" i="7"/>
  <c r="Z40" i="7"/>
  <c r="Z41" i="7"/>
  <c r="Z42" i="7"/>
  <c r="Z43" i="7"/>
  <c r="Z44" i="7"/>
  <c r="Z45" i="7"/>
  <c r="Z46" i="7"/>
  <c r="Z47" i="7"/>
  <c r="Z48" i="7"/>
  <c r="Z49" i="7"/>
  <c r="Z50" i="7"/>
  <c r="Z51" i="7"/>
  <c r="Z52" i="7"/>
  <c r="Z53" i="7"/>
  <c r="Z54" i="7"/>
  <c r="Z56" i="7"/>
  <c r="M9" i="7"/>
  <c r="AA9" i="7"/>
  <c r="M10" i="7"/>
  <c r="AA10" i="7"/>
  <c r="M11" i="7"/>
  <c r="AA11" i="7"/>
  <c r="M12" i="7"/>
  <c r="AA12" i="7"/>
  <c r="M13" i="7"/>
  <c r="AA13" i="7"/>
  <c r="M14" i="7"/>
  <c r="AA14" i="7"/>
  <c r="M15" i="7"/>
  <c r="AA15" i="7"/>
  <c r="M16" i="7"/>
  <c r="AA16" i="7"/>
  <c r="M17" i="7"/>
  <c r="AA17" i="7"/>
  <c r="M18" i="7"/>
  <c r="AA18" i="7"/>
  <c r="M19" i="7"/>
  <c r="AA19" i="7"/>
  <c r="M20" i="7"/>
  <c r="AA20" i="7"/>
  <c r="M21" i="7"/>
  <c r="AA21" i="7"/>
  <c r="M22" i="7"/>
  <c r="AA22" i="7"/>
  <c r="M23" i="7"/>
  <c r="AA23" i="7"/>
  <c r="M24" i="7"/>
  <c r="AA24" i="7"/>
  <c r="M25" i="7"/>
  <c r="AA25" i="7"/>
  <c r="M26" i="7"/>
  <c r="AA26" i="7"/>
  <c r="M27" i="7"/>
  <c r="AA27" i="7"/>
  <c r="M28" i="7"/>
  <c r="AA28" i="7"/>
  <c r="M29" i="7"/>
  <c r="AA29" i="7"/>
  <c r="M30" i="7"/>
  <c r="AA30" i="7"/>
  <c r="M31" i="7"/>
  <c r="AA31" i="7"/>
  <c r="M32" i="7"/>
  <c r="AA32" i="7"/>
  <c r="M33" i="7"/>
  <c r="AA33" i="7"/>
  <c r="M34" i="7"/>
  <c r="AA34" i="7"/>
  <c r="M35" i="7"/>
  <c r="AA35" i="7"/>
  <c r="M36" i="7"/>
  <c r="AA36" i="7"/>
  <c r="M37" i="7"/>
  <c r="AA37" i="7"/>
  <c r="M38" i="7"/>
  <c r="AA38" i="7"/>
  <c r="M39" i="7"/>
  <c r="AA39" i="7"/>
  <c r="M40" i="7"/>
  <c r="AA40" i="7"/>
  <c r="M41" i="7"/>
  <c r="AA41" i="7"/>
  <c r="M42" i="7"/>
  <c r="AA42" i="7"/>
  <c r="M43" i="7"/>
  <c r="AA43" i="7"/>
  <c r="M44" i="7"/>
  <c r="AA44" i="7"/>
  <c r="M45" i="7"/>
  <c r="AA45" i="7"/>
  <c r="M46" i="7"/>
  <c r="AA46" i="7"/>
  <c r="M47" i="7"/>
  <c r="AA47" i="7"/>
  <c r="M48" i="7"/>
  <c r="AA48" i="7"/>
  <c r="M49" i="7"/>
  <c r="AA49" i="7"/>
  <c r="M50" i="7"/>
  <c r="AA50" i="7"/>
  <c r="M51" i="7"/>
  <c r="AA51" i="7"/>
  <c r="M52" i="7"/>
  <c r="AA52" i="7"/>
  <c r="M53" i="7"/>
  <c r="AA53" i="7"/>
  <c r="M54" i="7"/>
  <c r="AA54" i="7"/>
  <c r="AA56" i="7"/>
  <c r="AG54" i="7"/>
  <c r="AG50" i="7"/>
  <c r="AG46" i="7"/>
  <c r="AG55" i="7"/>
  <c r="AG51" i="7"/>
  <c r="AG47" i="7"/>
  <c r="AB9" i="7"/>
  <c r="AB10" i="7"/>
  <c r="AB11" i="7"/>
  <c r="AB12" i="7"/>
  <c r="AB13" i="7"/>
  <c r="AB14" i="7"/>
  <c r="AB15" i="7"/>
  <c r="AB16" i="7"/>
  <c r="AB17" i="7"/>
  <c r="AB18" i="7"/>
  <c r="AB19" i="7"/>
  <c r="AB20" i="7"/>
  <c r="AB21" i="7"/>
  <c r="AB22" i="7"/>
  <c r="AB23" i="7"/>
  <c r="AB24" i="7"/>
  <c r="AB25" i="7"/>
  <c r="AB26" i="7"/>
  <c r="AB27" i="7"/>
  <c r="AB28" i="7"/>
  <c r="AB29" i="7"/>
  <c r="AB30" i="7"/>
  <c r="AB31" i="7"/>
  <c r="AB32" i="7"/>
  <c r="AB33" i="7"/>
  <c r="AB34" i="7"/>
  <c r="AB35" i="7"/>
  <c r="AB36" i="7"/>
  <c r="AB37" i="7"/>
  <c r="AB38" i="7"/>
  <c r="AB39" i="7"/>
  <c r="AB40" i="7"/>
  <c r="AB41" i="7"/>
  <c r="AB42" i="7"/>
  <c r="AB43" i="7"/>
  <c r="AB44" i="7"/>
  <c r="AB45" i="7"/>
  <c r="AB46" i="7"/>
  <c r="AB47" i="7"/>
  <c r="AB48" i="7"/>
  <c r="AB49" i="7"/>
  <c r="AB50" i="7"/>
  <c r="AB51" i="7"/>
  <c r="AB52" i="7"/>
  <c r="AB53" i="7"/>
  <c r="AB54" i="7"/>
  <c r="AB56" i="7"/>
  <c r="AD56" i="7"/>
  <c r="G9" i="6"/>
  <c r="I9" i="6"/>
  <c r="P9" i="6"/>
  <c r="S9" i="6"/>
  <c r="F9" i="6"/>
  <c r="O9" i="6"/>
  <c r="R9" i="6"/>
  <c r="X9" i="6"/>
  <c r="G10" i="6"/>
  <c r="I10" i="6"/>
  <c r="P10" i="6"/>
  <c r="S10" i="6"/>
  <c r="F10" i="6"/>
  <c r="O10" i="6"/>
  <c r="R10" i="6"/>
  <c r="X10" i="6"/>
  <c r="G11" i="6"/>
  <c r="I11" i="6"/>
  <c r="P11" i="6"/>
  <c r="S11" i="6"/>
  <c r="F11" i="6"/>
  <c r="O11" i="6"/>
  <c r="R11" i="6"/>
  <c r="X11" i="6"/>
  <c r="G12" i="6"/>
  <c r="I12" i="6"/>
  <c r="P12" i="6"/>
  <c r="S12" i="6"/>
  <c r="F12" i="6"/>
  <c r="O12" i="6"/>
  <c r="R12" i="6"/>
  <c r="X12" i="6"/>
  <c r="G13" i="6"/>
  <c r="I13" i="6"/>
  <c r="P13" i="6"/>
  <c r="S13" i="6"/>
  <c r="F13" i="6"/>
  <c r="O13" i="6"/>
  <c r="R13" i="6"/>
  <c r="X13" i="6"/>
  <c r="G14" i="6"/>
  <c r="I14" i="6"/>
  <c r="P14" i="6"/>
  <c r="S14" i="6"/>
  <c r="F14" i="6"/>
  <c r="O14" i="6"/>
  <c r="R14" i="6"/>
  <c r="X14" i="6"/>
  <c r="G15" i="6"/>
  <c r="I15" i="6"/>
  <c r="P15" i="6"/>
  <c r="S15" i="6"/>
  <c r="F15" i="6"/>
  <c r="O15" i="6"/>
  <c r="R15" i="6"/>
  <c r="X15" i="6"/>
  <c r="G16" i="6"/>
  <c r="I16" i="6"/>
  <c r="P16" i="6"/>
  <c r="S16" i="6"/>
  <c r="F16" i="6"/>
  <c r="O16" i="6"/>
  <c r="R16" i="6"/>
  <c r="X16" i="6"/>
  <c r="G17" i="6"/>
  <c r="I17" i="6"/>
  <c r="P17" i="6"/>
  <c r="S17" i="6"/>
  <c r="F17" i="6"/>
  <c r="O17" i="6"/>
  <c r="R17" i="6"/>
  <c r="X17" i="6"/>
  <c r="G18" i="6"/>
  <c r="I18" i="6"/>
  <c r="P18" i="6"/>
  <c r="S18" i="6"/>
  <c r="F18" i="6"/>
  <c r="O18" i="6"/>
  <c r="R18" i="6"/>
  <c r="X18" i="6"/>
  <c r="G19" i="6"/>
  <c r="I19" i="6"/>
  <c r="P19" i="6"/>
  <c r="S19" i="6"/>
  <c r="F19" i="6"/>
  <c r="O19" i="6"/>
  <c r="R19" i="6"/>
  <c r="X19" i="6"/>
  <c r="G20" i="6"/>
  <c r="I20" i="6"/>
  <c r="P20" i="6"/>
  <c r="S20" i="6"/>
  <c r="F20" i="6"/>
  <c r="O20" i="6"/>
  <c r="R20" i="6"/>
  <c r="X20" i="6"/>
  <c r="G21" i="6"/>
  <c r="I21" i="6"/>
  <c r="P21" i="6"/>
  <c r="S21" i="6"/>
  <c r="F21" i="6"/>
  <c r="O21" i="6"/>
  <c r="R21" i="6"/>
  <c r="X21" i="6"/>
  <c r="G22" i="6"/>
  <c r="I22" i="6"/>
  <c r="P22" i="6"/>
  <c r="S22" i="6"/>
  <c r="F22" i="6"/>
  <c r="O22" i="6"/>
  <c r="R22" i="6"/>
  <c r="X22" i="6"/>
  <c r="G23" i="6"/>
  <c r="I23" i="6"/>
  <c r="P23" i="6"/>
  <c r="S23" i="6"/>
  <c r="F23" i="6"/>
  <c r="O23" i="6"/>
  <c r="R23" i="6"/>
  <c r="X23" i="6"/>
  <c r="G24" i="6"/>
  <c r="I24" i="6"/>
  <c r="P24" i="6"/>
  <c r="S24" i="6"/>
  <c r="F24" i="6"/>
  <c r="O24" i="6"/>
  <c r="R24" i="6"/>
  <c r="X24" i="6"/>
  <c r="G25" i="6"/>
  <c r="I25" i="6"/>
  <c r="P25" i="6"/>
  <c r="S25" i="6"/>
  <c r="F25" i="6"/>
  <c r="O25" i="6"/>
  <c r="R25" i="6"/>
  <c r="X25" i="6"/>
  <c r="G26" i="6"/>
  <c r="I26" i="6"/>
  <c r="P26" i="6"/>
  <c r="S26" i="6"/>
  <c r="F26" i="6"/>
  <c r="O26" i="6"/>
  <c r="R26" i="6"/>
  <c r="X26" i="6"/>
  <c r="G27" i="6"/>
  <c r="I27" i="6"/>
  <c r="P27" i="6"/>
  <c r="S27" i="6"/>
  <c r="F27" i="6"/>
  <c r="O27" i="6"/>
  <c r="R27" i="6"/>
  <c r="X27" i="6"/>
  <c r="G28" i="6"/>
  <c r="I28" i="6"/>
  <c r="P28" i="6"/>
  <c r="S28" i="6"/>
  <c r="F28" i="6"/>
  <c r="O28" i="6"/>
  <c r="R28" i="6"/>
  <c r="X28" i="6"/>
  <c r="G29" i="6"/>
  <c r="I29" i="6"/>
  <c r="P29" i="6"/>
  <c r="S29" i="6"/>
  <c r="F29" i="6"/>
  <c r="O29" i="6"/>
  <c r="R29" i="6"/>
  <c r="X29" i="6"/>
  <c r="G30" i="6"/>
  <c r="I30" i="6"/>
  <c r="P30" i="6"/>
  <c r="S30" i="6"/>
  <c r="F30" i="6"/>
  <c r="O30" i="6"/>
  <c r="R30" i="6"/>
  <c r="X30" i="6"/>
  <c r="G31" i="6"/>
  <c r="I31" i="6"/>
  <c r="P31" i="6"/>
  <c r="S31" i="6"/>
  <c r="F31" i="6"/>
  <c r="O31" i="6"/>
  <c r="R31" i="6"/>
  <c r="X31" i="6"/>
  <c r="G32" i="6"/>
  <c r="I32" i="6"/>
  <c r="P32" i="6"/>
  <c r="S32" i="6"/>
  <c r="F32" i="6"/>
  <c r="O32" i="6"/>
  <c r="R32" i="6"/>
  <c r="X32" i="6"/>
  <c r="G33" i="6"/>
  <c r="I33" i="6"/>
  <c r="P33" i="6"/>
  <c r="S33" i="6"/>
  <c r="F33" i="6"/>
  <c r="O33" i="6"/>
  <c r="R33" i="6"/>
  <c r="X33" i="6"/>
  <c r="G34" i="6"/>
  <c r="I34" i="6"/>
  <c r="P34" i="6"/>
  <c r="S34" i="6"/>
  <c r="F34" i="6"/>
  <c r="O34" i="6"/>
  <c r="R34" i="6"/>
  <c r="X34" i="6"/>
  <c r="G35" i="6"/>
  <c r="I35" i="6"/>
  <c r="P35" i="6"/>
  <c r="S35" i="6"/>
  <c r="F35" i="6"/>
  <c r="O35" i="6"/>
  <c r="R35" i="6"/>
  <c r="X35" i="6"/>
  <c r="G36" i="6"/>
  <c r="I36" i="6"/>
  <c r="P36" i="6"/>
  <c r="S36" i="6"/>
  <c r="F36" i="6"/>
  <c r="O36" i="6"/>
  <c r="R36" i="6"/>
  <c r="X36" i="6"/>
  <c r="G37" i="6"/>
  <c r="I37" i="6"/>
  <c r="P37" i="6"/>
  <c r="S37" i="6"/>
  <c r="F37" i="6"/>
  <c r="O37" i="6"/>
  <c r="R37" i="6"/>
  <c r="X37" i="6"/>
  <c r="G38" i="6"/>
  <c r="I38" i="6"/>
  <c r="P38" i="6"/>
  <c r="S38" i="6"/>
  <c r="F38" i="6"/>
  <c r="O38" i="6"/>
  <c r="R38" i="6"/>
  <c r="X38" i="6"/>
  <c r="G39" i="6"/>
  <c r="I39" i="6"/>
  <c r="P39" i="6"/>
  <c r="S39" i="6"/>
  <c r="F39" i="6"/>
  <c r="O39" i="6"/>
  <c r="R39" i="6"/>
  <c r="X39" i="6"/>
  <c r="G40" i="6"/>
  <c r="I40" i="6"/>
  <c r="P40" i="6"/>
  <c r="S40" i="6"/>
  <c r="F40" i="6"/>
  <c r="O40" i="6"/>
  <c r="R40" i="6"/>
  <c r="X40" i="6"/>
  <c r="G41" i="6"/>
  <c r="I41" i="6"/>
  <c r="P41" i="6"/>
  <c r="S41" i="6"/>
  <c r="F41" i="6"/>
  <c r="O41" i="6"/>
  <c r="R41" i="6"/>
  <c r="X41" i="6"/>
  <c r="G42" i="6"/>
  <c r="I42" i="6"/>
  <c r="P42" i="6"/>
  <c r="S42" i="6"/>
  <c r="F42" i="6"/>
  <c r="O42" i="6"/>
  <c r="R42" i="6"/>
  <c r="X42" i="6"/>
  <c r="G43" i="6"/>
  <c r="I43" i="6"/>
  <c r="P43" i="6"/>
  <c r="S43" i="6"/>
  <c r="F43" i="6"/>
  <c r="O43" i="6"/>
  <c r="R43" i="6"/>
  <c r="X43" i="6"/>
  <c r="G44" i="6"/>
  <c r="I44" i="6"/>
  <c r="P44" i="6"/>
  <c r="S44" i="6"/>
  <c r="F44" i="6"/>
  <c r="O44" i="6"/>
  <c r="R44" i="6"/>
  <c r="X44" i="6"/>
  <c r="G45" i="6"/>
  <c r="I45" i="6"/>
  <c r="P45" i="6"/>
  <c r="S45" i="6"/>
  <c r="F45" i="6"/>
  <c r="O45" i="6"/>
  <c r="R45" i="6"/>
  <c r="X45" i="6"/>
  <c r="G46" i="6"/>
  <c r="I46" i="6"/>
  <c r="P46" i="6"/>
  <c r="S46" i="6"/>
  <c r="F46" i="6"/>
  <c r="O46" i="6"/>
  <c r="R46" i="6"/>
  <c r="X46" i="6"/>
  <c r="G47" i="6"/>
  <c r="I47" i="6"/>
  <c r="P47" i="6"/>
  <c r="S47" i="6"/>
  <c r="F47" i="6"/>
  <c r="O47" i="6"/>
  <c r="R47" i="6"/>
  <c r="X47" i="6"/>
  <c r="G48" i="6"/>
  <c r="I48" i="6"/>
  <c r="P48" i="6"/>
  <c r="S48" i="6"/>
  <c r="F48" i="6"/>
  <c r="O48" i="6"/>
  <c r="R48" i="6"/>
  <c r="X48" i="6"/>
  <c r="G49" i="6"/>
  <c r="I49" i="6"/>
  <c r="P49" i="6"/>
  <c r="S49" i="6"/>
  <c r="F49" i="6"/>
  <c r="O49" i="6"/>
  <c r="R49" i="6"/>
  <c r="X49" i="6"/>
  <c r="G50" i="6"/>
  <c r="I50" i="6"/>
  <c r="P50" i="6"/>
  <c r="S50" i="6"/>
  <c r="F50" i="6"/>
  <c r="O50" i="6"/>
  <c r="R50" i="6"/>
  <c r="X50" i="6"/>
  <c r="G51" i="6"/>
  <c r="I51" i="6"/>
  <c r="P51" i="6"/>
  <c r="S51" i="6"/>
  <c r="F51" i="6"/>
  <c r="O51" i="6"/>
  <c r="R51" i="6"/>
  <c r="X51" i="6"/>
  <c r="G52" i="6"/>
  <c r="I52" i="6"/>
  <c r="P52" i="6"/>
  <c r="S52" i="6"/>
  <c r="F52" i="6"/>
  <c r="O52" i="6"/>
  <c r="R52" i="6"/>
  <c r="X52" i="6"/>
  <c r="G53" i="6"/>
  <c r="I53" i="6"/>
  <c r="P53" i="6"/>
  <c r="S53" i="6"/>
  <c r="F53" i="6"/>
  <c r="O53" i="6"/>
  <c r="R53" i="6"/>
  <c r="X53" i="6"/>
  <c r="G54" i="6"/>
  <c r="I54" i="6"/>
  <c r="P54" i="6"/>
  <c r="S54" i="6"/>
  <c r="F54" i="6"/>
  <c r="O54" i="6"/>
  <c r="R54" i="6"/>
  <c r="X54" i="6"/>
  <c r="X56" i="6"/>
  <c r="U9" i="6"/>
  <c r="V9" i="6"/>
  <c r="Y9" i="6"/>
  <c r="U10" i="6"/>
  <c r="V10" i="6"/>
  <c r="Y10" i="6"/>
  <c r="U11" i="6"/>
  <c r="V11" i="6"/>
  <c r="Y11" i="6"/>
  <c r="U12" i="6"/>
  <c r="V12" i="6"/>
  <c r="Y12" i="6"/>
  <c r="U13" i="6"/>
  <c r="V13" i="6"/>
  <c r="Y13" i="6"/>
  <c r="U14" i="6"/>
  <c r="V14" i="6"/>
  <c r="Y14" i="6"/>
  <c r="U15" i="6"/>
  <c r="V15" i="6"/>
  <c r="Y15" i="6"/>
  <c r="U16" i="6"/>
  <c r="V16" i="6"/>
  <c r="Y16" i="6"/>
  <c r="U17" i="6"/>
  <c r="V17" i="6"/>
  <c r="Y17" i="6"/>
  <c r="U18" i="6"/>
  <c r="V18" i="6"/>
  <c r="Y18" i="6"/>
  <c r="U19" i="6"/>
  <c r="V19" i="6"/>
  <c r="Y19" i="6"/>
  <c r="U20" i="6"/>
  <c r="V20" i="6"/>
  <c r="Y20" i="6"/>
  <c r="U21" i="6"/>
  <c r="V21" i="6"/>
  <c r="Y21" i="6"/>
  <c r="U22" i="6"/>
  <c r="V22" i="6"/>
  <c r="Y22" i="6"/>
  <c r="U23" i="6"/>
  <c r="V23" i="6"/>
  <c r="Y23" i="6"/>
  <c r="U24" i="6"/>
  <c r="V24" i="6"/>
  <c r="Y24" i="6"/>
  <c r="U25" i="6"/>
  <c r="V25" i="6"/>
  <c r="Y25" i="6"/>
  <c r="U26" i="6"/>
  <c r="V26" i="6"/>
  <c r="Y26" i="6"/>
  <c r="U27" i="6"/>
  <c r="V27" i="6"/>
  <c r="Y27" i="6"/>
  <c r="U28" i="6"/>
  <c r="V28" i="6"/>
  <c r="Y28" i="6"/>
  <c r="U29" i="6"/>
  <c r="V29" i="6"/>
  <c r="Y29" i="6"/>
  <c r="U30" i="6"/>
  <c r="V30" i="6"/>
  <c r="Y30" i="6"/>
  <c r="U31" i="6"/>
  <c r="V31" i="6"/>
  <c r="Y31" i="6"/>
  <c r="U32" i="6"/>
  <c r="V32" i="6"/>
  <c r="Y32" i="6"/>
  <c r="U33" i="6"/>
  <c r="V33" i="6"/>
  <c r="Y33" i="6"/>
  <c r="U34" i="6"/>
  <c r="V34" i="6"/>
  <c r="Y34" i="6"/>
  <c r="U35" i="6"/>
  <c r="V35" i="6"/>
  <c r="Y35" i="6"/>
  <c r="U36" i="6"/>
  <c r="V36" i="6"/>
  <c r="Y36" i="6"/>
  <c r="U37" i="6"/>
  <c r="V37" i="6"/>
  <c r="Y37" i="6"/>
  <c r="U38" i="6"/>
  <c r="V38" i="6"/>
  <c r="Y38" i="6"/>
  <c r="U39" i="6"/>
  <c r="V39" i="6"/>
  <c r="Y39" i="6"/>
  <c r="U40" i="6"/>
  <c r="V40" i="6"/>
  <c r="Y40" i="6"/>
  <c r="U41" i="6"/>
  <c r="V41" i="6"/>
  <c r="Y41" i="6"/>
  <c r="U42" i="6"/>
  <c r="V42" i="6"/>
  <c r="Y42" i="6"/>
  <c r="U43" i="6"/>
  <c r="V43" i="6"/>
  <c r="Y43" i="6"/>
  <c r="U44" i="6"/>
  <c r="V44" i="6"/>
  <c r="Y44" i="6"/>
  <c r="U45" i="6"/>
  <c r="V45" i="6"/>
  <c r="Y45" i="6"/>
  <c r="U46" i="6"/>
  <c r="V46" i="6"/>
  <c r="Y46" i="6"/>
  <c r="U47" i="6"/>
  <c r="V47" i="6"/>
  <c r="Y47" i="6"/>
  <c r="U48" i="6"/>
  <c r="V48" i="6"/>
  <c r="Y48" i="6"/>
  <c r="U49" i="6"/>
  <c r="V49" i="6"/>
  <c r="Y49" i="6"/>
  <c r="U50" i="6"/>
  <c r="V50" i="6"/>
  <c r="Y50" i="6"/>
  <c r="U51" i="6"/>
  <c r="V51" i="6"/>
  <c r="Y51" i="6"/>
  <c r="U52" i="6"/>
  <c r="V52" i="6"/>
  <c r="Y52" i="6"/>
  <c r="U53" i="6"/>
  <c r="V53" i="6"/>
  <c r="Y53" i="6"/>
  <c r="U54" i="6"/>
  <c r="V54" i="6"/>
  <c r="Y54" i="6"/>
  <c r="Y56" i="6"/>
  <c r="Z9" i="6"/>
  <c r="Z10" i="6"/>
  <c r="Z11" i="6"/>
  <c r="Z12" i="6"/>
  <c r="Z13" i="6"/>
  <c r="Z14" i="6"/>
  <c r="Z15" i="6"/>
  <c r="Z16" i="6"/>
  <c r="Z17" i="6"/>
  <c r="Z18" i="6"/>
  <c r="Z19" i="6"/>
  <c r="Z20" i="6"/>
  <c r="Z21" i="6"/>
  <c r="Z22" i="6"/>
  <c r="Z23" i="6"/>
  <c r="Z24" i="6"/>
  <c r="Z25" i="6"/>
  <c r="Z26" i="6"/>
  <c r="Z27" i="6"/>
  <c r="Z28" i="6"/>
  <c r="Z29" i="6"/>
  <c r="Z30" i="6"/>
  <c r="Z31" i="6"/>
  <c r="Z32" i="6"/>
  <c r="Z33" i="6"/>
  <c r="Z34" i="6"/>
  <c r="Z35" i="6"/>
  <c r="Z36" i="6"/>
  <c r="Z37" i="6"/>
  <c r="Z38" i="6"/>
  <c r="Z39" i="6"/>
  <c r="Z40" i="6"/>
  <c r="Z41" i="6"/>
  <c r="Z42" i="6"/>
  <c r="Z43" i="6"/>
  <c r="Z44" i="6"/>
  <c r="Z45" i="6"/>
  <c r="Z46" i="6"/>
  <c r="Z47" i="6"/>
  <c r="Z48" i="6"/>
  <c r="Z49" i="6"/>
  <c r="Z50" i="6"/>
  <c r="Z51" i="6"/>
  <c r="Z52" i="6"/>
  <c r="Z53" i="6"/>
  <c r="Z54" i="6"/>
  <c r="Z56" i="6"/>
  <c r="M9" i="6"/>
  <c r="AA9" i="6"/>
  <c r="M10" i="6"/>
  <c r="AA10" i="6"/>
  <c r="M11" i="6"/>
  <c r="AA11" i="6"/>
  <c r="M12" i="6"/>
  <c r="AA12" i="6"/>
  <c r="M13" i="6"/>
  <c r="AA13" i="6"/>
  <c r="M14" i="6"/>
  <c r="AA14" i="6"/>
  <c r="M15" i="6"/>
  <c r="AA15" i="6"/>
  <c r="M16" i="6"/>
  <c r="AA16" i="6"/>
  <c r="M17" i="6"/>
  <c r="AA17" i="6"/>
  <c r="M18" i="6"/>
  <c r="AA18" i="6"/>
  <c r="M19" i="6"/>
  <c r="AA19" i="6"/>
  <c r="M20" i="6"/>
  <c r="AA20" i="6"/>
  <c r="M21" i="6"/>
  <c r="AA21" i="6"/>
  <c r="M22" i="6"/>
  <c r="AA22" i="6"/>
  <c r="M23" i="6"/>
  <c r="AA23" i="6"/>
  <c r="M24" i="6"/>
  <c r="AA24" i="6"/>
  <c r="M25" i="6"/>
  <c r="AA25" i="6"/>
  <c r="M26" i="6"/>
  <c r="AA26" i="6"/>
  <c r="M27" i="6"/>
  <c r="AA27" i="6"/>
  <c r="M28" i="6"/>
  <c r="AA28" i="6"/>
  <c r="M29" i="6"/>
  <c r="AA29" i="6"/>
  <c r="M30" i="6"/>
  <c r="AA30" i="6"/>
  <c r="M31" i="6"/>
  <c r="AA31" i="6"/>
  <c r="M32" i="6"/>
  <c r="AA32" i="6"/>
  <c r="M33" i="6"/>
  <c r="AA33" i="6"/>
  <c r="M34" i="6"/>
  <c r="AA34" i="6"/>
  <c r="M35" i="6"/>
  <c r="AA35" i="6"/>
  <c r="M36" i="6"/>
  <c r="AA36" i="6"/>
  <c r="M37" i="6"/>
  <c r="AA37" i="6"/>
  <c r="M38" i="6"/>
  <c r="AA38" i="6"/>
  <c r="M39" i="6"/>
  <c r="AA39" i="6"/>
  <c r="M40" i="6"/>
  <c r="AA40" i="6"/>
  <c r="M41" i="6"/>
  <c r="AA41" i="6"/>
  <c r="M42" i="6"/>
  <c r="AA42" i="6"/>
  <c r="M43" i="6"/>
  <c r="AA43" i="6"/>
  <c r="M44" i="6"/>
  <c r="AA44" i="6"/>
  <c r="M45" i="6"/>
  <c r="AA45" i="6"/>
  <c r="M46" i="6"/>
  <c r="AA46" i="6"/>
  <c r="M47" i="6"/>
  <c r="AA47" i="6"/>
  <c r="M48" i="6"/>
  <c r="AA48" i="6"/>
  <c r="M49" i="6"/>
  <c r="AA49" i="6"/>
  <c r="M50" i="6"/>
  <c r="AA50" i="6"/>
  <c r="M51" i="6"/>
  <c r="AA51" i="6"/>
  <c r="M52" i="6"/>
  <c r="AA52" i="6"/>
  <c r="M53" i="6"/>
  <c r="AA53" i="6"/>
  <c r="M54" i="6"/>
  <c r="AA54" i="6"/>
  <c r="AA56" i="6"/>
  <c r="AG54" i="6"/>
  <c r="AG50" i="6"/>
  <c r="AG46" i="6"/>
  <c r="AG55" i="6"/>
  <c r="AG51" i="6"/>
  <c r="AG47" i="6"/>
  <c r="AB9" i="6"/>
  <c r="AB10" i="6"/>
  <c r="AB11" i="6"/>
  <c r="AB12" i="6"/>
  <c r="AB13" i="6"/>
  <c r="AB14" i="6"/>
  <c r="AB15" i="6"/>
  <c r="AB16" i="6"/>
  <c r="AB17" i="6"/>
  <c r="AB18" i="6"/>
  <c r="AB19" i="6"/>
  <c r="AB20" i="6"/>
  <c r="AB21" i="6"/>
  <c r="AB22" i="6"/>
  <c r="AB23" i="6"/>
  <c r="AB24" i="6"/>
  <c r="AB25" i="6"/>
  <c r="AB26" i="6"/>
  <c r="AB27" i="6"/>
  <c r="AB28" i="6"/>
  <c r="AB29" i="6"/>
  <c r="AB30" i="6"/>
  <c r="AB31" i="6"/>
  <c r="AB32" i="6"/>
  <c r="AB33" i="6"/>
  <c r="AB34" i="6"/>
  <c r="AB35" i="6"/>
  <c r="AB36" i="6"/>
  <c r="AB37" i="6"/>
  <c r="AB38" i="6"/>
  <c r="AB39" i="6"/>
  <c r="AB40" i="6"/>
  <c r="AB41" i="6"/>
  <c r="AB42" i="6"/>
  <c r="AB43" i="6"/>
  <c r="AB44" i="6"/>
  <c r="AB45" i="6"/>
  <c r="AB46" i="6"/>
  <c r="AB47" i="6"/>
  <c r="AB48" i="6"/>
  <c r="AB49" i="6"/>
  <c r="AB50" i="6"/>
  <c r="AB51" i="6"/>
  <c r="AB52" i="6"/>
  <c r="AB53" i="6"/>
  <c r="AB54" i="6"/>
  <c r="AB56" i="6"/>
  <c r="AD56" i="6"/>
  <c r="G9" i="1"/>
  <c r="J9" i="1"/>
  <c r="P9" i="1"/>
  <c r="S9" i="1"/>
  <c r="F9" i="1"/>
  <c r="O9" i="1"/>
  <c r="R9" i="1"/>
  <c r="X9" i="1"/>
  <c r="G10" i="1"/>
  <c r="J10" i="1"/>
  <c r="P10" i="1"/>
  <c r="S10" i="1"/>
  <c r="F10" i="1"/>
  <c r="O10" i="1"/>
  <c r="R10" i="1"/>
  <c r="X10" i="1"/>
  <c r="G11" i="1"/>
  <c r="J11" i="1"/>
  <c r="P11" i="1"/>
  <c r="S11" i="1"/>
  <c r="F11" i="1"/>
  <c r="O11" i="1"/>
  <c r="R11" i="1"/>
  <c r="X11" i="1"/>
  <c r="G12" i="1"/>
  <c r="J12" i="1"/>
  <c r="P12" i="1"/>
  <c r="S12" i="1"/>
  <c r="F12" i="1"/>
  <c r="O12" i="1"/>
  <c r="R12" i="1"/>
  <c r="X12" i="1"/>
  <c r="G13" i="1"/>
  <c r="J13" i="1"/>
  <c r="P13" i="1"/>
  <c r="S13" i="1"/>
  <c r="F13" i="1"/>
  <c r="O13" i="1"/>
  <c r="R13" i="1"/>
  <c r="X13" i="1"/>
  <c r="G14" i="1"/>
  <c r="J14" i="1"/>
  <c r="P14" i="1"/>
  <c r="S14" i="1"/>
  <c r="F14" i="1"/>
  <c r="O14" i="1"/>
  <c r="R14" i="1"/>
  <c r="X14" i="1"/>
  <c r="G15" i="1"/>
  <c r="J15" i="1"/>
  <c r="P15" i="1"/>
  <c r="S15" i="1"/>
  <c r="F15" i="1"/>
  <c r="O15" i="1"/>
  <c r="R15" i="1"/>
  <c r="X15" i="1"/>
  <c r="G16" i="1"/>
  <c r="J16" i="1"/>
  <c r="P16" i="1"/>
  <c r="S16" i="1"/>
  <c r="F16" i="1"/>
  <c r="O16" i="1"/>
  <c r="R16" i="1"/>
  <c r="X16" i="1"/>
  <c r="G17" i="1"/>
  <c r="J17" i="1"/>
  <c r="P17" i="1"/>
  <c r="S17" i="1"/>
  <c r="F17" i="1"/>
  <c r="O17" i="1"/>
  <c r="R17" i="1"/>
  <c r="X17" i="1"/>
  <c r="G18" i="1"/>
  <c r="J18" i="1"/>
  <c r="P18" i="1"/>
  <c r="S18" i="1"/>
  <c r="F18" i="1"/>
  <c r="O18" i="1"/>
  <c r="R18" i="1"/>
  <c r="X18" i="1"/>
  <c r="G19" i="1"/>
  <c r="J19" i="1"/>
  <c r="P19" i="1"/>
  <c r="S19" i="1"/>
  <c r="F19" i="1"/>
  <c r="O19" i="1"/>
  <c r="R19" i="1"/>
  <c r="X19" i="1"/>
  <c r="G20" i="1"/>
  <c r="J20" i="1"/>
  <c r="P20" i="1"/>
  <c r="S20" i="1"/>
  <c r="F20" i="1"/>
  <c r="O20" i="1"/>
  <c r="R20" i="1"/>
  <c r="X20" i="1"/>
  <c r="G21" i="1"/>
  <c r="J21" i="1"/>
  <c r="P21" i="1"/>
  <c r="S21" i="1"/>
  <c r="F21" i="1"/>
  <c r="O21" i="1"/>
  <c r="R21" i="1"/>
  <c r="X21" i="1"/>
  <c r="G22" i="1"/>
  <c r="J22" i="1"/>
  <c r="P22" i="1"/>
  <c r="S22" i="1"/>
  <c r="F22" i="1"/>
  <c r="O22" i="1"/>
  <c r="R22" i="1"/>
  <c r="X22" i="1"/>
  <c r="G23" i="1"/>
  <c r="J23" i="1"/>
  <c r="P23" i="1"/>
  <c r="S23" i="1"/>
  <c r="F23" i="1"/>
  <c r="O23" i="1"/>
  <c r="R23" i="1"/>
  <c r="X23" i="1"/>
  <c r="G24" i="1"/>
  <c r="J24" i="1"/>
  <c r="P24" i="1"/>
  <c r="S24" i="1"/>
  <c r="F24" i="1"/>
  <c r="O24" i="1"/>
  <c r="R24" i="1"/>
  <c r="X24" i="1"/>
  <c r="G25" i="1"/>
  <c r="J25" i="1"/>
  <c r="P25" i="1"/>
  <c r="S25" i="1"/>
  <c r="F25" i="1"/>
  <c r="O25" i="1"/>
  <c r="R25" i="1"/>
  <c r="X25" i="1"/>
  <c r="G26" i="1"/>
  <c r="J26" i="1"/>
  <c r="P26" i="1"/>
  <c r="S26" i="1"/>
  <c r="F26" i="1"/>
  <c r="O26" i="1"/>
  <c r="R26" i="1"/>
  <c r="X26" i="1"/>
  <c r="G27" i="1"/>
  <c r="J27" i="1"/>
  <c r="P27" i="1"/>
  <c r="S27" i="1"/>
  <c r="F27" i="1"/>
  <c r="O27" i="1"/>
  <c r="R27" i="1"/>
  <c r="X27" i="1"/>
  <c r="G28" i="1"/>
  <c r="J28" i="1"/>
  <c r="P28" i="1"/>
  <c r="S28" i="1"/>
  <c r="F28" i="1"/>
  <c r="O28" i="1"/>
  <c r="R28" i="1"/>
  <c r="X28" i="1"/>
  <c r="G29" i="1"/>
  <c r="J29" i="1"/>
  <c r="P29" i="1"/>
  <c r="S29" i="1"/>
  <c r="F29" i="1"/>
  <c r="O29" i="1"/>
  <c r="R29" i="1"/>
  <c r="X29" i="1"/>
  <c r="G30" i="1"/>
  <c r="J30" i="1"/>
  <c r="P30" i="1"/>
  <c r="S30" i="1"/>
  <c r="F30" i="1"/>
  <c r="O30" i="1"/>
  <c r="R30" i="1"/>
  <c r="X30" i="1"/>
  <c r="G31" i="1"/>
  <c r="J31" i="1"/>
  <c r="P31" i="1"/>
  <c r="S31" i="1"/>
  <c r="F31" i="1"/>
  <c r="O31" i="1"/>
  <c r="R31" i="1"/>
  <c r="X31" i="1"/>
  <c r="G32" i="1"/>
  <c r="J32" i="1"/>
  <c r="P32" i="1"/>
  <c r="S32" i="1"/>
  <c r="F32" i="1"/>
  <c r="O32" i="1"/>
  <c r="R32" i="1"/>
  <c r="X32" i="1"/>
  <c r="G33" i="1"/>
  <c r="J33" i="1"/>
  <c r="P33" i="1"/>
  <c r="S33" i="1"/>
  <c r="F33" i="1"/>
  <c r="O33" i="1"/>
  <c r="R33" i="1"/>
  <c r="X33" i="1"/>
  <c r="G34" i="1"/>
  <c r="J34" i="1"/>
  <c r="P34" i="1"/>
  <c r="S34" i="1"/>
  <c r="F34" i="1"/>
  <c r="O34" i="1"/>
  <c r="R34" i="1"/>
  <c r="X34" i="1"/>
  <c r="G35" i="1"/>
  <c r="J35" i="1"/>
  <c r="P35" i="1"/>
  <c r="S35" i="1"/>
  <c r="F35" i="1"/>
  <c r="O35" i="1"/>
  <c r="R35" i="1"/>
  <c r="X35" i="1"/>
  <c r="G36" i="1"/>
  <c r="J36" i="1"/>
  <c r="P36" i="1"/>
  <c r="S36" i="1"/>
  <c r="F36" i="1"/>
  <c r="O36" i="1"/>
  <c r="R36" i="1"/>
  <c r="X36" i="1"/>
  <c r="G37" i="1"/>
  <c r="J37" i="1"/>
  <c r="P37" i="1"/>
  <c r="S37" i="1"/>
  <c r="F37" i="1"/>
  <c r="O37" i="1"/>
  <c r="R37" i="1"/>
  <c r="X37" i="1"/>
  <c r="G38" i="1"/>
  <c r="J38" i="1"/>
  <c r="P38" i="1"/>
  <c r="S38" i="1"/>
  <c r="F38" i="1"/>
  <c r="O38" i="1"/>
  <c r="R38" i="1"/>
  <c r="X38" i="1"/>
  <c r="G39" i="1"/>
  <c r="J39" i="1"/>
  <c r="P39" i="1"/>
  <c r="S39" i="1"/>
  <c r="F39" i="1"/>
  <c r="O39" i="1"/>
  <c r="R39" i="1"/>
  <c r="X39" i="1"/>
  <c r="G40" i="1"/>
  <c r="J40" i="1"/>
  <c r="P40" i="1"/>
  <c r="S40" i="1"/>
  <c r="F40" i="1"/>
  <c r="O40" i="1"/>
  <c r="R40" i="1"/>
  <c r="X40" i="1"/>
  <c r="G41" i="1"/>
  <c r="J41" i="1"/>
  <c r="P41" i="1"/>
  <c r="S41" i="1"/>
  <c r="F41" i="1"/>
  <c r="O41" i="1"/>
  <c r="R41" i="1"/>
  <c r="X41" i="1"/>
  <c r="G42" i="1"/>
  <c r="J42" i="1"/>
  <c r="P42" i="1"/>
  <c r="S42" i="1"/>
  <c r="F42" i="1"/>
  <c r="O42" i="1"/>
  <c r="R42" i="1"/>
  <c r="X42" i="1"/>
  <c r="G43" i="1"/>
  <c r="J43" i="1"/>
  <c r="P43" i="1"/>
  <c r="S43" i="1"/>
  <c r="F43" i="1"/>
  <c r="O43" i="1"/>
  <c r="R43" i="1"/>
  <c r="X43" i="1"/>
  <c r="G44" i="1"/>
  <c r="J44" i="1"/>
  <c r="P44" i="1"/>
  <c r="S44" i="1"/>
  <c r="F44" i="1"/>
  <c r="O44" i="1"/>
  <c r="R44" i="1"/>
  <c r="X44" i="1"/>
  <c r="G45" i="1"/>
  <c r="J45" i="1"/>
  <c r="P45" i="1"/>
  <c r="S45" i="1"/>
  <c r="F45" i="1"/>
  <c r="O45" i="1"/>
  <c r="R45" i="1"/>
  <c r="X45" i="1"/>
  <c r="G46" i="1"/>
  <c r="J46" i="1"/>
  <c r="P46" i="1"/>
  <c r="S46" i="1"/>
  <c r="F46" i="1"/>
  <c r="O46" i="1"/>
  <c r="R46" i="1"/>
  <c r="X46" i="1"/>
  <c r="G47" i="1"/>
  <c r="J47" i="1"/>
  <c r="P47" i="1"/>
  <c r="S47" i="1"/>
  <c r="F47" i="1"/>
  <c r="O47" i="1"/>
  <c r="R47" i="1"/>
  <c r="X47" i="1"/>
  <c r="G48" i="1"/>
  <c r="J48" i="1"/>
  <c r="P48" i="1"/>
  <c r="S48" i="1"/>
  <c r="F48" i="1"/>
  <c r="O48" i="1"/>
  <c r="R48" i="1"/>
  <c r="X48" i="1"/>
  <c r="G49" i="1"/>
  <c r="J49" i="1"/>
  <c r="P49" i="1"/>
  <c r="S49" i="1"/>
  <c r="F49" i="1"/>
  <c r="O49" i="1"/>
  <c r="R49" i="1"/>
  <c r="X49" i="1"/>
  <c r="G50" i="1"/>
  <c r="J50" i="1"/>
  <c r="P50" i="1"/>
  <c r="S50" i="1"/>
  <c r="F50" i="1"/>
  <c r="O50" i="1"/>
  <c r="R50" i="1"/>
  <c r="X50" i="1"/>
  <c r="G51" i="1"/>
  <c r="J51" i="1"/>
  <c r="P51" i="1"/>
  <c r="S51" i="1"/>
  <c r="F51" i="1"/>
  <c r="O51" i="1"/>
  <c r="R51" i="1"/>
  <c r="X51" i="1"/>
  <c r="G52" i="1"/>
  <c r="J52" i="1"/>
  <c r="P52" i="1"/>
  <c r="S52" i="1"/>
  <c r="F52" i="1"/>
  <c r="O52" i="1"/>
  <c r="R52" i="1"/>
  <c r="X52" i="1"/>
  <c r="G53" i="1"/>
  <c r="J53" i="1"/>
  <c r="P53" i="1"/>
  <c r="S53" i="1"/>
  <c r="F53" i="1"/>
  <c r="O53" i="1"/>
  <c r="R53" i="1"/>
  <c r="X53" i="1"/>
  <c r="G54" i="1"/>
  <c r="J54" i="1"/>
  <c r="P54" i="1"/>
  <c r="S54" i="1"/>
  <c r="F54" i="1"/>
  <c r="O54" i="1"/>
  <c r="R54" i="1"/>
  <c r="X54" i="1"/>
  <c r="X56" i="1"/>
  <c r="U9" i="1"/>
  <c r="V9" i="1"/>
  <c r="Y9" i="1"/>
  <c r="U10" i="1"/>
  <c r="V10" i="1"/>
  <c r="Y10" i="1"/>
  <c r="U11" i="1"/>
  <c r="V11" i="1"/>
  <c r="Y11" i="1"/>
  <c r="U12" i="1"/>
  <c r="V12" i="1"/>
  <c r="Y12" i="1"/>
  <c r="U13" i="1"/>
  <c r="V13" i="1"/>
  <c r="Y13" i="1"/>
  <c r="U14" i="1"/>
  <c r="V14" i="1"/>
  <c r="Y14" i="1"/>
  <c r="U15" i="1"/>
  <c r="V15" i="1"/>
  <c r="Y15" i="1"/>
  <c r="U16" i="1"/>
  <c r="V16" i="1"/>
  <c r="Y16" i="1"/>
  <c r="U17" i="1"/>
  <c r="V17" i="1"/>
  <c r="Y17" i="1"/>
  <c r="U18" i="1"/>
  <c r="V18" i="1"/>
  <c r="Y18" i="1"/>
  <c r="U19" i="1"/>
  <c r="V19" i="1"/>
  <c r="Y19" i="1"/>
  <c r="U20" i="1"/>
  <c r="V20" i="1"/>
  <c r="Y20" i="1"/>
  <c r="U21" i="1"/>
  <c r="V21" i="1"/>
  <c r="Y21" i="1"/>
  <c r="U22" i="1"/>
  <c r="V22" i="1"/>
  <c r="Y22" i="1"/>
  <c r="U23" i="1"/>
  <c r="V23" i="1"/>
  <c r="Y23" i="1"/>
  <c r="U24" i="1"/>
  <c r="V24" i="1"/>
  <c r="Y24" i="1"/>
  <c r="U25" i="1"/>
  <c r="V25" i="1"/>
  <c r="Y25" i="1"/>
  <c r="U26" i="1"/>
  <c r="V26" i="1"/>
  <c r="Y26" i="1"/>
  <c r="U27" i="1"/>
  <c r="V27" i="1"/>
  <c r="Y27" i="1"/>
  <c r="U28" i="1"/>
  <c r="V28" i="1"/>
  <c r="Y28" i="1"/>
  <c r="U29" i="1"/>
  <c r="V29" i="1"/>
  <c r="Y29" i="1"/>
  <c r="U30" i="1"/>
  <c r="V30" i="1"/>
  <c r="Y30" i="1"/>
  <c r="U31" i="1"/>
  <c r="V31" i="1"/>
  <c r="Y31" i="1"/>
  <c r="U32" i="1"/>
  <c r="V32" i="1"/>
  <c r="Y32" i="1"/>
  <c r="U33" i="1"/>
  <c r="V33" i="1"/>
  <c r="Y33" i="1"/>
  <c r="U34" i="1"/>
  <c r="V34" i="1"/>
  <c r="Y34" i="1"/>
  <c r="U35" i="1"/>
  <c r="V35" i="1"/>
  <c r="Y35" i="1"/>
  <c r="U36" i="1"/>
  <c r="V36" i="1"/>
  <c r="Y36" i="1"/>
  <c r="U37" i="1"/>
  <c r="V37" i="1"/>
  <c r="Y37" i="1"/>
  <c r="U38" i="1"/>
  <c r="V38" i="1"/>
  <c r="Y38" i="1"/>
  <c r="U39" i="1"/>
  <c r="V39" i="1"/>
  <c r="Y39" i="1"/>
  <c r="U40" i="1"/>
  <c r="V40" i="1"/>
  <c r="Y40" i="1"/>
  <c r="U41" i="1"/>
  <c r="V41" i="1"/>
  <c r="Y41" i="1"/>
  <c r="U42" i="1"/>
  <c r="V42" i="1"/>
  <c r="Y42" i="1"/>
  <c r="U43" i="1"/>
  <c r="V43" i="1"/>
  <c r="Y43" i="1"/>
  <c r="U44" i="1"/>
  <c r="V44" i="1"/>
  <c r="Y44" i="1"/>
  <c r="U45" i="1"/>
  <c r="V45" i="1"/>
  <c r="Y45" i="1"/>
  <c r="U46" i="1"/>
  <c r="V46" i="1"/>
  <c r="Y46" i="1"/>
  <c r="U47" i="1"/>
  <c r="V47" i="1"/>
  <c r="Y47" i="1"/>
  <c r="U48" i="1"/>
  <c r="V48" i="1"/>
  <c r="Y48" i="1"/>
  <c r="U49" i="1"/>
  <c r="V49" i="1"/>
  <c r="Y49" i="1"/>
  <c r="U50" i="1"/>
  <c r="V50" i="1"/>
  <c r="Y50" i="1"/>
  <c r="U51" i="1"/>
  <c r="V51" i="1"/>
  <c r="Y51" i="1"/>
  <c r="U52" i="1"/>
  <c r="V52" i="1"/>
  <c r="Y52" i="1"/>
  <c r="U53" i="1"/>
  <c r="V53" i="1"/>
  <c r="Y53" i="1"/>
  <c r="U54" i="1"/>
  <c r="V54" i="1"/>
  <c r="Y54" i="1"/>
  <c r="Y56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6" i="1"/>
  <c r="M9" i="1"/>
  <c r="AA9" i="1"/>
  <c r="M10" i="1"/>
  <c r="AA10" i="1"/>
  <c r="M11" i="1"/>
  <c r="AA11" i="1"/>
  <c r="M12" i="1"/>
  <c r="AA12" i="1"/>
  <c r="M13" i="1"/>
  <c r="AA13" i="1"/>
  <c r="M14" i="1"/>
  <c r="AA14" i="1"/>
  <c r="M15" i="1"/>
  <c r="AA15" i="1"/>
  <c r="M16" i="1"/>
  <c r="AA16" i="1"/>
  <c r="M17" i="1"/>
  <c r="AA17" i="1"/>
  <c r="M18" i="1"/>
  <c r="AA18" i="1"/>
  <c r="M19" i="1"/>
  <c r="AA19" i="1"/>
  <c r="M20" i="1"/>
  <c r="AA20" i="1"/>
  <c r="M21" i="1"/>
  <c r="AA21" i="1"/>
  <c r="M22" i="1"/>
  <c r="AA22" i="1"/>
  <c r="M23" i="1"/>
  <c r="AA23" i="1"/>
  <c r="M24" i="1"/>
  <c r="AA24" i="1"/>
  <c r="M25" i="1"/>
  <c r="AA25" i="1"/>
  <c r="M26" i="1"/>
  <c r="AA26" i="1"/>
  <c r="M27" i="1"/>
  <c r="AA27" i="1"/>
  <c r="M28" i="1"/>
  <c r="AA28" i="1"/>
  <c r="M29" i="1"/>
  <c r="AA29" i="1"/>
  <c r="M30" i="1"/>
  <c r="AA30" i="1"/>
  <c r="M31" i="1"/>
  <c r="AA31" i="1"/>
  <c r="M32" i="1"/>
  <c r="AA32" i="1"/>
  <c r="M33" i="1"/>
  <c r="AA33" i="1"/>
  <c r="M34" i="1"/>
  <c r="AA34" i="1"/>
  <c r="M35" i="1"/>
  <c r="AA35" i="1"/>
  <c r="M36" i="1"/>
  <c r="AA36" i="1"/>
  <c r="M37" i="1"/>
  <c r="AA37" i="1"/>
  <c r="M38" i="1"/>
  <c r="AA38" i="1"/>
  <c r="M39" i="1"/>
  <c r="AA39" i="1"/>
  <c r="M40" i="1"/>
  <c r="AA40" i="1"/>
  <c r="M41" i="1"/>
  <c r="AA41" i="1"/>
  <c r="M42" i="1"/>
  <c r="AA42" i="1"/>
  <c r="M43" i="1"/>
  <c r="AA43" i="1"/>
  <c r="M44" i="1"/>
  <c r="AA44" i="1"/>
  <c r="M45" i="1"/>
  <c r="AA45" i="1"/>
  <c r="M46" i="1"/>
  <c r="AA46" i="1"/>
  <c r="M47" i="1"/>
  <c r="AA47" i="1"/>
  <c r="M48" i="1"/>
  <c r="AA48" i="1"/>
  <c r="M49" i="1"/>
  <c r="AA49" i="1"/>
  <c r="M50" i="1"/>
  <c r="AA50" i="1"/>
  <c r="M51" i="1"/>
  <c r="AA51" i="1"/>
  <c r="M52" i="1"/>
  <c r="AA52" i="1"/>
  <c r="M53" i="1"/>
  <c r="AA53" i="1"/>
  <c r="M54" i="1"/>
  <c r="AA54" i="1"/>
  <c r="AA56" i="1"/>
  <c r="AG54" i="1"/>
  <c r="AG50" i="1"/>
  <c r="AG46" i="1"/>
  <c r="AG55" i="1"/>
  <c r="AG51" i="1"/>
  <c r="AG47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6" i="1"/>
  <c r="AD56" i="1"/>
  <c r="G9" i="5"/>
  <c r="K9" i="5"/>
  <c r="P9" i="5"/>
  <c r="S9" i="5"/>
  <c r="F9" i="5"/>
  <c r="O9" i="5"/>
  <c r="R9" i="5"/>
  <c r="X9" i="5"/>
  <c r="G10" i="5"/>
  <c r="K10" i="5"/>
  <c r="P10" i="5"/>
  <c r="S10" i="5"/>
  <c r="F10" i="5"/>
  <c r="O10" i="5"/>
  <c r="R10" i="5"/>
  <c r="X10" i="5"/>
  <c r="G11" i="5"/>
  <c r="K11" i="5"/>
  <c r="P11" i="5"/>
  <c r="S11" i="5"/>
  <c r="F11" i="5"/>
  <c r="O11" i="5"/>
  <c r="R11" i="5"/>
  <c r="X11" i="5"/>
  <c r="G12" i="5"/>
  <c r="K12" i="5"/>
  <c r="P12" i="5"/>
  <c r="S12" i="5"/>
  <c r="F12" i="5"/>
  <c r="O12" i="5"/>
  <c r="R12" i="5"/>
  <c r="X12" i="5"/>
  <c r="G13" i="5"/>
  <c r="K13" i="5"/>
  <c r="P13" i="5"/>
  <c r="S13" i="5"/>
  <c r="F13" i="5"/>
  <c r="O13" i="5"/>
  <c r="R13" i="5"/>
  <c r="X13" i="5"/>
  <c r="G14" i="5"/>
  <c r="K14" i="5"/>
  <c r="P14" i="5"/>
  <c r="S14" i="5"/>
  <c r="F14" i="5"/>
  <c r="O14" i="5"/>
  <c r="R14" i="5"/>
  <c r="X14" i="5"/>
  <c r="G15" i="5"/>
  <c r="K15" i="5"/>
  <c r="P15" i="5"/>
  <c r="S15" i="5"/>
  <c r="F15" i="5"/>
  <c r="O15" i="5"/>
  <c r="R15" i="5"/>
  <c r="X15" i="5"/>
  <c r="G16" i="5"/>
  <c r="K16" i="5"/>
  <c r="P16" i="5"/>
  <c r="S16" i="5"/>
  <c r="F16" i="5"/>
  <c r="O16" i="5"/>
  <c r="R16" i="5"/>
  <c r="X16" i="5"/>
  <c r="G17" i="5"/>
  <c r="K17" i="5"/>
  <c r="P17" i="5"/>
  <c r="S17" i="5"/>
  <c r="F17" i="5"/>
  <c r="O17" i="5"/>
  <c r="R17" i="5"/>
  <c r="X17" i="5"/>
  <c r="G18" i="5"/>
  <c r="K18" i="5"/>
  <c r="P18" i="5"/>
  <c r="S18" i="5"/>
  <c r="F18" i="5"/>
  <c r="O18" i="5"/>
  <c r="R18" i="5"/>
  <c r="X18" i="5"/>
  <c r="G19" i="5"/>
  <c r="K19" i="5"/>
  <c r="P19" i="5"/>
  <c r="S19" i="5"/>
  <c r="F19" i="5"/>
  <c r="O19" i="5"/>
  <c r="R19" i="5"/>
  <c r="X19" i="5"/>
  <c r="G20" i="5"/>
  <c r="K20" i="5"/>
  <c r="P20" i="5"/>
  <c r="S20" i="5"/>
  <c r="F20" i="5"/>
  <c r="O20" i="5"/>
  <c r="R20" i="5"/>
  <c r="X20" i="5"/>
  <c r="G21" i="5"/>
  <c r="K21" i="5"/>
  <c r="P21" i="5"/>
  <c r="S21" i="5"/>
  <c r="F21" i="5"/>
  <c r="O21" i="5"/>
  <c r="R21" i="5"/>
  <c r="X21" i="5"/>
  <c r="G22" i="5"/>
  <c r="K22" i="5"/>
  <c r="P22" i="5"/>
  <c r="S22" i="5"/>
  <c r="F22" i="5"/>
  <c r="O22" i="5"/>
  <c r="R22" i="5"/>
  <c r="X22" i="5"/>
  <c r="G23" i="5"/>
  <c r="K23" i="5"/>
  <c r="P23" i="5"/>
  <c r="S23" i="5"/>
  <c r="F23" i="5"/>
  <c r="O23" i="5"/>
  <c r="R23" i="5"/>
  <c r="X23" i="5"/>
  <c r="G24" i="5"/>
  <c r="K24" i="5"/>
  <c r="P24" i="5"/>
  <c r="S24" i="5"/>
  <c r="F24" i="5"/>
  <c r="O24" i="5"/>
  <c r="R24" i="5"/>
  <c r="X24" i="5"/>
  <c r="G25" i="5"/>
  <c r="K25" i="5"/>
  <c r="P25" i="5"/>
  <c r="S25" i="5"/>
  <c r="F25" i="5"/>
  <c r="O25" i="5"/>
  <c r="R25" i="5"/>
  <c r="X25" i="5"/>
  <c r="G26" i="5"/>
  <c r="K26" i="5"/>
  <c r="P26" i="5"/>
  <c r="S26" i="5"/>
  <c r="F26" i="5"/>
  <c r="O26" i="5"/>
  <c r="R26" i="5"/>
  <c r="X26" i="5"/>
  <c r="G27" i="5"/>
  <c r="K27" i="5"/>
  <c r="P27" i="5"/>
  <c r="S27" i="5"/>
  <c r="F27" i="5"/>
  <c r="O27" i="5"/>
  <c r="R27" i="5"/>
  <c r="X27" i="5"/>
  <c r="G28" i="5"/>
  <c r="K28" i="5"/>
  <c r="P28" i="5"/>
  <c r="S28" i="5"/>
  <c r="F28" i="5"/>
  <c r="O28" i="5"/>
  <c r="R28" i="5"/>
  <c r="X28" i="5"/>
  <c r="G29" i="5"/>
  <c r="K29" i="5"/>
  <c r="P29" i="5"/>
  <c r="S29" i="5"/>
  <c r="F29" i="5"/>
  <c r="O29" i="5"/>
  <c r="R29" i="5"/>
  <c r="X29" i="5"/>
  <c r="G30" i="5"/>
  <c r="K30" i="5"/>
  <c r="P30" i="5"/>
  <c r="S30" i="5"/>
  <c r="F30" i="5"/>
  <c r="O30" i="5"/>
  <c r="R30" i="5"/>
  <c r="X30" i="5"/>
  <c r="G31" i="5"/>
  <c r="K31" i="5"/>
  <c r="P31" i="5"/>
  <c r="S31" i="5"/>
  <c r="F31" i="5"/>
  <c r="O31" i="5"/>
  <c r="R31" i="5"/>
  <c r="X31" i="5"/>
  <c r="G32" i="5"/>
  <c r="K32" i="5"/>
  <c r="P32" i="5"/>
  <c r="S32" i="5"/>
  <c r="F32" i="5"/>
  <c r="O32" i="5"/>
  <c r="R32" i="5"/>
  <c r="X32" i="5"/>
  <c r="G33" i="5"/>
  <c r="K33" i="5"/>
  <c r="P33" i="5"/>
  <c r="S33" i="5"/>
  <c r="F33" i="5"/>
  <c r="O33" i="5"/>
  <c r="R33" i="5"/>
  <c r="X33" i="5"/>
  <c r="G34" i="5"/>
  <c r="K34" i="5"/>
  <c r="P34" i="5"/>
  <c r="S34" i="5"/>
  <c r="F34" i="5"/>
  <c r="O34" i="5"/>
  <c r="R34" i="5"/>
  <c r="X34" i="5"/>
  <c r="G35" i="5"/>
  <c r="K35" i="5"/>
  <c r="P35" i="5"/>
  <c r="S35" i="5"/>
  <c r="F35" i="5"/>
  <c r="O35" i="5"/>
  <c r="R35" i="5"/>
  <c r="X35" i="5"/>
  <c r="G36" i="5"/>
  <c r="K36" i="5"/>
  <c r="P36" i="5"/>
  <c r="S36" i="5"/>
  <c r="F36" i="5"/>
  <c r="O36" i="5"/>
  <c r="R36" i="5"/>
  <c r="X36" i="5"/>
  <c r="G37" i="5"/>
  <c r="K37" i="5"/>
  <c r="P37" i="5"/>
  <c r="S37" i="5"/>
  <c r="F37" i="5"/>
  <c r="O37" i="5"/>
  <c r="R37" i="5"/>
  <c r="X37" i="5"/>
  <c r="G38" i="5"/>
  <c r="K38" i="5"/>
  <c r="P38" i="5"/>
  <c r="S38" i="5"/>
  <c r="F38" i="5"/>
  <c r="O38" i="5"/>
  <c r="R38" i="5"/>
  <c r="X38" i="5"/>
  <c r="G39" i="5"/>
  <c r="K39" i="5"/>
  <c r="P39" i="5"/>
  <c r="S39" i="5"/>
  <c r="F39" i="5"/>
  <c r="O39" i="5"/>
  <c r="R39" i="5"/>
  <c r="X39" i="5"/>
  <c r="G40" i="5"/>
  <c r="K40" i="5"/>
  <c r="P40" i="5"/>
  <c r="S40" i="5"/>
  <c r="F40" i="5"/>
  <c r="O40" i="5"/>
  <c r="R40" i="5"/>
  <c r="X40" i="5"/>
  <c r="G41" i="5"/>
  <c r="K41" i="5"/>
  <c r="P41" i="5"/>
  <c r="S41" i="5"/>
  <c r="F41" i="5"/>
  <c r="O41" i="5"/>
  <c r="R41" i="5"/>
  <c r="X41" i="5"/>
  <c r="G42" i="5"/>
  <c r="K42" i="5"/>
  <c r="P42" i="5"/>
  <c r="S42" i="5"/>
  <c r="F42" i="5"/>
  <c r="O42" i="5"/>
  <c r="R42" i="5"/>
  <c r="X42" i="5"/>
  <c r="G43" i="5"/>
  <c r="K43" i="5"/>
  <c r="P43" i="5"/>
  <c r="S43" i="5"/>
  <c r="F43" i="5"/>
  <c r="O43" i="5"/>
  <c r="R43" i="5"/>
  <c r="X43" i="5"/>
  <c r="G44" i="5"/>
  <c r="K44" i="5"/>
  <c r="P44" i="5"/>
  <c r="S44" i="5"/>
  <c r="F44" i="5"/>
  <c r="O44" i="5"/>
  <c r="R44" i="5"/>
  <c r="X44" i="5"/>
  <c r="G45" i="5"/>
  <c r="K45" i="5"/>
  <c r="P45" i="5"/>
  <c r="S45" i="5"/>
  <c r="F45" i="5"/>
  <c r="O45" i="5"/>
  <c r="R45" i="5"/>
  <c r="X45" i="5"/>
  <c r="G46" i="5"/>
  <c r="K46" i="5"/>
  <c r="P46" i="5"/>
  <c r="S46" i="5"/>
  <c r="F46" i="5"/>
  <c r="O46" i="5"/>
  <c r="R46" i="5"/>
  <c r="X46" i="5"/>
  <c r="G47" i="5"/>
  <c r="K47" i="5"/>
  <c r="P47" i="5"/>
  <c r="S47" i="5"/>
  <c r="F47" i="5"/>
  <c r="O47" i="5"/>
  <c r="R47" i="5"/>
  <c r="X47" i="5"/>
  <c r="G48" i="5"/>
  <c r="K48" i="5"/>
  <c r="P48" i="5"/>
  <c r="S48" i="5"/>
  <c r="F48" i="5"/>
  <c r="O48" i="5"/>
  <c r="R48" i="5"/>
  <c r="X48" i="5"/>
  <c r="G49" i="5"/>
  <c r="K49" i="5"/>
  <c r="P49" i="5"/>
  <c r="S49" i="5"/>
  <c r="F49" i="5"/>
  <c r="O49" i="5"/>
  <c r="R49" i="5"/>
  <c r="X49" i="5"/>
  <c r="G50" i="5"/>
  <c r="K50" i="5"/>
  <c r="P50" i="5"/>
  <c r="S50" i="5"/>
  <c r="F50" i="5"/>
  <c r="O50" i="5"/>
  <c r="R50" i="5"/>
  <c r="X50" i="5"/>
  <c r="G51" i="5"/>
  <c r="K51" i="5"/>
  <c r="P51" i="5"/>
  <c r="S51" i="5"/>
  <c r="F51" i="5"/>
  <c r="O51" i="5"/>
  <c r="R51" i="5"/>
  <c r="X51" i="5"/>
  <c r="G52" i="5"/>
  <c r="K52" i="5"/>
  <c r="P52" i="5"/>
  <c r="S52" i="5"/>
  <c r="F52" i="5"/>
  <c r="O52" i="5"/>
  <c r="R52" i="5"/>
  <c r="X52" i="5"/>
  <c r="G53" i="5"/>
  <c r="K53" i="5"/>
  <c r="P53" i="5"/>
  <c r="S53" i="5"/>
  <c r="F53" i="5"/>
  <c r="O53" i="5"/>
  <c r="R53" i="5"/>
  <c r="X53" i="5"/>
  <c r="G54" i="5"/>
  <c r="K54" i="5"/>
  <c r="P54" i="5"/>
  <c r="S54" i="5"/>
  <c r="F54" i="5"/>
  <c r="O54" i="5"/>
  <c r="R54" i="5"/>
  <c r="X54" i="5"/>
  <c r="X56" i="5"/>
  <c r="AH33" i="5"/>
  <c r="U9" i="5"/>
  <c r="AH32" i="5"/>
  <c r="V9" i="5"/>
  <c r="AG30" i="5"/>
  <c r="Y9" i="5"/>
  <c r="U10" i="5"/>
  <c r="V10" i="5"/>
  <c r="Y10" i="5"/>
  <c r="U11" i="5"/>
  <c r="V11" i="5"/>
  <c r="Y11" i="5"/>
  <c r="U12" i="5"/>
  <c r="V12" i="5"/>
  <c r="Y12" i="5"/>
  <c r="U13" i="5"/>
  <c r="V13" i="5"/>
  <c r="Y13" i="5"/>
  <c r="U14" i="5"/>
  <c r="V14" i="5"/>
  <c r="Y14" i="5"/>
  <c r="U15" i="5"/>
  <c r="V15" i="5"/>
  <c r="Y15" i="5"/>
  <c r="U16" i="5"/>
  <c r="V16" i="5"/>
  <c r="Y16" i="5"/>
  <c r="U17" i="5"/>
  <c r="V17" i="5"/>
  <c r="Y17" i="5"/>
  <c r="U18" i="5"/>
  <c r="V18" i="5"/>
  <c r="Y18" i="5"/>
  <c r="U19" i="5"/>
  <c r="V19" i="5"/>
  <c r="Y19" i="5"/>
  <c r="U20" i="5"/>
  <c r="V20" i="5"/>
  <c r="Y20" i="5"/>
  <c r="U21" i="5"/>
  <c r="V21" i="5"/>
  <c r="Y21" i="5"/>
  <c r="U22" i="5"/>
  <c r="V22" i="5"/>
  <c r="Y22" i="5"/>
  <c r="U23" i="5"/>
  <c r="V23" i="5"/>
  <c r="Y23" i="5"/>
  <c r="U24" i="5"/>
  <c r="V24" i="5"/>
  <c r="Y24" i="5"/>
  <c r="U25" i="5"/>
  <c r="V25" i="5"/>
  <c r="Y25" i="5"/>
  <c r="U26" i="5"/>
  <c r="V26" i="5"/>
  <c r="Y26" i="5"/>
  <c r="U27" i="5"/>
  <c r="V27" i="5"/>
  <c r="Y27" i="5"/>
  <c r="U28" i="5"/>
  <c r="V28" i="5"/>
  <c r="Y28" i="5"/>
  <c r="U29" i="5"/>
  <c r="V29" i="5"/>
  <c r="Y29" i="5"/>
  <c r="U30" i="5"/>
  <c r="V30" i="5"/>
  <c r="Y30" i="5"/>
  <c r="U31" i="5"/>
  <c r="V31" i="5"/>
  <c r="Y31" i="5"/>
  <c r="U32" i="5"/>
  <c r="V32" i="5"/>
  <c r="Y32" i="5"/>
  <c r="U33" i="5"/>
  <c r="V33" i="5"/>
  <c r="Y33" i="5"/>
  <c r="U34" i="5"/>
  <c r="V34" i="5"/>
  <c r="Y34" i="5"/>
  <c r="U35" i="5"/>
  <c r="V35" i="5"/>
  <c r="Y35" i="5"/>
  <c r="U36" i="5"/>
  <c r="V36" i="5"/>
  <c r="Y36" i="5"/>
  <c r="U37" i="5"/>
  <c r="V37" i="5"/>
  <c r="Y37" i="5"/>
  <c r="U38" i="5"/>
  <c r="V38" i="5"/>
  <c r="Y38" i="5"/>
  <c r="U39" i="5"/>
  <c r="V39" i="5"/>
  <c r="Y39" i="5"/>
  <c r="U40" i="5"/>
  <c r="V40" i="5"/>
  <c r="Y40" i="5"/>
  <c r="U41" i="5"/>
  <c r="V41" i="5"/>
  <c r="Y41" i="5"/>
  <c r="U42" i="5"/>
  <c r="V42" i="5"/>
  <c r="Y42" i="5"/>
  <c r="U43" i="5"/>
  <c r="V43" i="5"/>
  <c r="Y43" i="5"/>
  <c r="U44" i="5"/>
  <c r="V44" i="5"/>
  <c r="Y44" i="5"/>
  <c r="U45" i="5"/>
  <c r="V45" i="5"/>
  <c r="Y45" i="5"/>
  <c r="U46" i="5"/>
  <c r="V46" i="5"/>
  <c r="Y46" i="5"/>
  <c r="U47" i="5"/>
  <c r="V47" i="5"/>
  <c r="Y47" i="5"/>
  <c r="U48" i="5"/>
  <c r="V48" i="5"/>
  <c r="Y48" i="5"/>
  <c r="U49" i="5"/>
  <c r="V49" i="5"/>
  <c r="Y49" i="5"/>
  <c r="U50" i="5"/>
  <c r="V50" i="5"/>
  <c r="Y50" i="5"/>
  <c r="U51" i="5"/>
  <c r="V51" i="5"/>
  <c r="Y51" i="5"/>
  <c r="U52" i="5"/>
  <c r="V52" i="5"/>
  <c r="Y52" i="5"/>
  <c r="U53" i="5"/>
  <c r="V53" i="5"/>
  <c r="Y53" i="5"/>
  <c r="U54" i="5"/>
  <c r="V54" i="5"/>
  <c r="Y54" i="5"/>
  <c r="Y56" i="5"/>
  <c r="Z9" i="5"/>
  <c r="Z10" i="5"/>
  <c r="Z11" i="5"/>
  <c r="Z12" i="5"/>
  <c r="Z13" i="5"/>
  <c r="Z14" i="5"/>
  <c r="Z15" i="5"/>
  <c r="Z16" i="5"/>
  <c r="Z17" i="5"/>
  <c r="Z18" i="5"/>
  <c r="Z19" i="5"/>
  <c r="Z20" i="5"/>
  <c r="Z21" i="5"/>
  <c r="Z22" i="5"/>
  <c r="Z23" i="5"/>
  <c r="Z24" i="5"/>
  <c r="Z25" i="5"/>
  <c r="Z26" i="5"/>
  <c r="Z27" i="5"/>
  <c r="Z28" i="5"/>
  <c r="Z29" i="5"/>
  <c r="Z30" i="5"/>
  <c r="Z31" i="5"/>
  <c r="Z32" i="5"/>
  <c r="Z33" i="5"/>
  <c r="Z34" i="5"/>
  <c r="Z35" i="5"/>
  <c r="Z36" i="5"/>
  <c r="Z37" i="5"/>
  <c r="Z38" i="5"/>
  <c r="Z39" i="5"/>
  <c r="Z40" i="5"/>
  <c r="Z41" i="5"/>
  <c r="Z42" i="5"/>
  <c r="Z43" i="5"/>
  <c r="Z44" i="5"/>
  <c r="Z45" i="5"/>
  <c r="Z46" i="5"/>
  <c r="Z47" i="5"/>
  <c r="Z48" i="5"/>
  <c r="Z49" i="5"/>
  <c r="Z50" i="5"/>
  <c r="Z51" i="5"/>
  <c r="Z52" i="5"/>
  <c r="Z53" i="5"/>
  <c r="Z54" i="5"/>
  <c r="Z56" i="5"/>
  <c r="M9" i="5"/>
  <c r="AA9" i="5"/>
  <c r="M10" i="5"/>
  <c r="AA10" i="5"/>
  <c r="M11" i="5"/>
  <c r="AA11" i="5"/>
  <c r="M12" i="5"/>
  <c r="AA12" i="5"/>
  <c r="M13" i="5"/>
  <c r="AA13" i="5"/>
  <c r="M14" i="5"/>
  <c r="AA14" i="5"/>
  <c r="M15" i="5"/>
  <c r="AA15" i="5"/>
  <c r="M16" i="5"/>
  <c r="AA16" i="5"/>
  <c r="M17" i="5"/>
  <c r="AA17" i="5"/>
  <c r="M18" i="5"/>
  <c r="AA18" i="5"/>
  <c r="M19" i="5"/>
  <c r="AA19" i="5"/>
  <c r="M20" i="5"/>
  <c r="AA20" i="5"/>
  <c r="M21" i="5"/>
  <c r="AA21" i="5"/>
  <c r="M22" i="5"/>
  <c r="AA22" i="5"/>
  <c r="M23" i="5"/>
  <c r="AA23" i="5"/>
  <c r="M24" i="5"/>
  <c r="AA24" i="5"/>
  <c r="M25" i="5"/>
  <c r="AA25" i="5"/>
  <c r="M26" i="5"/>
  <c r="AA26" i="5"/>
  <c r="M27" i="5"/>
  <c r="AA27" i="5"/>
  <c r="M28" i="5"/>
  <c r="AA28" i="5"/>
  <c r="M29" i="5"/>
  <c r="AA29" i="5"/>
  <c r="M30" i="5"/>
  <c r="AA30" i="5"/>
  <c r="M31" i="5"/>
  <c r="AA31" i="5"/>
  <c r="M32" i="5"/>
  <c r="AA32" i="5"/>
  <c r="M33" i="5"/>
  <c r="AA33" i="5"/>
  <c r="M34" i="5"/>
  <c r="AA34" i="5"/>
  <c r="M35" i="5"/>
  <c r="AA35" i="5"/>
  <c r="M36" i="5"/>
  <c r="AA36" i="5"/>
  <c r="M37" i="5"/>
  <c r="AA37" i="5"/>
  <c r="M38" i="5"/>
  <c r="AA38" i="5"/>
  <c r="M39" i="5"/>
  <c r="AA39" i="5"/>
  <c r="M40" i="5"/>
  <c r="AA40" i="5"/>
  <c r="M41" i="5"/>
  <c r="AA41" i="5"/>
  <c r="M42" i="5"/>
  <c r="AA42" i="5"/>
  <c r="M43" i="5"/>
  <c r="AA43" i="5"/>
  <c r="M44" i="5"/>
  <c r="AA44" i="5"/>
  <c r="M45" i="5"/>
  <c r="AA45" i="5"/>
  <c r="M46" i="5"/>
  <c r="AA46" i="5"/>
  <c r="M47" i="5"/>
  <c r="AA47" i="5"/>
  <c r="M48" i="5"/>
  <c r="AA48" i="5"/>
  <c r="M49" i="5"/>
  <c r="AA49" i="5"/>
  <c r="M50" i="5"/>
  <c r="AA50" i="5"/>
  <c r="M51" i="5"/>
  <c r="AA51" i="5"/>
  <c r="M52" i="5"/>
  <c r="AA52" i="5"/>
  <c r="M53" i="5"/>
  <c r="AA53" i="5"/>
  <c r="M54" i="5"/>
  <c r="AA54" i="5"/>
  <c r="AA56" i="5"/>
  <c r="AG54" i="5"/>
  <c r="AG50" i="5"/>
  <c r="AG46" i="5"/>
  <c r="AG55" i="5"/>
  <c r="AG51" i="5"/>
  <c r="AG47" i="5"/>
  <c r="AB9" i="5"/>
  <c r="AB10" i="5"/>
  <c r="AB11" i="5"/>
  <c r="AB12" i="5"/>
  <c r="AB13" i="5"/>
  <c r="AB14" i="5"/>
  <c r="AB15" i="5"/>
  <c r="AB16" i="5"/>
  <c r="AB17" i="5"/>
  <c r="AB18" i="5"/>
  <c r="AB19" i="5"/>
  <c r="AB20" i="5"/>
  <c r="AB21" i="5"/>
  <c r="AB22" i="5"/>
  <c r="AB23" i="5"/>
  <c r="AB24" i="5"/>
  <c r="AB25" i="5"/>
  <c r="AB26" i="5"/>
  <c r="AB27" i="5"/>
  <c r="AB28" i="5"/>
  <c r="AB29" i="5"/>
  <c r="AB30" i="5"/>
  <c r="AB31" i="5"/>
  <c r="AB32" i="5"/>
  <c r="AB33" i="5"/>
  <c r="AB34" i="5"/>
  <c r="AB35" i="5"/>
  <c r="AB36" i="5"/>
  <c r="AB37" i="5"/>
  <c r="AB38" i="5"/>
  <c r="AB39" i="5"/>
  <c r="AB40" i="5"/>
  <c r="AB41" i="5"/>
  <c r="AB42" i="5"/>
  <c r="AB43" i="5"/>
  <c r="AB44" i="5"/>
  <c r="AB45" i="5"/>
  <c r="AB46" i="5"/>
  <c r="AB47" i="5"/>
  <c r="AB48" i="5"/>
  <c r="AB49" i="5"/>
  <c r="AB50" i="5"/>
  <c r="AB51" i="5"/>
  <c r="AB52" i="5"/>
  <c r="AB53" i="5"/>
  <c r="AB54" i="5"/>
  <c r="AB56" i="5"/>
  <c r="AD56" i="5"/>
  <c r="AH33" i="12"/>
  <c r="AH32" i="12"/>
  <c r="AG30" i="12"/>
  <c r="AH33" i="11"/>
  <c r="AH32" i="11"/>
  <c r="AG30" i="11"/>
  <c r="AH33" i="10"/>
  <c r="AH32" i="10"/>
  <c r="AG30" i="10"/>
  <c r="AH33" i="9"/>
  <c r="AH32" i="9"/>
  <c r="AG30" i="9"/>
  <c r="AH33" i="8"/>
  <c r="AH32" i="8"/>
  <c r="AG30" i="8"/>
  <c r="AH33" i="7"/>
  <c r="AH32" i="7"/>
  <c r="AG30" i="7"/>
  <c r="AH33" i="6"/>
  <c r="AH32" i="6"/>
  <c r="AG30" i="6"/>
  <c r="AH33" i="1"/>
  <c r="AH32" i="1"/>
  <c r="AG30" i="1"/>
  <c r="K10" i="12"/>
  <c r="K11" i="12"/>
  <c r="K12" i="12"/>
  <c r="K13" i="12"/>
  <c r="K14" i="12"/>
  <c r="K15" i="12"/>
  <c r="K16" i="12"/>
  <c r="K17" i="12"/>
  <c r="K18" i="12"/>
  <c r="K19" i="12"/>
  <c r="K20" i="12"/>
  <c r="K21" i="12"/>
  <c r="K22" i="12"/>
  <c r="K23" i="12"/>
  <c r="K24" i="12"/>
  <c r="K25" i="12"/>
  <c r="K26" i="12"/>
  <c r="K27" i="12"/>
  <c r="K28" i="12"/>
  <c r="K29" i="12"/>
  <c r="K30" i="12"/>
  <c r="K31" i="12"/>
  <c r="K32" i="12"/>
  <c r="K33" i="12"/>
  <c r="K34" i="12"/>
  <c r="K35" i="12"/>
  <c r="K36" i="12"/>
  <c r="K37" i="12"/>
  <c r="K38" i="12"/>
  <c r="K39" i="12"/>
  <c r="K40" i="12"/>
  <c r="K41" i="12"/>
  <c r="K42" i="12"/>
  <c r="K43" i="12"/>
  <c r="K44" i="12"/>
  <c r="K45" i="12"/>
  <c r="K46" i="12"/>
  <c r="K47" i="12"/>
  <c r="K48" i="12"/>
  <c r="K49" i="12"/>
  <c r="K50" i="12"/>
  <c r="K51" i="12"/>
  <c r="K52" i="12"/>
  <c r="K53" i="12"/>
  <c r="K54" i="12"/>
  <c r="K9" i="12"/>
  <c r="J10" i="12"/>
  <c r="J11" i="12"/>
  <c r="J12" i="12"/>
  <c r="J13" i="12"/>
  <c r="J14" i="12"/>
  <c r="J15" i="12"/>
  <c r="J16" i="12"/>
  <c r="J17" i="12"/>
  <c r="J18" i="12"/>
  <c r="J19" i="12"/>
  <c r="J20" i="12"/>
  <c r="J21" i="12"/>
  <c r="J22" i="12"/>
  <c r="J23" i="12"/>
  <c r="J24" i="12"/>
  <c r="J25" i="12"/>
  <c r="J26" i="12"/>
  <c r="J27" i="12"/>
  <c r="J28" i="12"/>
  <c r="J29" i="12"/>
  <c r="J30" i="12"/>
  <c r="J31" i="12"/>
  <c r="J32" i="12"/>
  <c r="J33" i="12"/>
  <c r="J34" i="12"/>
  <c r="J35" i="12"/>
  <c r="J36" i="12"/>
  <c r="J37" i="12"/>
  <c r="J38" i="12"/>
  <c r="J39" i="12"/>
  <c r="J40" i="12"/>
  <c r="J41" i="12"/>
  <c r="J42" i="12"/>
  <c r="J43" i="12"/>
  <c r="J44" i="12"/>
  <c r="J45" i="12"/>
  <c r="J46" i="12"/>
  <c r="J47" i="12"/>
  <c r="J48" i="12"/>
  <c r="J49" i="12"/>
  <c r="J50" i="12"/>
  <c r="J51" i="12"/>
  <c r="J52" i="12"/>
  <c r="J53" i="12"/>
  <c r="J54" i="12"/>
  <c r="J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9" i="12"/>
  <c r="F10" i="12"/>
  <c r="F11" i="12"/>
  <c r="F12" i="12"/>
  <c r="F13" i="12"/>
  <c r="F14" i="12"/>
  <c r="F15" i="12"/>
  <c r="F16" i="12"/>
  <c r="F17" i="12"/>
  <c r="F18" i="12"/>
  <c r="F19" i="12"/>
  <c r="F20" i="12"/>
  <c r="F21" i="12"/>
  <c r="F22" i="12"/>
  <c r="F23" i="12"/>
  <c r="F24" i="12"/>
  <c r="F25" i="12"/>
  <c r="F26" i="12"/>
  <c r="F27" i="12"/>
  <c r="F28" i="12"/>
  <c r="F29" i="12"/>
  <c r="F30" i="12"/>
  <c r="F31" i="12"/>
  <c r="F32" i="12"/>
  <c r="F33" i="12"/>
  <c r="F34" i="12"/>
  <c r="F35" i="12"/>
  <c r="F36" i="12"/>
  <c r="F37" i="12"/>
  <c r="F38" i="12"/>
  <c r="F39" i="12"/>
  <c r="F40" i="12"/>
  <c r="F41" i="12"/>
  <c r="F42" i="12"/>
  <c r="F43" i="12"/>
  <c r="F44" i="12"/>
  <c r="F45" i="12"/>
  <c r="F46" i="12"/>
  <c r="F47" i="12"/>
  <c r="F48" i="12"/>
  <c r="F49" i="12"/>
  <c r="F50" i="12"/>
  <c r="F51" i="12"/>
  <c r="F52" i="12"/>
  <c r="F53" i="12"/>
  <c r="F54" i="12"/>
  <c r="F9" i="12"/>
  <c r="E10" i="12"/>
  <c r="E11" i="12"/>
  <c r="E12" i="12"/>
  <c r="E13" i="12"/>
  <c r="E14" i="12"/>
  <c r="E15" i="12"/>
  <c r="E16" i="12"/>
  <c r="E17" i="12"/>
  <c r="E18" i="12"/>
  <c r="E19" i="12"/>
  <c r="E20" i="12"/>
  <c r="E21" i="12"/>
  <c r="E22" i="12"/>
  <c r="E23" i="12"/>
  <c r="E24" i="12"/>
  <c r="E25" i="12"/>
  <c r="E26" i="12"/>
  <c r="E27" i="12"/>
  <c r="E28" i="12"/>
  <c r="E29" i="12"/>
  <c r="E30" i="12"/>
  <c r="E31" i="12"/>
  <c r="E32" i="12"/>
  <c r="E33" i="12"/>
  <c r="E34" i="12"/>
  <c r="E35" i="12"/>
  <c r="E36" i="12"/>
  <c r="E37" i="12"/>
  <c r="E38" i="12"/>
  <c r="E39" i="12"/>
  <c r="E40" i="12"/>
  <c r="E41" i="12"/>
  <c r="E42" i="12"/>
  <c r="E43" i="12"/>
  <c r="E44" i="12"/>
  <c r="E45" i="12"/>
  <c r="E46" i="12"/>
  <c r="E47" i="12"/>
  <c r="E48" i="12"/>
  <c r="E49" i="12"/>
  <c r="E50" i="12"/>
  <c r="E51" i="12"/>
  <c r="E52" i="12"/>
  <c r="E53" i="12"/>
  <c r="E54" i="12"/>
  <c r="E9" i="12"/>
  <c r="D10" i="12"/>
  <c r="D11" i="12"/>
  <c r="D12" i="12"/>
  <c r="D13" i="12"/>
  <c r="D14" i="12"/>
  <c r="D15" i="12"/>
  <c r="D16" i="12"/>
  <c r="D17" i="12"/>
  <c r="D18" i="12"/>
  <c r="D19" i="12"/>
  <c r="D20" i="12"/>
  <c r="D21" i="12"/>
  <c r="D22" i="12"/>
  <c r="D23" i="12"/>
  <c r="D24" i="12"/>
  <c r="D25" i="12"/>
  <c r="D26" i="12"/>
  <c r="D27" i="12"/>
  <c r="D28" i="12"/>
  <c r="D29" i="12"/>
  <c r="D30" i="12"/>
  <c r="D31" i="12"/>
  <c r="D32" i="12"/>
  <c r="D33" i="12"/>
  <c r="D34" i="12"/>
  <c r="D35" i="12"/>
  <c r="D36" i="12"/>
  <c r="D37" i="12"/>
  <c r="D38" i="12"/>
  <c r="D39" i="12"/>
  <c r="D40" i="12"/>
  <c r="D41" i="12"/>
  <c r="D42" i="12"/>
  <c r="D43" i="12"/>
  <c r="D44" i="12"/>
  <c r="D45" i="12"/>
  <c r="D46" i="12"/>
  <c r="D47" i="12"/>
  <c r="D48" i="12"/>
  <c r="D49" i="12"/>
  <c r="D50" i="12"/>
  <c r="D51" i="12"/>
  <c r="D52" i="12"/>
  <c r="D53" i="12"/>
  <c r="D54" i="12"/>
  <c r="D9" i="12"/>
  <c r="A10" i="12"/>
  <c r="A11" i="12"/>
  <c r="A12" i="12"/>
  <c r="A13" i="12"/>
  <c r="A14" i="12"/>
  <c r="A15" i="12"/>
  <c r="A16" i="12"/>
  <c r="A17" i="12"/>
  <c r="A18" i="12"/>
  <c r="A19" i="12"/>
  <c r="A20" i="12"/>
  <c r="A21" i="12"/>
  <c r="A22" i="12"/>
  <c r="A23" i="12"/>
  <c r="A24" i="12"/>
  <c r="A25" i="12"/>
  <c r="A26" i="12"/>
  <c r="A27" i="12"/>
  <c r="A28" i="12"/>
  <c r="A29" i="12"/>
  <c r="A30" i="12"/>
  <c r="A31" i="12"/>
  <c r="A32" i="12"/>
  <c r="A33" i="12"/>
  <c r="A34" i="12"/>
  <c r="A35" i="12"/>
  <c r="A36" i="12"/>
  <c r="A37" i="12"/>
  <c r="A38" i="12"/>
  <c r="A39" i="12"/>
  <c r="A40" i="12"/>
  <c r="A41" i="12"/>
  <c r="A42" i="12"/>
  <c r="A43" i="12"/>
  <c r="A44" i="12"/>
  <c r="A45" i="12"/>
  <c r="A46" i="12"/>
  <c r="A47" i="12"/>
  <c r="A48" i="12"/>
  <c r="A49" i="12"/>
  <c r="A50" i="12"/>
  <c r="A51" i="12"/>
  <c r="A52" i="12"/>
  <c r="A53" i="12"/>
  <c r="A54" i="12"/>
  <c r="I9" i="11"/>
  <c r="I10" i="11"/>
  <c r="I11" i="11"/>
  <c r="I12" i="11"/>
  <c r="I13" i="11"/>
  <c r="I14" i="11"/>
  <c r="I15" i="11"/>
  <c r="I16" i="11"/>
  <c r="I17" i="11"/>
  <c r="I18" i="11"/>
  <c r="I19" i="11"/>
  <c r="I20" i="11"/>
  <c r="I21" i="11"/>
  <c r="I22" i="11"/>
  <c r="I23" i="11"/>
  <c r="I24" i="11"/>
  <c r="I25" i="11"/>
  <c r="I26" i="11"/>
  <c r="I27" i="11"/>
  <c r="I28" i="11"/>
  <c r="I29" i="11"/>
  <c r="I30" i="11"/>
  <c r="I31" i="11"/>
  <c r="I32" i="11"/>
  <c r="I33" i="11"/>
  <c r="I34" i="11"/>
  <c r="I35" i="11"/>
  <c r="I36" i="11"/>
  <c r="I37" i="11"/>
  <c r="I38" i="11"/>
  <c r="I39" i="11"/>
  <c r="I40" i="11"/>
  <c r="I41" i="11"/>
  <c r="I42" i="11"/>
  <c r="I43" i="11"/>
  <c r="I44" i="11"/>
  <c r="I45" i="11"/>
  <c r="I46" i="11"/>
  <c r="I47" i="11"/>
  <c r="I48" i="11"/>
  <c r="I49" i="11"/>
  <c r="I50" i="11"/>
  <c r="I51" i="11"/>
  <c r="I52" i="11"/>
  <c r="I53" i="11"/>
  <c r="I54" i="11"/>
  <c r="K54" i="11"/>
  <c r="G54" i="11"/>
  <c r="F54" i="11"/>
  <c r="E54" i="11"/>
  <c r="D54" i="11"/>
  <c r="A10" i="11"/>
  <c r="A11" i="11"/>
  <c r="A12" i="11"/>
  <c r="A13" i="11"/>
  <c r="A14" i="11"/>
  <c r="A15" i="11"/>
  <c r="A16" i="11"/>
  <c r="A17" i="11"/>
  <c r="A18" i="11"/>
  <c r="A19" i="11"/>
  <c r="A20" i="11"/>
  <c r="A21" i="11"/>
  <c r="A22" i="11"/>
  <c r="A23" i="11"/>
  <c r="A24" i="11"/>
  <c r="A25" i="11"/>
  <c r="A26" i="11"/>
  <c r="A27" i="11"/>
  <c r="A28" i="11"/>
  <c r="A29" i="11"/>
  <c r="A30" i="11"/>
  <c r="A31" i="11"/>
  <c r="A32" i="11"/>
  <c r="A33" i="11"/>
  <c r="A34" i="11"/>
  <c r="A35" i="11"/>
  <c r="A36" i="11"/>
  <c r="A37" i="11"/>
  <c r="A38" i="11"/>
  <c r="A39" i="11"/>
  <c r="A40" i="11"/>
  <c r="A41" i="11"/>
  <c r="A42" i="11"/>
  <c r="A43" i="11"/>
  <c r="A44" i="11"/>
  <c r="A45" i="11"/>
  <c r="A46" i="11"/>
  <c r="A47" i="11"/>
  <c r="A48" i="11"/>
  <c r="A49" i="11"/>
  <c r="A50" i="11"/>
  <c r="A51" i="11"/>
  <c r="A52" i="11"/>
  <c r="A53" i="11"/>
  <c r="A54" i="11"/>
  <c r="K53" i="11"/>
  <c r="G53" i="11"/>
  <c r="F53" i="11"/>
  <c r="E53" i="11"/>
  <c r="D53" i="11"/>
  <c r="K52" i="11"/>
  <c r="G52" i="11"/>
  <c r="F52" i="11"/>
  <c r="E52" i="11"/>
  <c r="D52" i="11"/>
  <c r="K51" i="11"/>
  <c r="G51" i="11"/>
  <c r="F51" i="11"/>
  <c r="E51" i="11"/>
  <c r="D51" i="11"/>
  <c r="K50" i="11"/>
  <c r="G50" i="11"/>
  <c r="F50" i="11"/>
  <c r="E50" i="11"/>
  <c r="D50" i="11"/>
  <c r="K49" i="11"/>
  <c r="G49" i="11"/>
  <c r="F49" i="11"/>
  <c r="E49" i="11"/>
  <c r="D49" i="11"/>
  <c r="K48" i="11"/>
  <c r="G48" i="11"/>
  <c r="F48" i="11"/>
  <c r="E48" i="11"/>
  <c r="D48" i="11"/>
  <c r="K47" i="11"/>
  <c r="G47" i="11"/>
  <c r="F47" i="11"/>
  <c r="E47" i="11"/>
  <c r="D47" i="11"/>
  <c r="K46" i="11"/>
  <c r="G46" i="11"/>
  <c r="F46" i="11"/>
  <c r="E46" i="11"/>
  <c r="D46" i="11"/>
  <c r="K45" i="11"/>
  <c r="G45" i="11"/>
  <c r="F45" i="11"/>
  <c r="E45" i="11"/>
  <c r="D45" i="11"/>
  <c r="K44" i="11"/>
  <c r="G44" i="11"/>
  <c r="F44" i="11"/>
  <c r="E44" i="11"/>
  <c r="D44" i="11"/>
  <c r="K43" i="11"/>
  <c r="G43" i="11"/>
  <c r="F43" i="11"/>
  <c r="E43" i="11"/>
  <c r="D43" i="11"/>
  <c r="K42" i="11"/>
  <c r="G42" i="11"/>
  <c r="F42" i="11"/>
  <c r="E42" i="11"/>
  <c r="D42" i="11"/>
  <c r="K41" i="11"/>
  <c r="G41" i="11"/>
  <c r="F41" i="11"/>
  <c r="E41" i="11"/>
  <c r="D41" i="11"/>
  <c r="K40" i="11"/>
  <c r="G40" i="11"/>
  <c r="F40" i="11"/>
  <c r="E40" i="11"/>
  <c r="D40" i="11"/>
  <c r="K39" i="11"/>
  <c r="G39" i="11"/>
  <c r="F39" i="11"/>
  <c r="E39" i="11"/>
  <c r="D39" i="11"/>
  <c r="K38" i="11"/>
  <c r="G38" i="11"/>
  <c r="F38" i="11"/>
  <c r="E38" i="11"/>
  <c r="D38" i="11"/>
  <c r="K37" i="11"/>
  <c r="G37" i="11"/>
  <c r="F37" i="11"/>
  <c r="E37" i="11"/>
  <c r="D37" i="11"/>
  <c r="K36" i="11"/>
  <c r="G36" i="11"/>
  <c r="F36" i="11"/>
  <c r="E36" i="11"/>
  <c r="D36" i="11"/>
  <c r="K35" i="11"/>
  <c r="G35" i="11"/>
  <c r="F35" i="11"/>
  <c r="E35" i="11"/>
  <c r="D35" i="11"/>
  <c r="K34" i="11"/>
  <c r="G34" i="11"/>
  <c r="F34" i="11"/>
  <c r="E34" i="11"/>
  <c r="D34" i="11"/>
  <c r="K33" i="11"/>
  <c r="G33" i="11"/>
  <c r="F33" i="11"/>
  <c r="E33" i="11"/>
  <c r="D33" i="11"/>
  <c r="K32" i="11"/>
  <c r="G32" i="11"/>
  <c r="F32" i="11"/>
  <c r="E32" i="11"/>
  <c r="D32" i="11"/>
  <c r="K31" i="11"/>
  <c r="G31" i="11"/>
  <c r="F31" i="11"/>
  <c r="E31" i="11"/>
  <c r="D31" i="11"/>
  <c r="K30" i="11"/>
  <c r="G30" i="11"/>
  <c r="F30" i="11"/>
  <c r="E30" i="11"/>
  <c r="D30" i="11"/>
  <c r="K29" i="11"/>
  <c r="G29" i="11"/>
  <c r="F29" i="11"/>
  <c r="E29" i="11"/>
  <c r="D29" i="11"/>
  <c r="K28" i="11"/>
  <c r="G28" i="11"/>
  <c r="F28" i="11"/>
  <c r="E28" i="11"/>
  <c r="D28" i="11"/>
  <c r="K27" i="11"/>
  <c r="G27" i="11"/>
  <c r="F27" i="11"/>
  <c r="E27" i="11"/>
  <c r="D27" i="11"/>
  <c r="K26" i="11"/>
  <c r="G26" i="11"/>
  <c r="F26" i="11"/>
  <c r="E26" i="11"/>
  <c r="D26" i="11"/>
  <c r="K25" i="11"/>
  <c r="G25" i="11"/>
  <c r="F25" i="11"/>
  <c r="E25" i="11"/>
  <c r="D25" i="11"/>
  <c r="K24" i="11"/>
  <c r="G24" i="11"/>
  <c r="F24" i="11"/>
  <c r="E24" i="11"/>
  <c r="D24" i="11"/>
  <c r="K23" i="11"/>
  <c r="G23" i="11"/>
  <c r="F23" i="11"/>
  <c r="E23" i="11"/>
  <c r="D23" i="11"/>
  <c r="K22" i="11"/>
  <c r="G22" i="11"/>
  <c r="F22" i="11"/>
  <c r="E22" i="11"/>
  <c r="D22" i="11"/>
  <c r="K21" i="11"/>
  <c r="G21" i="11"/>
  <c r="F21" i="11"/>
  <c r="E21" i="11"/>
  <c r="D21" i="11"/>
  <c r="K20" i="11"/>
  <c r="G20" i="11"/>
  <c r="F20" i="11"/>
  <c r="E20" i="11"/>
  <c r="D20" i="11"/>
  <c r="K19" i="11"/>
  <c r="G19" i="11"/>
  <c r="F19" i="11"/>
  <c r="E19" i="11"/>
  <c r="D19" i="11"/>
  <c r="K18" i="11"/>
  <c r="G18" i="11"/>
  <c r="F18" i="11"/>
  <c r="E18" i="11"/>
  <c r="D18" i="11"/>
  <c r="K17" i="11"/>
  <c r="G17" i="11"/>
  <c r="F17" i="11"/>
  <c r="E17" i="11"/>
  <c r="D17" i="11"/>
  <c r="K16" i="11"/>
  <c r="G16" i="11"/>
  <c r="F16" i="11"/>
  <c r="E16" i="11"/>
  <c r="D16" i="11"/>
  <c r="K15" i="11"/>
  <c r="G15" i="11"/>
  <c r="F15" i="11"/>
  <c r="E15" i="11"/>
  <c r="D15" i="11"/>
  <c r="K14" i="11"/>
  <c r="G14" i="11"/>
  <c r="F14" i="11"/>
  <c r="E14" i="11"/>
  <c r="D14" i="11"/>
  <c r="K13" i="11"/>
  <c r="G13" i="11"/>
  <c r="F13" i="11"/>
  <c r="E13" i="11"/>
  <c r="D13" i="11"/>
  <c r="K12" i="11"/>
  <c r="G12" i="11"/>
  <c r="F12" i="11"/>
  <c r="E12" i="11"/>
  <c r="D12" i="11"/>
  <c r="K11" i="11"/>
  <c r="G11" i="11"/>
  <c r="F11" i="11"/>
  <c r="E11" i="11"/>
  <c r="D11" i="11"/>
  <c r="K10" i="11"/>
  <c r="G10" i="11"/>
  <c r="F10" i="11"/>
  <c r="E10" i="11"/>
  <c r="D10" i="11"/>
  <c r="K9" i="11"/>
  <c r="G9" i="11"/>
  <c r="F9" i="11"/>
  <c r="E9" i="11"/>
  <c r="D9" i="11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J54" i="10"/>
  <c r="G54" i="10"/>
  <c r="F54" i="10"/>
  <c r="E54" i="10"/>
  <c r="D54" i="10"/>
  <c r="A10" i="10"/>
  <c r="A11" i="10"/>
  <c r="A12" i="10"/>
  <c r="A13" i="10"/>
  <c r="A14" i="10"/>
  <c r="A15" i="10"/>
  <c r="A16" i="10"/>
  <c r="A17" i="10"/>
  <c r="A18" i="10"/>
  <c r="A19" i="10"/>
  <c r="A20" i="10"/>
  <c r="A21" i="10"/>
  <c r="A22" i="10"/>
  <c r="A23" i="10"/>
  <c r="A24" i="10"/>
  <c r="A25" i="10"/>
  <c r="A26" i="10"/>
  <c r="A27" i="10"/>
  <c r="A28" i="10"/>
  <c r="A29" i="10"/>
  <c r="A30" i="10"/>
  <c r="A31" i="10"/>
  <c r="A32" i="10"/>
  <c r="A33" i="10"/>
  <c r="A34" i="10"/>
  <c r="A35" i="10"/>
  <c r="A36" i="10"/>
  <c r="A37" i="10"/>
  <c r="A38" i="10"/>
  <c r="A39" i="10"/>
  <c r="A40" i="10"/>
  <c r="A41" i="10"/>
  <c r="A42" i="10"/>
  <c r="A43" i="10"/>
  <c r="A44" i="10"/>
  <c r="A45" i="10"/>
  <c r="A46" i="10"/>
  <c r="A47" i="10"/>
  <c r="A48" i="10"/>
  <c r="A49" i="10"/>
  <c r="A50" i="10"/>
  <c r="A51" i="10"/>
  <c r="A52" i="10"/>
  <c r="A53" i="10"/>
  <c r="A54" i="10"/>
  <c r="J53" i="10"/>
  <c r="G53" i="10"/>
  <c r="F53" i="10"/>
  <c r="E53" i="10"/>
  <c r="D53" i="10"/>
  <c r="J52" i="10"/>
  <c r="G52" i="10"/>
  <c r="F52" i="10"/>
  <c r="E52" i="10"/>
  <c r="D52" i="10"/>
  <c r="J51" i="10"/>
  <c r="G51" i="10"/>
  <c r="F51" i="10"/>
  <c r="E51" i="10"/>
  <c r="D51" i="10"/>
  <c r="J50" i="10"/>
  <c r="G50" i="10"/>
  <c r="F50" i="10"/>
  <c r="E50" i="10"/>
  <c r="D50" i="10"/>
  <c r="J49" i="10"/>
  <c r="G49" i="10"/>
  <c r="F49" i="10"/>
  <c r="E49" i="10"/>
  <c r="D49" i="10"/>
  <c r="J48" i="10"/>
  <c r="G48" i="10"/>
  <c r="F48" i="10"/>
  <c r="E48" i="10"/>
  <c r="D48" i="10"/>
  <c r="J47" i="10"/>
  <c r="G47" i="10"/>
  <c r="F47" i="10"/>
  <c r="E47" i="10"/>
  <c r="D47" i="10"/>
  <c r="J46" i="10"/>
  <c r="G46" i="10"/>
  <c r="F46" i="10"/>
  <c r="E46" i="10"/>
  <c r="D46" i="10"/>
  <c r="J45" i="10"/>
  <c r="G45" i="10"/>
  <c r="F45" i="10"/>
  <c r="E45" i="10"/>
  <c r="D45" i="10"/>
  <c r="J44" i="10"/>
  <c r="G44" i="10"/>
  <c r="F44" i="10"/>
  <c r="E44" i="10"/>
  <c r="D44" i="10"/>
  <c r="J43" i="10"/>
  <c r="G43" i="10"/>
  <c r="F43" i="10"/>
  <c r="E43" i="10"/>
  <c r="D43" i="10"/>
  <c r="J42" i="10"/>
  <c r="G42" i="10"/>
  <c r="F42" i="10"/>
  <c r="E42" i="10"/>
  <c r="D42" i="10"/>
  <c r="J41" i="10"/>
  <c r="G41" i="10"/>
  <c r="F41" i="10"/>
  <c r="E41" i="10"/>
  <c r="D41" i="10"/>
  <c r="J40" i="10"/>
  <c r="G40" i="10"/>
  <c r="F40" i="10"/>
  <c r="E40" i="10"/>
  <c r="D40" i="10"/>
  <c r="J39" i="10"/>
  <c r="G39" i="10"/>
  <c r="F39" i="10"/>
  <c r="E39" i="10"/>
  <c r="D39" i="10"/>
  <c r="J38" i="10"/>
  <c r="G38" i="10"/>
  <c r="F38" i="10"/>
  <c r="E38" i="10"/>
  <c r="D38" i="10"/>
  <c r="J37" i="10"/>
  <c r="G37" i="10"/>
  <c r="F37" i="10"/>
  <c r="E37" i="10"/>
  <c r="D37" i="10"/>
  <c r="J36" i="10"/>
  <c r="G36" i="10"/>
  <c r="F36" i="10"/>
  <c r="E36" i="10"/>
  <c r="D36" i="10"/>
  <c r="J35" i="10"/>
  <c r="G35" i="10"/>
  <c r="F35" i="10"/>
  <c r="E35" i="10"/>
  <c r="D35" i="10"/>
  <c r="J34" i="10"/>
  <c r="G34" i="10"/>
  <c r="F34" i="10"/>
  <c r="E34" i="10"/>
  <c r="D34" i="10"/>
  <c r="J33" i="10"/>
  <c r="G33" i="10"/>
  <c r="F33" i="10"/>
  <c r="E33" i="10"/>
  <c r="D33" i="10"/>
  <c r="J32" i="10"/>
  <c r="G32" i="10"/>
  <c r="F32" i="10"/>
  <c r="E32" i="10"/>
  <c r="D32" i="10"/>
  <c r="J31" i="10"/>
  <c r="G31" i="10"/>
  <c r="F31" i="10"/>
  <c r="E31" i="10"/>
  <c r="D31" i="10"/>
  <c r="J30" i="10"/>
  <c r="G30" i="10"/>
  <c r="F30" i="10"/>
  <c r="E30" i="10"/>
  <c r="D30" i="10"/>
  <c r="J29" i="10"/>
  <c r="G29" i="10"/>
  <c r="F29" i="10"/>
  <c r="E29" i="10"/>
  <c r="D29" i="10"/>
  <c r="J28" i="10"/>
  <c r="G28" i="10"/>
  <c r="F28" i="10"/>
  <c r="E28" i="10"/>
  <c r="D28" i="10"/>
  <c r="J27" i="10"/>
  <c r="G27" i="10"/>
  <c r="F27" i="10"/>
  <c r="E27" i="10"/>
  <c r="D27" i="10"/>
  <c r="J26" i="10"/>
  <c r="G26" i="10"/>
  <c r="F26" i="10"/>
  <c r="E26" i="10"/>
  <c r="D26" i="10"/>
  <c r="J25" i="10"/>
  <c r="G25" i="10"/>
  <c r="F25" i="10"/>
  <c r="E25" i="10"/>
  <c r="D25" i="10"/>
  <c r="J24" i="10"/>
  <c r="G24" i="10"/>
  <c r="F24" i="10"/>
  <c r="E24" i="10"/>
  <c r="D24" i="10"/>
  <c r="J23" i="10"/>
  <c r="G23" i="10"/>
  <c r="F23" i="10"/>
  <c r="E23" i="10"/>
  <c r="D23" i="10"/>
  <c r="J22" i="10"/>
  <c r="G22" i="10"/>
  <c r="F22" i="10"/>
  <c r="E22" i="10"/>
  <c r="D22" i="10"/>
  <c r="J21" i="10"/>
  <c r="G21" i="10"/>
  <c r="F21" i="10"/>
  <c r="E21" i="10"/>
  <c r="D21" i="10"/>
  <c r="J20" i="10"/>
  <c r="G20" i="10"/>
  <c r="F20" i="10"/>
  <c r="E20" i="10"/>
  <c r="D20" i="10"/>
  <c r="J19" i="10"/>
  <c r="G19" i="10"/>
  <c r="F19" i="10"/>
  <c r="E19" i="10"/>
  <c r="D19" i="10"/>
  <c r="J18" i="10"/>
  <c r="G18" i="10"/>
  <c r="F18" i="10"/>
  <c r="E18" i="10"/>
  <c r="D18" i="10"/>
  <c r="J17" i="10"/>
  <c r="G17" i="10"/>
  <c r="F17" i="10"/>
  <c r="E17" i="10"/>
  <c r="D17" i="10"/>
  <c r="J16" i="10"/>
  <c r="G16" i="10"/>
  <c r="F16" i="10"/>
  <c r="E16" i="10"/>
  <c r="D16" i="10"/>
  <c r="J15" i="10"/>
  <c r="G15" i="10"/>
  <c r="F15" i="10"/>
  <c r="E15" i="10"/>
  <c r="D15" i="10"/>
  <c r="J14" i="10"/>
  <c r="G14" i="10"/>
  <c r="F14" i="10"/>
  <c r="E14" i="10"/>
  <c r="D14" i="10"/>
  <c r="J13" i="10"/>
  <c r="G13" i="10"/>
  <c r="F13" i="10"/>
  <c r="E13" i="10"/>
  <c r="D13" i="10"/>
  <c r="J12" i="10"/>
  <c r="G12" i="10"/>
  <c r="F12" i="10"/>
  <c r="E12" i="10"/>
  <c r="D12" i="10"/>
  <c r="J11" i="10"/>
  <c r="G11" i="10"/>
  <c r="F11" i="10"/>
  <c r="E11" i="10"/>
  <c r="D11" i="10"/>
  <c r="J10" i="10"/>
  <c r="G10" i="10"/>
  <c r="F10" i="10"/>
  <c r="E10" i="10"/>
  <c r="D10" i="10"/>
  <c r="J9" i="10"/>
  <c r="G9" i="10"/>
  <c r="F9" i="10"/>
  <c r="E9" i="10"/>
  <c r="D9" i="10"/>
  <c r="C9" i="9"/>
  <c r="B9" i="9"/>
  <c r="C10" i="9"/>
  <c r="B10" i="9"/>
  <c r="C11" i="9"/>
  <c r="B11" i="9"/>
  <c r="C12" i="9"/>
  <c r="B12" i="9"/>
  <c r="C13" i="9"/>
  <c r="B13" i="9"/>
  <c r="C14" i="9"/>
  <c r="B14" i="9"/>
  <c r="C15" i="9"/>
  <c r="B15" i="9"/>
  <c r="C16" i="9"/>
  <c r="B16" i="9"/>
  <c r="C17" i="9"/>
  <c r="B17" i="9"/>
  <c r="C18" i="9"/>
  <c r="B18" i="9"/>
  <c r="C19" i="9"/>
  <c r="B19" i="9"/>
  <c r="C20" i="9"/>
  <c r="B20" i="9"/>
  <c r="C21" i="9"/>
  <c r="B21" i="9"/>
  <c r="C22" i="9"/>
  <c r="B22" i="9"/>
  <c r="C23" i="9"/>
  <c r="B23" i="9"/>
  <c r="C24" i="9"/>
  <c r="B24" i="9"/>
  <c r="C25" i="9"/>
  <c r="B25" i="9"/>
  <c r="C26" i="9"/>
  <c r="B26" i="9"/>
  <c r="C27" i="9"/>
  <c r="B27" i="9"/>
  <c r="C28" i="9"/>
  <c r="B28" i="9"/>
  <c r="C29" i="9"/>
  <c r="B29" i="9"/>
  <c r="C30" i="9"/>
  <c r="B30" i="9"/>
  <c r="C31" i="9"/>
  <c r="B31" i="9"/>
  <c r="C32" i="9"/>
  <c r="B32" i="9"/>
  <c r="C33" i="9"/>
  <c r="B33" i="9"/>
  <c r="C34" i="9"/>
  <c r="B34" i="9"/>
  <c r="C35" i="9"/>
  <c r="B35" i="9"/>
  <c r="C36" i="9"/>
  <c r="B36" i="9"/>
  <c r="C37" i="9"/>
  <c r="B37" i="9"/>
  <c r="C38" i="9"/>
  <c r="B38" i="9"/>
  <c r="C39" i="9"/>
  <c r="B39" i="9"/>
  <c r="C40" i="9"/>
  <c r="B40" i="9"/>
  <c r="C41" i="9"/>
  <c r="B41" i="9"/>
  <c r="C42" i="9"/>
  <c r="B42" i="9"/>
  <c r="C43" i="9"/>
  <c r="B43" i="9"/>
  <c r="C44" i="9"/>
  <c r="B44" i="9"/>
  <c r="C45" i="9"/>
  <c r="B45" i="9"/>
  <c r="C46" i="9"/>
  <c r="B46" i="9"/>
  <c r="C47" i="9"/>
  <c r="B47" i="9"/>
  <c r="C48" i="9"/>
  <c r="B48" i="9"/>
  <c r="C49" i="9"/>
  <c r="B49" i="9"/>
  <c r="C50" i="9"/>
  <c r="B50" i="9"/>
  <c r="C51" i="9"/>
  <c r="B51" i="9"/>
  <c r="C52" i="9"/>
  <c r="B52" i="9"/>
  <c r="C53" i="9"/>
  <c r="B53" i="9"/>
  <c r="C54" i="9"/>
  <c r="B54" i="9"/>
  <c r="K54" i="9"/>
  <c r="J54" i="9"/>
  <c r="G54" i="9"/>
  <c r="F54" i="9"/>
  <c r="A10" i="9"/>
  <c r="A11" i="9"/>
  <c r="A12" i="9"/>
  <c r="A13" i="9"/>
  <c r="A14" i="9"/>
  <c r="A15" i="9"/>
  <c r="A16" i="9"/>
  <c r="A17" i="9"/>
  <c r="A18" i="9"/>
  <c r="A19" i="9"/>
  <c r="A20" i="9"/>
  <c r="A21" i="9"/>
  <c r="A22" i="9"/>
  <c r="A23" i="9"/>
  <c r="A24" i="9"/>
  <c r="A25" i="9"/>
  <c r="A26" i="9"/>
  <c r="A27" i="9"/>
  <c r="A28" i="9"/>
  <c r="A29" i="9"/>
  <c r="A30" i="9"/>
  <c r="A31" i="9"/>
  <c r="A32" i="9"/>
  <c r="A33" i="9"/>
  <c r="A34" i="9"/>
  <c r="A35" i="9"/>
  <c r="A36" i="9"/>
  <c r="A37" i="9"/>
  <c r="A38" i="9"/>
  <c r="A39" i="9"/>
  <c r="A40" i="9"/>
  <c r="A41" i="9"/>
  <c r="A42" i="9"/>
  <c r="A43" i="9"/>
  <c r="A44" i="9"/>
  <c r="A45" i="9"/>
  <c r="A46" i="9"/>
  <c r="A47" i="9"/>
  <c r="A48" i="9"/>
  <c r="A49" i="9"/>
  <c r="A50" i="9"/>
  <c r="A51" i="9"/>
  <c r="A52" i="9"/>
  <c r="A53" i="9"/>
  <c r="A54" i="9"/>
  <c r="K53" i="9"/>
  <c r="J53" i="9"/>
  <c r="G53" i="9"/>
  <c r="F53" i="9"/>
  <c r="K52" i="9"/>
  <c r="J52" i="9"/>
  <c r="G52" i="9"/>
  <c r="F52" i="9"/>
  <c r="K51" i="9"/>
  <c r="J51" i="9"/>
  <c r="G51" i="9"/>
  <c r="F51" i="9"/>
  <c r="K50" i="9"/>
  <c r="J50" i="9"/>
  <c r="G50" i="9"/>
  <c r="F50" i="9"/>
  <c r="K49" i="9"/>
  <c r="J49" i="9"/>
  <c r="G49" i="9"/>
  <c r="F49" i="9"/>
  <c r="K48" i="9"/>
  <c r="J48" i="9"/>
  <c r="G48" i="9"/>
  <c r="F48" i="9"/>
  <c r="K47" i="9"/>
  <c r="J47" i="9"/>
  <c r="G47" i="9"/>
  <c r="F47" i="9"/>
  <c r="K46" i="9"/>
  <c r="J46" i="9"/>
  <c r="G46" i="9"/>
  <c r="F46" i="9"/>
  <c r="K45" i="9"/>
  <c r="J45" i="9"/>
  <c r="G45" i="9"/>
  <c r="F45" i="9"/>
  <c r="K44" i="9"/>
  <c r="J44" i="9"/>
  <c r="G44" i="9"/>
  <c r="F44" i="9"/>
  <c r="K43" i="9"/>
  <c r="J43" i="9"/>
  <c r="G43" i="9"/>
  <c r="F43" i="9"/>
  <c r="K42" i="9"/>
  <c r="J42" i="9"/>
  <c r="G42" i="9"/>
  <c r="F42" i="9"/>
  <c r="K41" i="9"/>
  <c r="J41" i="9"/>
  <c r="G41" i="9"/>
  <c r="F41" i="9"/>
  <c r="K40" i="9"/>
  <c r="J40" i="9"/>
  <c r="G40" i="9"/>
  <c r="F40" i="9"/>
  <c r="K39" i="9"/>
  <c r="J39" i="9"/>
  <c r="G39" i="9"/>
  <c r="F39" i="9"/>
  <c r="K38" i="9"/>
  <c r="J38" i="9"/>
  <c r="G38" i="9"/>
  <c r="F38" i="9"/>
  <c r="K37" i="9"/>
  <c r="J37" i="9"/>
  <c r="G37" i="9"/>
  <c r="F37" i="9"/>
  <c r="K36" i="9"/>
  <c r="J36" i="9"/>
  <c r="G36" i="9"/>
  <c r="F36" i="9"/>
  <c r="K35" i="9"/>
  <c r="J35" i="9"/>
  <c r="G35" i="9"/>
  <c r="F35" i="9"/>
  <c r="K34" i="9"/>
  <c r="J34" i="9"/>
  <c r="G34" i="9"/>
  <c r="F34" i="9"/>
  <c r="K33" i="9"/>
  <c r="J33" i="9"/>
  <c r="G33" i="9"/>
  <c r="F33" i="9"/>
  <c r="K32" i="9"/>
  <c r="J32" i="9"/>
  <c r="G32" i="9"/>
  <c r="F32" i="9"/>
  <c r="K31" i="9"/>
  <c r="J31" i="9"/>
  <c r="G31" i="9"/>
  <c r="F31" i="9"/>
  <c r="K30" i="9"/>
  <c r="J30" i="9"/>
  <c r="G30" i="9"/>
  <c r="F30" i="9"/>
  <c r="K29" i="9"/>
  <c r="J29" i="9"/>
  <c r="G29" i="9"/>
  <c r="F29" i="9"/>
  <c r="K28" i="9"/>
  <c r="J28" i="9"/>
  <c r="G28" i="9"/>
  <c r="F28" i="9"/>
  <c r="K27" i="9"/>
  <c r="J27" i="9"/>
  <c r="G27" i="9"/>
  <c r="F27" i="9"/>
  <c r="K26" i="9"/>
  <c r="J26" i="9"/>
  <c r="G26" i="9"/>
  <c r="F26" i="9"/>
  <c r="K25" i="9"/>
  <c r="J25" i="9"/>
  <c r="G25" i="9"/>
  <c r="F25" i="9"/>
  <c r="K24" i="9"/>
  <c r="J24" i="9"/>
  <c r="G24" i="9"/>
  <c r="F24" i="9"/>
  <c r="K23" i="9"/>
  <c r="J23" i="9"/>
  <c r="G23" i="9"/>
  <c r="F23" i="9"/>
  <c r="K22" i="9"/>
  <c r="J22" i="9"/>
  <c r="G22" i="9"/>
  <c r="F22" i="9"/>
  <c r="K21" i="9"/>
  <c r="J21" i="9"/>
  <c r="G21" i="9"/>
  <c r="F21" i="9"/>
  <c r="K20" i="9"/>
  <c r="J20" i="9"/>
  <c r="G20" i="9"/>
  <c r="F20" i="9"/>
  <c r="K19" i="9"/>
  <c r="J19" i="9"/>
  <c r="G19" i="9"/>
  <c r="F19" i="9"/>
  <c r="K18" i="9"/>
  <c r="J18" i="9"/>
  <c r="G18" i="9"/>
  <c r="F18" i="9"/>
  <c r="K17" i="9"/>
  <c r="J17" i="9"/>
  <c r="G17" i="9"/>
  <c r="F17" i="9"/>
  <c r="K16" i="9"/>
  <c r="J16" i="9"/>
  <c r="G16" i="9"/>
  <c r="F16" i="9"/>
  <c r="K15" i="9"/>
  <c r="J15" i="9"/>
  <c r="G15" i="9"/>
  <c r="F15" i="9"/>
  <c r="K14" i="9"/>
  <c r="J14" i="9"/>
  <c r="G14" i="9"/>
  <c r="F14" i="9"/>
  <c r="K13" i="9"/>
  <c r="J13" i="9"/>
  <c r="G13" i="9"/>
  <c r="F13" i="9"/>
  <c r="K12" i="9"/>
  <c r="J12" i="9"/>
  <c r="G12" i="9"/>
  <c r="F12" i="9"/>
  <c r="K11" i="9"/>
  <c r="J11" i="9"/>
  <c r="G11" i="9"/>
  <c r="F11" i="9"/>
  <c r="K10" i="9"/>
  <c r="J10" i="9"/>
  <c r="G10" i="9"/>
  <c r="F10" i="9"/>
  <c r="K9" i="9"/>
  <c r="J9" i="9"/>
  <c r="G9" i="9"/>
  <c r="F9" i="9"/>
  <c r="C9" i="8"/>
  <c r="I9" i="8"/>
  <c r="B9" i="8"/>
  <c r="C10" i="8"/>
  <c r="I10" i="8"/>
  <c r="B10" i="8"/>
  <c r="C11" i="8"/>
  <c r="I11" i="8"/>
  <c r="B11" i="8"/>
  <c r="C12" i="8"/>
  <c r="I12" i="8"/>
  <c r="B12" i="8"/>
  <c r="C13" i="8"/>
  <c r="I13" i="8"/>
  <c r="B13" i="8"/>
  <c r="C14" i="8"/>
  <c r="I14" i="8"/>
  <c r="B14" i="8"/>
  <c r="C15" i="8"/>
  <c r="I15" i="8"/>
  <c r="B15" i="8"/>
  <c r="C16" i="8"/>
  <c r="I16" i="8"/>
  <c r="B16" i="8"/>
  <c r="C17" i="8"/>
  <c r="I17" i="8"/>
  <c r="B17" i="8"/>
  <c r="C18" i="8"/>
  <c r="I18" i="8"/>
  <c r="B18" i="8"/>
  <c r="C19" i="8"/>
  <c r="I19" i="8"/>
  <c r="B19" i="8"/>
  <c r="C20" i="8"/>
  <c r="I20" i="8"/>
  <c r="B20" i="8"/>
  <c r="C21" i="8"/>
  <c r="I21" i="8"/>
  <c r="B21" i="8"/>
  <c r="C22" i="8"/>
  <c r="I22" i="8"/>
  <c r="B22" i="8"/>
  <c r="C23" i="8"/>
  <c r="I23" i="8"/>
  <c r="B23" i="8"/>
  <c r="C24" i="8"/>
  <c r="I24" i="8"/>
  <c r="B24" i="8"/>
  <c r="C25" i="8"/>
  <c r="I25" i="8"/>
  <c r="B25" i="8"/>
  <c r="C26" i="8"/>
  <c r="I26" i="8"/>
  <c r="B26" i="8"/>
  <c r="C27" i="8"/>
  <c r="I27" i="8"/>
  <c r="B27" i="8"/>
  <c r="C28" i="8"/>
  <c r="I28" i="8"/>
  <c r="B28" i="8"/>
  <c r="C29" i="8"/>
  <c r="I29" i="8"/>
  <c r="B29" i="8"/>
  <c r="C30" i="8"/>
  <c r="I30" i="8"/>
  <c r="B30" i="8"/>
  <c r="C31" i="8"/>
  <c r="I31" i="8"/>
  <c r="B31" i="8"/>
  <c r="C32" i="8"/>
  <c r="I32" i="8"/>
  <c r="B32" i="8"/>
  <c r="C33" i="8"/>
  <c r="I33" i="8"/>
  <c r="B33" i="8"/>
  <c r="C34" i="8"/>
  <c r="I34" i="8"/>
  <c r="B34" i="8"/>
  <c r="C35" i="8"/>
  <c r="I35" i="8"/>
  <c r="B35" i="8"/>
  <c r="C36" i="8"/>
  <c r="I36" i="8"/>
  <c r="B36" i="8"/>
  <c r="C37" i="8"/>
  <c r="I37" i="8"/>
  <c r="B37" i="8"/>
  <c r="C38" i="8"/>
  <c r="I38" i="8"/>
  <c r="B38" i="8"/>
  <c r="C39" i="8"/>
  <c r="I39" i="8"/>
  <c r="B39" i="8"/>
  <c r="C40" i="8"/>
  <c r="I40" i="8"/>
  <c r="B40" i="8"/>
  <c r="C41" i="8"/>
  <c r="I41" i="8"/>
  <c r="B41" i="8"/>
  <c r="C42" i="8"/>
  <c r="I42" i="8"/>
  <c r="B42" i="8"/>
  <c r="C43" i="8"/>
  <c r="I43" i="8"/>
  <c r="B43" i="8"/>
  <c r="C44" i="8"/>
  <c r="I44" i="8"/>
  <c r="B44" i="8"/>
  <c r="C45" i="8"/>
  <c r="I45" i="8"/>
  <c r="B45" i="8"/>
  <c r="C46" i="8"/>
  <c r="I46" i="8"/>
  <c r="B46" i="8"/>
  <c r="C47" i="8"/>
  <c r="I47" i="8"/>
  <c r="B47" i="8"/>
  <c r="C48" i="8"/>
  <c r="I48" i="8"/>
  <c r="B48" i="8"/>
  <c r="C49" i="8"/>
  <c r="I49" i="8"/>
  <c r="B49" i="8"/>
  <c r="C50" i="8"/>
  <c r="I50" i="8"/>
  <c r="B50" i="8"/>
  <c r="C51" i="8"/>
  <c r="I51" i="8"/>
  <c r="B51" i="8"/>
  <c r="C52" i="8"/>
  <c r="I52" i="8"/>
  <c r="B52" i="8"/>
  <c r="C53" i="8"/>
  <c r="I53" i="8"/>
  <c r="B53" i="8"/>
  <c r="C54" i="8"/>
  <c r="I54" i="8"/>
  <c r="B54" i="8"/>
  <c r="K54" i="8"/>
  <c r="G54" i="8"/>
  <c r="F54" i="8"/>
  <c r="A10" i="8"/>
  <c r="A11" i="8"/>
  <c r="A12" i="8"/>
  <c r="A13" i="8"/>
  <c r="A14" i="8"/>
  <c r="A15" i="8"/>
  <c r="A16" i="8"/>
  <c r="A17" i="8"/>
  <c r="A18" i="8"/>
  <c r="A19" i="8"/>
  <c r="A20" i="8"/>
  <c r="A21" i="8"/>
  <c r="A22" i="8"/>
  <c r="A23" i="8"/>
  <c r="A24" i="8"/>
  <c r="A25" i="8"/>
  <c r="A26" i="8"/>
  <c r="A27" i="8"/>
  <c r="A28" i="8"/>
  <c r="A29" i="8"/>
  <c r="A30" i="8"/>
  <c r="A31" i="8"/>
  <c r="A32" i="8"/>
  <c r="A33" i="8"/>
  <c r="A34" i="8"/>
  <c r="A35" i="8"/>
  <c r="A36" i="8"/>
  <c r="A37" i="8"/>
  <c r="A38" i="8"/>
  <c r="A39" i="8"/>
  <c r="A40" i="8"/>
  <c r="A41" i="8"/>
  <c r="A42" i="8"/>
  <c r="A43" i="8"/>
  <c r="A44" i="8"/>
  <c r="A45" i="8"/>
  <c r="A46" i="8"/>
  <c r="A47" i="8"/>
  <c r="A48" i="8"/>
  <c r="A49" i="8"/>
  <c r="A50" i="8"/>
  <c r="A51" i="8"/>
  <c r="A52" i="8"/>
  <c r="A53" i="8"/>
  <c r="A54" i="8"/>
  <c r="K53" i="8"/>
  <c r="G53" i="8"/>
  <c r="F53" i="8"/>
  <c r="K52" i="8"/>
  <c r="G52" i="8"/>
  <c r="F52" i="8"/>
  <c r="K51" i="8"/>
  <c r="G51" i="8"/>
  <c r="F51" i="8"/>
  <c r="K50" i="8"/>
  <c r="G50" i="8"/>
  <c r="F50" i="8"/>
  <c r="K49" i="8"/>
  <c r="G49" i="8"/>
  <c r="F49" i="8"/>
  <c r="K48" i="8"/>
  <c r="G48" i="8"/>
  <c r="F48" i="8"/>
  <c r="K47" i="8"/>
  <c r="G47" i="8"/>
  <c r="F47" i="8"/>
  <c r="K46" i="8"/>
  <c r="G46" i="8"/>
  <c r="F46" i="8"/>
  <c r="K45" i="8"/>
  <c r="G45" i="8"/>
  <c r="F45" i="8"/>
  <c r="K44" i="8"/>
  <c r="G44" i="8"/>
  <c r="F44" i="8"/>
  <c r="K43" i="8"/>
  <c r="G43" i="8"/>
  <c r="F43" i="8"/>
  <c r="K42" i="8"/>
  <c r="G42" i="8"/>
  <c r="F42" i="8"/>
  <c r="K41" i="8"/>
  <c r="G41" i="8"/>
  <c r="F41" i="8"/>
  <c r="K40" i="8"/>
  <c r="G40" i="8"/>
  <c r="F40" i="8"/>
  <c r="K39" i="8"/>
  <c r="G39" i="8"/>
  <c r="F39" i="8"/>
  <c r="K38" i="8"/>
  <c r="G38" i="8"/>
  <c r="F38" i="8"/>
  <c r="K37" i="8"/>
  <c r="G37" i="8"/>
  <c r="F37" i="8"/>
  <c r="K36" i="8"/>
  <c r="G36" i="8"/>
  <c r="F36" i="8"/>
  <c r="K35" i="8"/>
  <c r="G35" i="8"/>
  <c r="F35" i="8"/>
  <c r="K34" i="8"/>
  <c r="G34" i="8"/>
  <c r="F34" i="8"/>
  <c r="K33" i="8"/>
  <c r="G33" i="8"/>
  <c r="F33" i="8"/>
  <c r="K32" i="8"/>
  <c r="G32" i="8"/>
  <c r="F32" i="8"/>
  <c r="K31" i="8"/>
  <c r="G31" i="8"/>
  <c r="F31" i="8"/>
  <c r="K30" i="8"/>
  <c r="G30" i="8"/>
  <c r="F30" i="8"/>
  <c r="K29" i="8"/>
  <c r="G29" i="8"/>
  <c r="F29" i="8"/>
  <c r="K28" i="8"/>
  <c r="G28" i="8"/>
  <c r="F28" i="8"/>
  <c r="K27" i="8"/>
  <c r="G27" i="8"/>
  <c r="F27" i="8"/>
  <c r="K26" i="8"/>
  <c r="G26" i="8"/>
  <c r="F26" i="8"/>
  <c r="K25" i="8"/>
  <c r="G25" i="8"/>
  <c r="F25" i="8"/>
  <c r="K24" i="8"/>
  <c r="G24" i="8"/>
  <c r="F24" i="8"/>
  <c r="K23" i="8"/>
  <c r="G23" i="8"/>
  <c r="F23" i="8"/>
  <c r="K22" i="8"/>
  <c r="G22" i="8"/>
  <c r="F22" i="8"/>
  <c r="K21" i="8"/>
  <c r="G21" i="8"/>
  <c r="F21" i="8"/>
  <c r="K20" i="8"/>
  <c r="G20" i="8"/>
  <c r="F20" i="8"/>
  <c r="K19" i="8"/>
  <c r="G19" i="8"/>
  <c r="F19" i="8"/>
  <c r="K18" i="8"/>
  <c r="G18" i="8"/>
  <c r="F18" i="8"/>
  <c r="K17" i="8"/>
  <c r="G17" i="8"/>
  <c r="F17" i="8"/>
  <c r="K16" i="8"/>
  <c r="G16" i="8"/>
  <c r="F16" i="8"/>
  <c r="K15" i="8"/>
  <c r="G15" i="8"/>
  <c r="F15" i="8"/>
  <c r="K14" i="8"/>
  <c r="G14" i="8"/>
  <c r="F14" i="8"/>
  <c r="K13" i="8"/>
  <c r="G13" i="8"/>
  <c r="F13" i="8"/>
  <c r="K12" i="8"/>
  <c r="G12" i="8"/>
  <c r="F12" i="8"/>
  <c r="K11" i="8"/>
  <c r="G11" i="8"/>
  <c r="F11" i="8"/>
  <c r="K10" i="8"/>
  <c r="G10" i="8"/>
  <c r="F10" i="8"/>
  <c r="K9" i="8"/>
  <c r="G9" i="8"/>
  <c r="F9" i="8"/>
  <c r="C9" i="7"/>
  <c r="I9" i="7"/>
  <c r="B9" i="7"/>
  <c r="C10" i="7"/>
  <c r="I10" i="7"/>
  <c r="B10" i="7"/>
  <c r="C11" i="7"/>
  <c r="I11" i="7"/>
  <c r="B11" i="7"/>
  <c r="C12" i="7"/>
  <c r="I12" i="7"/>
  <c r="B12" i="7"/>
  <c r="C13" i="7"/>
  <c r="I13" i="7"/>
  <c r="B13" i="7"/>
  <c r="C14" i="7"/>
  <c r="I14" i="7"/>
  <c r="B14" i="7"/>
  <c r="C15" i="7"/>
  <c r="I15" i="7"/>
  <c r="B15" i="7"/>
  <c r="C16" i="7"/>
  <c r="I16" i="7"/>
  <c r="B16" i="7"/>
  <c r="C17" i="7"/>
  <c r="I17" i="7"/>
  <c r="B17" i="7"/>
  <c r="C18" i="7"/>
  <c r="I18" i="7"/>
  <c r="B18" i="7"/>
  <c r="C19" i="7"/>
  <c r="I19" i="7"/>
  <c r="B19" i="7"/>
  <c r="C20" i="7"/>
  <c r="I20" i="7"/>
  <c r="B20" i="7"/>
  <c r="C21" i="7"/>
  <c r="I21" i="7"/>
  <c r="B21" i="7"/>
  <c r="C22" i="7"/>
  <c r="I22" i="7"/>
  <c r="B22" i="7"/>
  <c r="C23" i="7"/>
  <c r="I23" i="7"/>
  <c r="B23" i="7"/>
  <c r="C24" i="7"/>
  <c r="I24" i="7"/>
  <c r="B24" i="7"/>
  <c r="C25" i="7"/>
  <c r="I25" i="7"/>
  <c r="B25" i="7"/>
  <c r="C26" i="7"/>
  <c r="I26" i="7"/>
  <c r="B26" i="7"/>
  <c r="C27" i="7"/>
  <c r="I27" i="7"/>
  <c r="B27" i="7"/>
  <c r="C28" i="7"/>
  <c r="I28" i="7"/>
  <c r="B28" i="7"/>
  <c r="C29" i="7"/>
  <c r="I29" i="7"/>
  <c r="B29" i="7"/>
  <c r="C30" i="7"/>
  <c r="I30" i="7"/>
  <c r="B30" i="7"/>
  <c r="C31" i="7"/>
  <c r="I31" i="7"/>
  <c r="B31" i="7"/>
  <c r="C32" i="7"/>
  <c r="I32" i="7"/>
  <c r="B32" i="7"/>
  <c r="C33" i="7"/>
  <c r="I33" i="7"/>
  <c r="B33" i="7"/>
  <c r="C34" i="7"/>
  <c r="I34" i="7"/>
  <c r="B34" i="7"/>
  <c r="C35" i="7"/>
  <c r="I35" i="7"/>
  <c r="B35" i="7"/>
  <c r="C36" i="7"/>
  <c r="I36" i="7"/>
  <c r="B36" i="7"/>
  <c r="C37" i="7"/>
  <c r="I37" i="7"/>
  <c r="B37" i="7"/>
  <c r="C38" i="7"/>
  <c r="I38" i="7"/>
  <c r="B38" i="7"/>
  <c r="C39" i="7"/>
  <c r="I39" i="7"/>
  <c r="B39" i="7"/>
  <c r="C40" i="7"/>
  <c r="I40" i="7"/>
  <c r="B40" i="7"/>
  <c r="C41" i="7"/>
  <c r="I41" i="7"/>
  <c r="B41" i="7"/>
  <c r="C42" i="7"/>
  <c r="I42" i="7"/>
  <c r="B42" i="7"/>
  <c r="C43" i="7"/>
  <c r="I43" i="7"/>
  <c r="B43" i="7"/>
  <c r="C44" i="7"/>
  <c r="I44" i="7"/>
  <c r="B44" i="7"/>
  <c r="C45" i="7"/>
  <c r="I45" i="7"/>
  <c r="B45" i="7"/>
  <c r="C46" i="7"/>
  <c r="I46" i="7"/>
  <c r="B46" i="7"/>
  <c r="C47" i="7"/>
  <c r="I47" i="7"/>
  <c r="B47" i="7"/>
  <c r="C48" i="7"/>
  <c r="I48" i="7"/>
  <c r="B48" i="7"/>
  <c r="C49" i="7"/>
  <c r="I49" i="7"/>
  <c r="B49" i="7"/>
  <c r="C50" i="7"/>
  <c r="I50" i="7"/>
  <c r="B50" i="7"/>
  <c r="C51" i="7"/>
  <c r="I51" i="7"/>
  <c r="B51" i="7"/>
  <c r="C52" i="7"/>
  <c r="I52" i="7"/>
  <c r="B52" i="7"/>
  <c r="C53" i="7"/>
  <c r="I53" i="7"/>
  <c r="B53" i="7"/>
  <c r="C54" i="7"/>
  <c r="I54" i="7"/>
  <c r="B54" i="7"/>
  <c r="J54" i="7"/>
  <c r="G54" i="7"/>
  <c r="F54" i="7"/>
  <c r="A10" i="7"/>
  <c r="A11" i="7"/>
  <c r="A12" i="7"/>
  <c r="A13" i="7"/>
  <c r="A14" i="7"/>
  <c r="A15" i="7"/>
  <c r="A16" i="7"/>
  <c r="A17" i="7"/>
  <c r="A18" i="7"/>
  <c r="A19" i="7"/>
  <c r="A20" i="7"/>
  <c r="A21" i="7"/>
  <c r="A22" i="7"/>
  <c r="A23" i="7"/>
  <c r="A24" i="7"/>
  <c r="A25" i="7"/>
  <c r="A26" i="7"/>
  <c r="A27" i="7"/>
  <c r="A28" i="7"/>
  <c r="A29" i="7"/>
  <c r="A30" i="7"/>
  <c r="A31" i="7"/>
  <c r="A32" i="7"/>
  <c r="A33" i="7"/>
  <c r="A34" i="7"/>
  <c r="A35" i="7"/>
  <c r="A36" i="7"/>
  <c r="A37" i="7"/>
  <c r="A38" i="7"/>
  <c r="A39" i="7"/>
  <c r="A40" i="7"/>
  <c r="A41" i="7"/>
  <c r="A42" i="7"/>
  <c r="A43" i="7"/>
  <c r="A44" i="7"/>
  <c r="A45" i="7"/>
  <c r="A46" i="7"/>
  <c r="A47" i="7"/>
  <c r="A48" i="7"/>
  <c r="A49" i="7"/>
  <c r="A50" i="7"/>
  <c r="A51" i="7"/>
  <c r="A52" i="7"/>
  <c r="A53" i="7"/>
  <c r="A54" i="7"/>
  <c r="J53" i="7"/>
  <c r="G53" i="7"/>
  <c r="F53" i="7"/>
  <c r="J52" i="7"/>
  <c r="G52" i="7"/>
  <c r="F52" i="7"/>
  <c r="J51" i="7"/>
  <c r="G51" i="7"/>
  <c r="F51" i="7"/>
  <c r="J50" i="7"/>
  <c r="G50" i="7"/>
  <c r="F50" i="7"/>
  <c r="J49" i="7"/>
  <c r="G49" i="7"/>
  <c r="F49" i="7"/>
  <c r="J48" i="7"/>
  <c r="G48" i="7"/>
  <c r="F48" i="7"/>
  <c r="J47" i="7"/>
  <c r="G47" i="7"/>
  <c r="F47" i="7"/>
  <c r="J46" i="7"/>
  <c r="G46" i="7"/>
  <c r="F46" i="7"/>
  <c r="J45" i="7"/>
  <c r="G45" i="7"/>
  <c r="F45" i="7"/>
  <c r="J44" i="7"/>
  <c r="G44" i="7"/>
  <c r="F44" i="7"/>
  <c r="J43" i="7"/>
  <c r="G43" i="7"/>
  <c r="F43" i="7"/>
  <c r="J42" i="7"/>
  <c r="G42" i="7"/>
  <c r="F42" i="7"/>
  <c r="J41" i="7"/>
  <c r="G41" i="7"/>
  <c r="F41" i="7"/>
  <c r="J40" i="7"/>
  <c r="G40" i="7"/>
  <c r="F40" i="7"/>
  <c r="J39" i="7"/>
  <c r="G39" i="7"/>
  <c r="F39" i="7"/>
  <c r="J38" i="7"/>
  <c r="G38" i="7"/>
  <c r="F38" i="7"/>
  <c r="J37" i="7"/>
  <c r="G37" i="7"/>
  <c r="F37" i="7"/>
  <c r="J36" i="7"/>
  <c r="G36" i="7"/>
  <c r="F36" i="7"/>
  <c r="J35" i="7"/>
  <c r="G35" i="7"/>
  <c r="F35" i="7"/>
  <c r="J34" i="7"/>
  <c r="G34" i="7"/>
  <c r="F34" i="7"/>
  <c r="J33" i="7"/>
  <c r="G33" i="7"/>
  <c r="F33" i="7"/>
  <c r="J32" i="7"/>
  <c r="G32" i="7"/>
  <c r="F32" i="7"/>
  <c r="J31" i="7"/>
  <c r="G31" i="7"/>
  <c r="F31" i="7"/>
  <c r="J30" i="7"/>
  <c r="G30" i="7"/>
  <c r="F30" i="7"/>
  <c r="J29" i="7"/>
  <c r="G29" i="7"/>
  <c r="F29" i="7"/>
  <c r="J28" i="7"/>
  <c r="G28" i="7"/>
  <c r="F28" i="7"/>
  <c r="J27" i="7"/>
  <c r="G27" i="7"/>
  <c r="F27" i="7"/>
  <c r="J26" i="7"/>
  <c r="G26" i="7"/>
  <c r="F26" i="7"/>
  <c r="J25" i="7"/>
  <c r="G25" i="7"/>
  <c r="F25" i="7"/>
  <c r="J24" i="7"/>
  <c r="G24" i="7"/>
  <c r="F24" i="7"/>
  <c r="J23" i="7"/>
  <c r="G23" i="7"/>
  <c r="F23" i="7"/>
  <c r="J22" i="7"/>
  <c r="G22" i="7"/>
  <c r="F22" i="7"/>
  <c r="J21" i="7"/>
  <c r="G21" i="7"/>
  <c r="F21" i="7"/>
  <c r="J20" i="7"/>
  <c r="G20" i="7"/>
  <c r="F20" i="7"/>
  <c r="J19" i="7"/>
  <c r="G19" i="7"/>
  <c r="F19" i="7"/>
  <c r="J18" i="7"/>
  <c r="G18" i="7"/>
  <c r="F18" i="7"/>
  <c r="J17" i="7"/>
  <c r="G17" i="7"/>
  <c r="F17" i="7"/>
  <c r="J16" i="7"/>
  <c r="G16" i="7"/>
  <c r="F16" i="7"/>
  <c r="J15" i="7"/>
  <c r="G15" i="7"/>
  <c r="F15" i="7"/>
  <c r="J14" i="7"/>
  <c r="G14" i="7"/>
  <c r="F14" i="7"/>
  <c r="J13" i="7"/>
  <c r="G13" i="7"/>
  <c r="F13" i="7"/>
  <c r="J12" i="7"/>
  <c r="G12" i="7"/>
  <c r="F12" i="7"/>
  <c r="J11" i="7"/>
  <c r="G11" i="7"/>
  <c r="F11" i="7"/>
  <c r="J10" i="7"/>
  <c r="G10" i="7"/>
  <c r="F10" i="7"/>
  <c r="J9" i="7"/>
  <c r="G9" i="7"/>
  <c r="F9" i="7"/>
  <c r="C9" i="6"/>
  <c r="B9" i="6"/>
  <c r="C10" i="6"/>
  <c r="B10" i="6"/>
  <c r="C11" i="6"/>
  <c r="B11" i="6"/>
  <c r="C12" i="6"/>
  <c r="B12" i="6"/>
  <c r="C13" i="6"/>
  <c r="B13" i="6"/>
  <c r="C14" i="6"/>
  <c r="B14" i="6"/>
  <c r="C15" i="6"/>
  <c r="B15" i="6"/>
  <c r="C16" i="6"/>
  <c r="B16" i="6"/>
  <c r="C17" i="6"/>
  <c r="B17" i="6"/>
  <c r="C18" i="6"/>
  <c r="B18" i="6"/>
  <c r="C19" i="6"/>
  <c r="B19" i="6"/>
  <c r="C20" i="6"/>
  <c r="B20" i="6"/>
  <c r="C21" i="6"/>
  <c r="B21" i="6"/>
  <c r="C22" i="6"/>
  <c r="B22" i="6"/>
  <c r="C23" i="6"/>
  <c r="B23" i="6"/>
  <c r="C24" i="6"/>
  <c r="B24" i="6"/>
  <c r="C25" i="6"/>
  <c r="B25" i="6"/>
  <c r="C26" i="6"/>
  <c r="B26" i="6"/>
  <c r="C27" i="6"/>
  <c r="B27" i="6"/>
  <c r="C28" i="6"/>
  <c r="B28" i="6"/>
  <c r="C29" i="6"/>
  <c r="B29" i="6"/>
  <c r="C30" i="6"/>
  <c r="B30" i="6"/>
  <c r="C31" i="6"/>
  <c r="B31" i="6"/>
  <c r="C32" i="6"/>
  <c r="B32" i="6"/>
  <c r="C33" i="6"/>
  <c r="B33" i="6"/>
  <c r="C34" i="6"/>
  <c r="B34" i="6"/>
  <c r="C35" i="6"/>
  <c r="B35" i="6"/>
  <c r="C36" i="6"/>
  <c r="B36" i="6"/>
  <c r="C37" i="6"/>
  <c r="B37" i="6"/>
  <c r="C38" i="6"/>
  <c r="B38" i="6"/>
  <c r="C39" i="6"/>
  <c r="B39" i="6"/>
  <c r="C40" i="6"/>
  <c r="B40" i="6"/>
  <c r="C41" i="6"/>
  <c r="B41" i="6"/>
  <c r="C42" i="6"/>
  <c r="B42" i="6"/>
  <c r="C43" i="6"/>
  <c r="B43" i="6"/>
  <c r="C44" i="6"/>
  <c r="B44" i="6"/>
  <c r="C45" i="6"/>
  <c r="B45" i="6"/>
  <c r="C46" i="6"/>
  <c r="B46" i="6"/>
  <c r="C47" i="6"/>
  <c r="B47" i="6"/>
  <c r="C48" i="6"/>
  <c r="B48" i="6"/>
  <c r="C49" i="6"/>
  <c r="B49" i="6"/>
  <c r="C50" i="6"/>
  <c r="B50" i="6"/>
  <c r="C51" i="6"/>
  <c r="B51" i="6"/>
  <c r="C52" i="6"/>
  <c r="B52" i="6"/>
  <c r="C53" i="6"/>
  <c r="B53" i="6"/>
  <c r="C54" i="6"/>
  <c r="B54" i="6"/>
  <c r="K54" i="6"/>
  <c r="J54" i="6"/>
  <c r="E54" i="6"/>
  <c r="D54" i="6"/>
  <c r="A10" i="6"/>
  <c r="A11" i="6"/>
  <c r="A12" i="6"/>
  <c r="A13" i="6"/>
  <c r="A14" i="6"/>
  <c r="A15" i="6"/>
  <c r="A16" i="6"/>
  <c r="A17" i="6"/>
  <c r="A18" i="6"/>
  <c r="A19" i="6"/>
  <c r="A20" i="6"/>
  <c r="A21" i="6"/>
  <c r="A22" i="6"/>
  <c r="A23" i="6"/>
  <c r="A24" i="6"/>
  <c r="A25" i="6"/>
  <c r="A26" i="6"/>
  <c r="A27" i="6"/>
  <c r="A28" i="6"/>
  <c r="A29" i="6"/>
  <c r="A30" i="6"/>
  <c r="A31" i="6"/>
  <c r="A32" i="6"/>
  <c r="A33" i="6"/>
  <c r="A34" i="6"/>
  <c r="A35" i="6"/>
  <c r="A36" i="6"/>
  <c r="A37" i="6"/>
  <c r="A38" i="6"/>
  <c r="A39" i="6"/>
  <c r="A40" i="6"/>
  <c r="A41" i="6"/>
  <c r="A42" i="6"/>
  <c r="A43" i="6"/>
  <c r="A44" i="6"/>
  <c r="A45" i="6"/>
  <c r="A46" i="6"/>
  <c r="A47" i="6"/>
  <c r="A48" i="6"/>
  <c r="A49" i="6"/>
  <c r="A50" i="6"/>
  <c r="A51" i="6"/>
  <c r="A52" i="6"/>
  <c r="A53" i="6"/>
  <c r="A54" i="6"/>
  <c r="K53" i="6"/>
  <c r="J53" i="6"/>
  <c r="E53" i="6"/>
  <c r="D53" i="6"/>
  <c r="K52" i="6"/>
  <c r="J52" i="6"/>
  <c r="E52" i="6"/>
  <c r="D52" i="6"/>
  <c r="K51" i="6"/>
  <c r="J51" i="6"/>
  <c r="E51" i="6"/>
  <c r="D51" i="6"/>
  <c r="K50" i="6"/>
  <c r="J50" i="6"/>
  <c r="E50" i="6"/>
  <c r="D50" i="6"/>
  <c r="K49" i="6"/>
  <c r="J49" i="6"/>
  <c r="E49" i="6"/>
  <c r="D49" i="6"/>
  <c r="K48" i="6"/>
  <c r="J48" i="6"/>
  <c r="E48" i="6"/>
  <c r="D48" i="6"/>
  <c r="K47" i="6"/>
  <c r="J47" i="6"/>
  <c r="E47" i="6"/>
  <c r="D47" i="6"/>
  <c r="K46" i="6"/>
  <c r="J46" i="6"/>
  <c r="E46" i="6"/>
  <c r="D46" i="6"/>
  <c r="K45" i="6"/>
  <c r="J45" i="6"/>
  <c r="E45" i="6"/>
  <c r="D45" i="6"/>
  <c r="K44" i="6"/>
  <c r="J44" i="6"/>
  <c r="E44" i="6"/>
  <c r="D44" i="6"/>
  <c r="K43" i="6"/>
  <c r="J43" i="6"/>
  <c r="E43" i="6"/>
  <c r="D43" i="6"/>
  <c r="K42" i="6"/>
  <c r="J42" i="6"/>
  <c r="E42" i="6"/>
  <c r="D42" i="6"/>
  <c r="K41" i="6"/>
  <c r="J41" i="6"/>
  <c r="E41" i="6"/>
  <c r="D41" i="6"/>
  <c r="K40" i="6"/>
  <c r="J40" i="6"/>
  <c r="E40" i="6"/>
  <c r="D40" i="6"/>
  <c r="K39" i="6"/>
  <c r="J39" i="6"/>
  <c r="E39" i="6"/>
  <c r="D39" i="6"/>
  <c r="K38" i="6"/>
  <c r="J38" i="6"/>
  <c r="E38" i="6"/>
  <c r="D38" i="6"/>
  <c r="K37" i="6"/>
  <c r="J37" i="6"/>
  <c r="E37" i="6"/>
  <c r="D37" i="6"/>
  <c r="K36" i="6"/>
  <c r="J36" i="6"/>
  <c r="E36" i="6"/>
  <c r="D36" i="6"/>
  <c r="K35" i="6"/>
  <c r="J35" i="6"/>
  <c r="E35" i="6"/>
  <c r="D35" i="6"/>
  <c r="K34" i="6"/>
  <c r="J34" i="6"/>
  <c r="E34" i="6"/>
  <c r="D34" i="6"/>
  <c r="K33" i="6"/>
  <c r="J33" i="6"/>
  <c r="E33" i="6"/>
  <c r="D33" i="6"/>
  <c r="K32" i="6"/>
  <c r="J32" i="6"/>
  <c r="E32" i="6"/>
  <c r="D32" i="6"/>
  <c r="K31" i="6"/>
  <c r="J31" i="6"/>
  <c r="E31" i="6"/>
  <c r="D31" i="6"/>
  <c r="K30" i="6"/>
  <c r="J30" i="6"/>
  <c r="E30" i="6"/>
  <c r="D30" i="6"/>
  <c r="K29" i="6"/>
  <c r="J29" i="6"/>
  <c r="E29" i="6"/>
  <c r="D29" i="6"/>
  <c r="K28" i="6"/>
  <c r="J28" i="6"/>
  <c r="E28" i="6"/>
  <c r="D28" i="6"/>
  <c r="K27" i="6"/>
  <c r="J27" i="6"/>
  <c r="E27" i="6"/>
  <c r="D27" i="6"/>
  <c r="K26" i="6"/>
  <c r="J26" i="6"/>
  <c r="E26" i="6"/>
  <c r="D26" i="6"/>
  <c r="K25" i="6"/>
  <c r="J25" i="6"/>
  <c r="E25" i="6"/>
  <c r="D25" i="6"/>
  <c r="K24" i="6"/>
  <c r="J24" i="6"/>
  <c r="E24" i="6"/>
  <c r="D24" i="6"/>
  <c r="K23" i="6"/>
  <c r="J23" i="6"/>
  <c r="E23" i="6"/>
  <c r="D23" i="6"/>
  <c r="K22" i="6"/>
  <c r="J22" i="6"/>
  <c r="E22" i="6"/>
  <c r="D22" i="6"/>
  <c r="K21" i="6"/>
  <c r="J21" i="6"/>
  <c r="E21" i="6"/>
  <c r="D21" i="6"/>
  <c r="K20" i="6"/>
  <c r="J20" i="6"/>
  <c r="E20" i="6"/>
  <c r="D20" i="6"/>
  <c r="K19" i="6"/>
  <c r="J19" i="6"/>
  <c r="E19" i="6"/>
  <c r="D19" i="6"/>
  <c r="K18" i="6"/>
  <c r="J18" i="6"/>
  <c r="E18" i="6"/>
  <c r="D18" i="6"/>
  <c r="K17" i="6"/>
  <c r="J17" i="6"/>
  <c r="E17" i="6"/>
  <c r="D17" i="6"/>
  <c r="K16" i="6"/>
  <c r="J16" i="6"/>
  <c r="E16" i="6"/>
  <c r="D16" i="6"/>
  <c r="K15" i="6"/>
  <c r="J15" i="6"/>
  <c r="E15" i="6"/>
  <c r="D15" i="6"/>
  <c r="K14" i="6"/>
  <c r="J14" i="6"/>
  <c r="E14" i="6"/>
  <c r="D14" i="6"/>
  <c r="K13" i="6"/>
  <c r="J13" i="6"/>
  <c r="E13" i="6"/>
  <c r="D13" i="6"/>
  <c r="K12" i="6"/>
  <c r="J12" i="6"/>
  <c r="E12" i="6"/>
  <c r="D12" i="6"/>
  <c r="K11" i="6"/>
  <c r="J11" i="6"/>
  <c r="E11" i="6"/>
  <c r="D11" i="6"/>
  <c r="K10" i="6"/>
  <c r="J10" i="6"/>
  <c r="E10" i="6"/>
  <c r="D10" i="6"/>
  <c r="K9" i="6"/>
  <c r="J9" i="6"/>
  <c r="E9" i="6"/>
  <c r="D9" i="6"/>
  <c r="C9" i="5"/>
  <c r="I9" i="5"/>
  <c r="B9" i="5"/>
  <c r="C10" i="5"/>
  <c r="I10" i="5"/>
  <c r="B10" i="5"/>
  <c r="C11" i="5"/>
  <c r="I11" i="5"/>
  <c r="B11" i="5"/>
  <c r="C12" i="5"/>
  <c r="I12" i="5"/>
  <c r="B12" i="5"/>
  <c r="C13" i="5"/>
  <c r="I13" i="5"/>
  <c r="B13" i="5"/>
  <c r="C14" i="5"/>
  <c r="I14" i="5"/>
  <c r="B14" i="5"/>
  <c r="C15" i="5"/>
  <c r="I15" i="5"/>
  <c r="B15" i="5"/>
  <c r="C16" i="5"/>
  <c r="I16" i="5"/>
  <c r="B16" i="5"/>
  <c r="C17" i="5"/>
  <c r="I17" i="5"/>
  <c r="B17" i="5"/>
  <c r="C18" i="5"/>
  <c r="I18" i="5"/>
  <c r="B18" i="5"/>
  <c r="C19" i="5"/>
  <c r="I19" i="5"/>
  <c r="B19" i="5"/>
  <c r="C20" i="5"/>
  <c r="I20" i="5"/>
  <c r="B20" i="5"/>
  <c r="C21" i="5"/>
  <c r="I21" i="5"/>
  <c r="B21" i="5"/>
  <c r="C22" i="5"/>
  <c r="I22" i="5"/>
  <c r="B22" i="5"/>
  <c r="C23" i="5"/>
  <c r="I23" i="5"/>
  <c r="B23" i="5"/>
  <c r="C24" i="5"/>
  <c r="I24" i="5"/>
  <c r="B24" i="5"/>
  <c r="C25" i="5"/>
  <c r="I25" i="5"/>
  <c r="B25" i="5"/>
  <c r="C26" i="5"/>
  <c r="I26" i="5"/>
  <c r="B26" i="5"/>
  <c r="C27" i="5"/>
  <c r="I27" i="5"/>
  <c r="B27" i="5"/>
  <c r="C28" i="5"/>
  <c r="I28" i="5"/>
  <c r="B28" i="5"/>
  <c r="C29" i="5"/>
  <c r="I29" i="5"/>
  <c r="B29" i="5"/>
  <c r="C30" i="5"/>
  <c r="I30" i="5"/>
  <c r="B30" i="5"/>
  <c r="C31" i="5"/>
  <c r="I31" i="5"/>
  <c r="B31" i="5"/>
  <c r="C32" i="5"/>
  <c r="I32" i="5"/>
  <c r="B32" i="5"/>
  <c r="C33" i="5"/>
  <c r="I33" i="5"/>
  <c r="B33" i="5"/>
  <c r="C34" i="5"/>
  <c r="I34" i="5"/>
  <c r="B34" i="5"/>
  <c r="C35" i="5"/>
  <c r="I35" i="5"/>
  <c r="B35" i="5"/>
  <c r="C36" i="5"/>
  <c r="I36" i="5"/>
  <c r="B36" i="5"/>
  <c r="C37" i="5"/>
  <c r="I37" i="5"/>
  <c r="B37" i="5"/>
  <c r="C38" i="5"/>
  <c r="I38" i="5"/>
  <c r="B38" i="5"/>
  <c r="C39" i="5"/>
  <c r="I39" i="5"/>
  <c r="B39" i="5"/>
  <c r="C40" i="5"/>
  <c r="I40" i="5"/>
  <c r="B40" i="5"/>
  <c r="C41" i="5"/>
  <c r="I41" i="5"/>
  <c r="B41" i="5"/>
  <c r="C42" i="5"/>
  <c r="I42" i="5"/>
  <c r="B42" i="5"/>
  <c r="C43" i="5"/>
  <c r="I43" i="5"/>
  <c r="B43" i="5"/>
  <c r="C44" i="5"/>
  <c r="I44" i="5"/>
  <c r="B44" i="5"/>
  <c r="C45" i="5"/>
  <c r="I45" i="5"/>
  <c r="B45" i="5"/>
  <c r="C46" i="5"/>
  <c r="I46" i="5"/>
  <c r="B46" i="5"/>
  <c r="C47" i="5"/>
  <c r="I47" i="5"/>
  <c r="B47" i="5"/>
  <c r="C48" i="5"/>
  <c r="I48" i="5"/>
  <c r="B48" i="5"/>
  <c r="C49" i="5"/>
  <c r="I49" i="5"/>
  <c r="B49" i="5"/>
  <c r="C50" i="5"/>
  <c r="I50" i="5"/>
  <c r="B50" i="5"/>
  <c r="C51" i="5"/>
  <c r="I51" i="5"/>
  <c r="B51" i="5"/>
  <c r="C52" i="5"/>
  <c r="I52" i="5"/>
  <c r="B52" i="5"/>
  <c r="C53" i="5"/>
  <c r="I53" i="5"/>
  <c r="B53" i="5"/>
  <c r="C54" i="5"/>
  <c r="I54" i="5"/>
  <c r="B54" i="5"/>
  <c r="J54" i="5"/>
  <c r="E54" i="5"/>
  <c r="D54" i="5"/>
  <c r="A10" i="5"/>
  <c r="A11" i="5"/>
  <c r="A12" i="5"/>
  <c r="A13" i="5"/>
  <c r="A14" i="5"/>
  <c r="A15" i="5"/>
  <c r="A16" i="5"/>
  <c r="A17" i="5"/>
  <c r="A18" i="5"/>
  <c r="A19" i="5"/>
  <c r="A20" i="5"/>
  <c r="A21" i="5"/>
  <c r="A22" i="5"/>
  <c r="A23" i="5"/>
  <c r="A24" i="5"/>
  <c r="A25" i="5"/>
  <c r="A26" i="5"/>
  <c r="A27" i="5"/>
  <c r="A28" i="5"/>
  <c r="A29" i="5"/>
  <c r="A30" i="5"/>
  <c r="A31" i="5"/>
  <c r="A32" i="5"/>
  <c r="A33" i="5"/>
  <c r="A34" i="5"/>
  <c r="A35" i="5"/>
  <c r="A36" i="5"/>
  <c r="A37" i="5"/>
  <c r="A38" i="5"/>
  <c r="A39" i="5"/>
  <c r="A40" i="5"/>
  <c r="A41" i="5"/>
  <c r="A42" i="5"/>
  <c r="A43" i="5"/>
  <c r="A44" i="5"/>
  <c r="A45" i="5"/>
  <c r="A46" i="5"/>
  <c r="A47" i="5"/>
  <c r="A48" i="5"/>
  <c r="A49" i="5"/>
  <c r="A50" i="5"/>
  <c r="A51" i="5"/>
  <c r="A52" i="5"/>
  <c r="A53" i="5"/>
  <c r="A54" i="5"/>
  <c r="J53" i="5"/>
  <c r="E53" i="5"/>
  <c r="D53" i="5"/>
  <c r="J52" i="5"/>
  <c r="E52" i="5"/>
  <c r="D52" i="5"/>
  <c r="J51" i="5"/>
  <c r="E51" i="5"/>
  <c r="D51" i="5"/>
  <c r="J50" i="5"/>
  <c r="E50" i="5"/>
  <c r="D50" i="5"/>
  <c r="J49" i="5"/>
  <c r="E49" i="5"/>
  <c r="D49" i="5"/>
  <c r="J48" i="5"/>
  <c r="E48" i="5"/>
  <c r="D48" i="5"/>
  <c r="J47" i="5"/>
  <c r="E47" i="5"/>
  <c r="D47" i="5"/>
  <c r="J46" i="5"/>
  <c r="E46" i="5"/>
  <c r="D46" i="5"/>
  <c r="J45" i="5"/>
  <c r="E45" i="5"/>
  <c r="D45" i="5"/>
  <c r="J44" i="5"/>
  <c r="E44" i="5"/>
  <c r="D44" i="5"/>
  <c r="J43" i="5"/>
  <c r="E43" i="5"/>
  <c r="D43" i="5"/>
  <c r="J42" i="5"/>
  <c r="E42" i="5"/>
  <c r="D42" i="5"/>
  <c r="J41" i="5"/>
  <c r="E41" i="5"/>
  <c r="D41" i="5"/>
  <c r="J40" i="5"/>
  <c r="E40" i="5"/>
  <c r="D40" i="5"/>
  <c r="J39" i="5"/>
  <c r="E39" i="5"/>
  <c r="D39" i="5"/>
  <c r="J38" i="5"/>
  <c r="E38" i="5"/>
  <c r="D38" i="5"/>
  <c r="J37" i="5"/>
  <c r="E37" i="5"/>
  <c r="D37" i="5"/>
  <c r="J36" i="5"/>
  <c r="E36" i="5"/>
  <c r="D36" i="5"/>
  <c r="J35" i="5"/>
  <c r="E35" i="5"/>
  <c r="D35" i="5"/>
  <c r="J34" i="5"/>
  <c r="E34" i="5"/>
  <c r="D34" i="5"/>
  <c r="J33" i="5"/>
  <c r="E33" i="5"/>
  <c r="D33" i="5"/>
  <c r="J32" i="5"/>
  <c r="E32" i="5"/>
  <c r="D32" i="5"/>
  <c r="J31" i="5"/>
  <c r="E31" i="5"/>
  <c r="D31" i="5"/>
  <c r="J30" i="5"/>
  <c r="E30" i="5"/>
  <c r="D30" i="5"/>
  <c r="J29" i="5"/>
  <c r="E29" i="5"/>
  <c r="D29" i="5"/>
  <c r="J28" i="5"/>
  <c r="E28" i="5"/>
  <c r="D28" i="5"/>
  <c r="J27" i="5"/>
  <c r="E27" i="5"/>
  <c r="D27" i="5"/>
  <c r="J26" i="5"/>
  <c r="E26" i="5"/>
  <c r="D26" i="5"/>
  <c r="J25" i="5"/>
  <c r="E25" i="5"/>
  <c r="D25" i="5"/>
  <c r="J24" i="5"/>
  <c r="E24" i="5"/>
  <c r="D24" i="5"/>
  <c r="J23" i="5"/>
  <c r="E23" i="5"/>
  <c r="D23" i="5"/>
  <c r="J22" i="5"/>
  <c r="E22" i="5"/>
  <c r="D22" i="5"/>
  <c r="J21" i="5"/>
  <c r="E21" i="5"/>
  <c r="D21" i="5"/>
  <c r="J20" i="5"/>
  <c r="E20" i="5"/>
  <c r="D20" i="5"/>
  <c r="J19" i="5"/>
  <c r="E19" i="5"/>
  <c r="D19" i="5"/>
  <c r="J18" i="5"/>
  <c r="E18" i="5"/>
  <c r="D18" i="5"/>
  <c r="J17" i="5"/>
  <c r="E17" i="5"/>
  <c r="D17" i="5"/>
  <c r="J16" i="5"/>
  <c r="E16" i="5"/>
  <c r="D16" i="5"/>
  <c r="J15" i="5"/>
  <c r="E15" i="5"/>
  <c r="D15" i="5"/>
  <c r="J14" i="5"/>
  <c r="E14" i="5"/>
  <c r="D14" i="5"/>
  <c r="J13" i="5"/>
  <c r="E13" i="5"/>
  <c r="D13" i="5"/>
  <c r="J12" i="5"/>
  <c r="E12" i="5"/>
  <c r="D12" i="5"/>
  <c r="J11" i="5"/>
  <c r="E11" i="5"/>
  <c r="D11" i="5"/>
  <c r="J10" i="5"/>
  <c r="E10" i="5"/>
  <c r="D10" i="5"/>
  <c r="J9" i="5"/>
  <c r="E9" i="5"/>
  <c r="D9" i="5"/>
  <c r="K54" i="1"/>
  <c r="I54" i="1"/>
  <c r="E54" i="1"/>
  <c r="D54" i="1"/>
  <c r="C54" i="1"/>
  <c r="B54" i="1"/>
  <c r="K53" i="1"/>
  <c r="I53" i="1"/>
  <c r="E53" i="1"/>
  <c r="D53" i="1"/>
  <c r="C53" i="1"/>
  <c r="B53" i="1"/>
  <c r="K52" i="1"/>
  <c r="I52" i="1"/>
  <c r="E52" i="1"/>
  <c r="D52" i="1"/>
  <c r="C52" i="1"/>
  <c r="B52" i="1"/>
  <c r="K51" i="1"/>
  <c r="I51" i="1"/>
  <c r="E51" i="1"/>
  <c r="D51" i="1"/>
  <c r="C51" i="1"/>
  <c r="B51" i="1"/>
  <c r="K50" i="1"/>
  <c r="I50" i="1"/>
  <c r="E50" i="1"/>
  <c r="D50" i="1"/>
  <c r="C50" i="1"/>
  <c r="B50" i="1"/>
  <c r="K49" i="1"/>
  <c r="I49" i="1"/>
  <c r="E49" i="1"/>
  <c r="D49" i="1"/>
  <c r="C49" i="1"/>
  <c r="B49" i="1"/>
  <c r="K48" i="1"/>
  <c r="I48" i="1"/>
  <c r="E48" i="1"/>
  <c r="D48" i="1"/>
  <c r="C48" i="1"/>
  <c r="B48" i="1"/>
  <c r="K47" i="1"/>
  <c r="I47" i="1"/>
  <c r="E47" i="1"/>
  <c r="D47" i="1"/>
  <c r="C47" i="1"/>
  <c r="B47" i="1"/>
  <c r="K46" i="1"/>
  <c r="I46" i="1"/>
  <c r="E46" i="1"/>
  <c r="D46" i="1"/>
  <c r="C46" i="1"/>
  <c r="B46" i="1"/>
  <c r="K45" i="1"/>
  <c r="I45" i="1"/>
  <c r="E45" i="1"/>
  <c r="D45" i="1"/>
  <c r="C45" i="1"/>
  <c r="B45" i="1"/>
  <c r="K44" i="1"/>
  <c r="I44" i="1"/>
  <c r="E44" i="1"/>
  <c r="D44" i="1"/>
  <c r="C44" i="1"/>
  <c r="B44" i="1"/>
  <c r="K43" i="1"/>
  <c r="I43" i="1"/>
  <c r="E43" i="1"/>
  <c r="D43" i="1"/>
  <c r="C43" i="1"/>
  <c r="B43" i="1"/>
  <c r="K42" i="1"/>
  <c r="I42" i="1"/>
  <c r="E42" i="1"/>
  <c r="D42" i="1"/>
  <c r="C42" i="1"/>
  <c r="B42" i="1"/>
  <c r="K41" i="1"/>
  <c r="I41" i="1"/>
  <c r="E41" i="1"/>
  <c r="D41" i="1"/>
  <c r="C41" i="1"/>
  <c r="B41" i="1"/>
  <c r="K40" i="1"/>
  <c r="I40" i="1"/>
  <c r="E40" i="1"/>
  <c r="D40" i="1"/>
  <c r="C40" i="1"/>
  <c r="B40" i="1"/>
  <c r="K39" i="1"/>
  <c r="I39" i="1"/>
  <c r="E39" i="1"/>
  <c r="D39" i="1"/>
  <c r="C39" i="1"/>
  <c r="B39" i="1"/>
  <c r="K38" i="1"/>
  <c r="I38" i="1"/>
  <c r="E38" i="1"/>
  <c r="D38" i="1"/>
  <c r="C38" i="1"/>
  <c r="B38" i="1"/>
  <c r="K37" i="1"/>
  <c r="I37" i="1"/>
  <c r="E37" i="1"/>
  <c r="D37" i="1"/>
  <c r="C37" i="1"/>
  <c r="B37" i="1"/>
  <c r="K36" i="1"/>
  <c r="I36" i="1"/>
  <c r="E36" i="1"/>
  <c r="D36" i="1"/>
  <c r="C36" i="1"/>
  <c r="B36" i="1"/>
  <c r="K35" i="1"/>
  <c r="I35" i="1"/>
  <c r="E35" i="1"/>
  <c r="D35" i="1"/>
  <c r="C35" i="1"/>
  <c r="B35" i="1"/>
  <c r="K34" i="1"/>
  <c r="I34" i="1"/>
  <c r="E34" i="1"/>
  <c r="D34" i="1"/>
  <c r="C34" i="1"/>
  <c r="B34" i="1"/>
  <c r="K33" i="1"/>
  <c r="I33" i="1"/>
  <c r="E33" i="1"/>
  <c r="D33" i="1"/>
  <c r="C33" i="1"/>
  <c r="B33" i="1"/>
  <c r="K32" i="1"/>
  <c r="I32" i="1"/>
  <c r="E32" i="1"/>
  <c r="D32" i="1"/>
  <c r="C32" i="1"/>
  <c r="B32" i="1"/>
  <c r="K31" i="1"/>
  <c r="I31" i="1"/>
  <c r="E31" i="1"/>
  <c r="D31" i="1"/>
  <c r="C31" i="1"/>
  <c r="B31" i="1"/>
  <c r="K30" i="1"/>
  <c r="I30" i="1"/>
  <c r="E30" i="1"/>
  <c r="D30" i="1"/>
  <c r="C30" i="1"/>
  <c r="B30" i="1"/>
  <c r="K29" i="1"/>
  <c r="I29" i="1"/>
  <c r="E29" i="1"/>
  <c r="D29" i="1"/>
  <c r="C29" i="1"/>
  <c r="B29" i="1"/>
  <c r="K28" i="1"/>
  <c r="I28" i="1"/>
  <c r="E28" i="1"/>
  <c r="D28" i="1"/>
  <c r="C28" i="1"/>
  <c r="B28" i="1"/>
  <c r="K27" i="1"/>
  <c r="I27" i="1"/>
  <c r="E27" i="1"/>
  <c r="D27" i="1"/>
  <c r="C27" i="1"/>
  <c r="B27" i="1"/>
  <c r="K26" i="1"/>
  <c r="I26" i="1"/>
  <c r="E26" i="1"/>
  <c r="D26" i="1"/>
  <c r="C26" i="1"/>
  <c r="B26" i="1"/>
  <c r="K25" i="1"/>
  <c r="I25" i="1"/>
  <c r="E25" i="1"/>
  <c r="D25" i="1"/>
  <c r="C25" i="1"/>
  <c r="B25" i="1"/>
  <c r="K24" i="1"/>
  <c r="I24" i="1"/>
  <c r="E24" i="1"/>
  <c r="D24" i="1"/>
  <c r="C24" i="1"/>
  <c r="B24" i="1"/>
  <c r="K23" i="1"/>
  <c r="I23" i="1"/>
  <c r="E23" i="1"/>
  <c r="D23" i="1"/>
  <c r="C23" i="1"/>
  <c r="B23" i="1"/>
  <c r="K22" i="1"/>
  <c r="I22" i="1"/>
  <c r="E22" i="1"/>
  <c r="D22" i="1"/>
  <c r="C22" i="1"/>
  <c r="B22" i="1"/>
  <c r="K21" i="1"/>
  <c r="I21" i="1"/>
  <c r="E21" i="1"/>
  <c r="D21" i="1"/>
  <c r="C21" i="1"/>
  <c r="B21" i="1"/>
  <c r="K20" i="1"/>
  <c r="I20" i="1"/>
  <c r="E20" i="1"/>
  <c r="D20" i="1"/>
  <c r="C20" i="1"/>
  <c r="B20" i="1"/>
  <c r="K19" i="1"/>
  <c r="I19" i="1"/>
  <c r="E19" i="1"/>
  <c r="D19" i="1"/>
  <c r="C19" i="1"/>
  <c r="B19" i="1"/>
  <c r="K18" i="1"/>
  <c r="I18" i="1"/>
  <c r="E18" i="1"/>
  <c r="D18" i="1"/>
  <c r="C18" i="1"/>
  <c r="B18" i="1"/>
  <c r="K17" i="1"/>
  <c r="I17" i="1"/>
  <c r="E17" i="1"/>
  <c r="D17" i="1"/>
  <c r="C17" i="1"/>
  <c r="B17" i="1"/>
  <c r="K16" i="1"/>
  <c r="I16" i="1"/>
  <c r="E16" i="1"/>
  <c r="D16" i="1"/>
  <c r="C16" i="1"/>
  <c r="B16" i="1"/>
  <c r="K15" i="1"/>
  <c r="I15" i="1"/>
  <c r="E15" i="1"/>
  <c r="D15" i="1"/>
  <c r="C15" i="1"/>
  <c r="B15" i="1"/>
  <c r="K14" i="1"/>
  <c r="I14" i="1"/>
  <c r="E14" i="1"/>
  <c r="D14" i="1"/>
  <c r="C14" i="1"/>
  <c r="B14" i="1"/>
  <c r="K13" i="1"/>
  <c r="I13" i="1"/>
  <c r="E13" i="1"/>
  <c r="D13" i="1"/>
  <c r="C13" i="1"/>
  <c r="B13" i="1"/>
  <c r="K12" i="1"/>
  <c r="I12" i="1"/>
  <c r="E12" i="1"/>
  <c r="D12" i="1"/>
  <c r="C12" i="1"/>
  <c r="B12" i="1"/>
  <c r="K11" i="1"/>
  <c r="I11" i="1"/>
  <c r="E11" i="1"/>
  <c r="D11" i="1"/>
  <c r="C11" i="1"/>
  <c r="B11" i="1"/>
  <c r="K10" i="1"/>
  <c r="I10" i="1"/>
  <c r="E10" i="1"/>
  <c r="D10" i="1"/>
  <c r="C10" i="1"/>
  <c r="B10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45" i="1"/>
  <c r="A46" i="1"/>
  <c r="A47" i="1"/>
  <c r="A48" i="1"/>
  <c r="A49" i="1"/>
  <c r="A50" i="1"/>
  <c r="A51" i="1"/>
  <c r="A52" i="1"/>
  <c r="A53" i="1"/>
  <c r="A54" i="1"/>
  <c r="K9" i="1"/>
  <c r="I9" i="1"/>
  <c r="E9" i="1"/>
  <c r="D9" i="1"/>
  <c r="C9" i="1"/>
  <c r="B9" i="1"/>
  <c r="AD9" i="7"/>
  <c r="AD44" i="6"/>
  <c r="AD45" i="5"/>
  <c r="AD21" i="7"/>
  <c r="AD37" i="8"/>
  <c r="AD45" i="8"/>
  <c r="AD49" i="8"/>
  <c r="AD15" i="7"/>
  <c r="AD34" i="7"/>
  <c r="AD14" i="9"/>
  <c r="AD20" i="11"/>
  <c r="AD25" i="10"/>
  <c r="AD17" i="9"/>
  <c r="AD47" i="10"/>
  <c r="AD28" i="10"/>
  <c r="AD10" i="12"/>
  <c r="AD48" i="6"/>
  <c r="AD24" i="11"/>
  <c r="AD47" i="11"/>
  <c r="AD15" i="5"/>
  <c r="AD24" i="8"/>
  <c r="AD52" i="6"/>
  <c r="AD36" i="10"/>
  <c r="AD41" i="5"/>
  <c r="AD34" i="11"/>
  <c r="AD23" i="11"/>
  <c r="AD19" i="8"/>
  <c r="AD50" i="5"/>
  <c r="AD25" i="11"/>
  <c r="AD52" i="9"/>
  <c r="AD14" i="5"/>
  <c r="AD44" i="9"/>
  <c r="AD22" i="12"/>
  <c r="AD32" i="9"/>
  <c r="AD37" i="1"/>
  <c r="AD11" i="10"/>
  <c r="AD27" i="10"/>
  <c r="AD53" i="12"/>
  <c r="AD49" i="9"/>
  <c r="AD14" i="12"/>
  <c r="AD11" i="7"/>
  <c r="AD51" i="1"/>
  <c r="AD52" i="12"/>
  <c r="AD24" i="12"/>
  <c r="AD14" i="7"/>
  <c r="AD40" i="11"/>
  <c r="AD39" i="11"/>
  <c r="AD12" i="6"/>
  <c r="AD54" i="12"/>
  <c r="AD11" i="1"/>
  <c r="AD54" i="1"/>
  <c r="AD45" i="6"/>
  <c r="AD52" i="8"/>
  <c r="AD11" i="8"/>
  <c r="AD50" i="9"/>
  <c r="AD37" i="7"/>
  <c r="AD44" i="1"/>
  <c r="AD24" i="6"/>
  <c r="AD22" i="5"/>
  <c r="AD11" i="6"/>
  <c r="AD27" i="8"/>
  <c r="AD37" i="9"/>
  <c r="AD46" i="9"/>
  <c r="AD38" i="9"/>
  <c r="AD51" i="12"/>
  <c r="AD27" i="7"/>
  <c r="AD54" i="6"/>
  <c r="AD17" i="8"/>
  <c r="AD27" i="1"/>
  <c r="AD39" i="6"/>
  <c r="AD52" i="1"/>
  <c r="AD49" i="11"/>
  <c r="AD20" i="1"/>
  <c r="AD45" i="9"/>
  <c r="AD49" i="1"/>
  <c r="AD54" i="5"/>
  <c r="AD26" i="9"/>
  <c r="AD25" i="1"/>
  <c r="AD20" i="9"/>
  <c r="AD42" i="7"/>
  <c r="AD32" i="7"/>
  <c r="AD39" i="12"/>
  <c r="AD18" i="7"/>
  <c r="AD48" i="12"/>
  <c r="AD31" i="7"/>
  <c r="AD10" i="8"/>
  <c r="AD35" i="12"/>
  <c r="AD19" i="12"/>
  <c r="AD46" i="12"/>
  <c r="AD29" i="9"/>
  <c r="AD48" i="9"/>
  <c r="AD25" i="6"/>
  <c r="AD19" i="7"/>
  <c r="AD35" i="7"/>
  <c r="AD51" i="7"/>
  <c r="AD17" i="11"/>
  <c r="AD53" i="8"/>
  <c r="AD23" i="8"/>
  <c r="AD24" i="1"/>
  <c r="AD35" i="10"/>
  <c r="AD34" i="10"/>
  <c r="AD52" i="10"/>
  <c r="AD31" i="10"/>
  <c r="AD53" i="5"/>
  <c r="AD21" i="5"/>
  <c r="AD46" i="5"/>
  <c r="AD29" i="11"/>
  <c r="AD31" i="11"/>
  <c r="AD40" i="10"/>
  <c r="AD33" i="6"/>
  <c r="AD30" i="12"/>
  <c r="AD32" i="11"/>
  <c r="AD37" i="6"/>
  <c r="AD48" i="1"/>
  <c r="AD25" i="9"/>
  <c r="AD26" i="12"/>
  <c r="AD39" i="7"/>
  <c r="AD52" i="11"/>
  <c r="AD12" i="11"/>
  <c r="AD34" i="8"/>
  <c r="AD49" i="5"/>
  <c r="AD14" i="8"/>
  <c r="AD24" i="9"/>
  <c r="AD51" i="8"/>
  <c r="AD21" i="11"/>
  <c r="AD50" i="7"/>
  <c r="AD22" i="10"/>
  <c r="AD29" i="1"/>
  <c r="AD39" i="8"/>
  <c r="AD42" i="9"/>
  <c r="AD16" i="10"/>
  <c r="AD53" i="1"/>
  <c r="AD34" i="9"/>
  <c r="AD26" i="11"/>
  <c r="AD38" i="12"/>
  <c r="AD29" i="12"/>
  <c r="AD15" i="11"/>
  <c r="AD10" i="10"/>
  <c r="AD15" i="8"/>
  <c r="AD45" i="11"/>
  <c r="AD43" i="11"/>
  <c r="AD31" i="12"/>
  <c r="AD22" i="7"/>
  <c r="AD16" i="12"/>
  <c r="AD40" i="12"/>
  <c r="AD18" i="12"/>
  <c r="AD36" i="11"/>
  <c r="AD36" i="8"/>
  <c r="AD24" i="10"/>
  <c r="AD26" i="10"/>
  <c r="AD43" i="1"/>
  <c r="AD37" i="11"/>
  <c r="AD9" i="6"/>
  <c r="AD27" i="11"/>
  <c r="AD41" i="12"/>
  <c r="AD12" i="12"/>
  <c r="AD48" i="11"/>
  <c r="AD43" i="12"/>
  <c r="AD27" i="12"/>
  <c r="AD42" i="11"/>
  <c r="AD39" i="9"/>
  <c r="AD12" i="9"/>
  <c r="AD26" i="7"/>
  <c r="AD34" i="12"/>
  <c r="AD13" i="12"/>
  <c r="AD48" i="8"/>
  <c r="AD32" i="8"/>
  <c r="AD26" i="5"/>
  <c r="AD42" i="12"/>
  <c r="AD14" i="10"/>
  <c r="AD19" i="10"/>
  <c r="AD20" i="10"/>
  <c r="AD15" i="6"/>
  <c r="AD12" i="5"/>
  <c r="AD20" i="12"/>
  <c r="AD43" i="9"/>
  <c r="AD44" i="11"/>
  <c r="AD33" i="10"/>
  <c r="AD50" i="11"/>
  <c r="AD18" i="11"/>
  <c r="AD39" i="10"/>
  <c r="AD28" i="12"/>
  <c r="AD47" i="12"/>
  <c r="AD36" i="12"/>
  <c r="AD47" i="7"/>
  <c r="AD44" i="12"/>
  <c r="AD35" i="1"/>
  <c r="AD23" i="10"/>
  <c r="AD11" i="11"/>
  <c r="AD23" i="12"/>
  <c r="AD40" i="9"/>
  <c r="AD30" i="7"/>
  <c r="AD37" i="12"/>
  <c r="AD23" i="7"/>
  <c r="AD50" i="12"/>
  <c r="AD32" i="12"/>
  <c r="AD28" i="8"/>
  <c r="AD12" i="8"/>
  <c r="AD51" i="10"/>
  <c r="AD32" i="10"/>
  <c r="AD15" i="10"/>
  <c r="AD13" i="10"/>
  <c r="AD21" i="9"/>
  <c r="AD45" i="12"/>
  <c r="AD25" i="12"/>
  <c r="AD49" i="12"/>
  <c r="AD9" i="10"/>
  <c r="AD9" i="5"/>
  <c r="AD9" i="12"/>
  <c r="AD28" i="1"/>
  <c r="AD53" i="6"/>
  <c r="AD43" i="5"/>
  <c r="AD27" i="6"/>
  <c r="AD34" i="5"/>
  <c r="AD46" i="7"/>
  <c r="AD40" i="6"/>
  <c r="AD36" i="9"/>
  <c r="AD12" i="7"/>
  <c r="AD19" i="6"/>
  <c r="AD46" i="10"/>
  <c r="AD38" i="10"/>
  <c r="AD18" i="10"/>
  <c r="AD35" i="8"/>
  <c r="AD40" i="7"/>
  <c r="AD16" i="6"/>
  <c r="AD29" i="5"/>
  <c r="AD49" i="6"/>
  <c r="AD16" i="1"/>
  <c r="AD36" i="1"/>
  <c r="AD28" i="7"/>
  <c r="AD15" i="12"/>
  <c r="AD35" i="11"/>
  <c r="AD37" i="5"/>
  <c r="AD43" i="8"/>
  <c r="AD42" i="5"/>
  <c r="AD41" i="9"/>
  <c r="AD41" i="6"/>
  <c r="AD22" i="1"/>
  <c r="AD50" i="10"/>
  <c r="AD26" i="1"/>
  <c r="AD28" i="11"/>
  <c r="AD10" i="1"/>
  <c r="AD16" i="8"/>
  <c r="AD10" i="7"/>
  <c r="AD21" i="12"/>
  <c r="AD33" i="12"/>
  <c r="AD9" i="1"/>
  <c r="AD29" i="7"/>
  <c r="AD54" i="10"/>
  <c r="AD36" i="7"/>
  <c r="AD20" i="7"/>
  <c r="AD46" i="6"/>
  <c r="AD36" i="5"/>
  <c r="AD9" i="8"/>
  <c r="AD47" i="5"/>
  <c r="AD32" i="5"/>
  <c r="AD54" i="7"/>
  <c r="AD45" i="1"/>
  <c r="AD20" i="8"/>
  <c r="AD19" i="1"/>
  <c r="AD44" i="10"/>
  <c r="AD52" i="7"/>
  <c r="AD40" i="1"/>
  <c r="AD27" i="5"/>
  <c r="AD42" i="10"/>
  <c r="AD30" i="9"/>
  <c r="AD31" i="6"/>
  <c r="AD12" i="1"/>
  <c r="AD38" i="5"/>
  <c r="AD30" i="6"/>
  <c r="AD25" i="8"/>
  <c r="AD42" i="8"/>
  <c r="AD33" i="11"/>
  <c r="AD30" i="1"/>
  <c r="AD48" i="7"/>
  <c r="AD41" i="10"/>
  <c r="AD34" i="6"/>
  <c r="AD28" i="9"/>
  <c r="AD17" i="1"/>
  <c r="AD16" i="5"/>
  <c r="AD10" i="6"/>
  <c r="AD33" i="8"/>
  <c r="AD35" i="6"/>
  <c r="AD32" i="1"/>
  <c r="AD13" i="5"/>
  <c r="AD33" i="9"/>
  <c r="AD46" i="11"/>
  <c r="AD14" i="11"/>
  <c r="AD30" i="10"/>
  <c r="AD33" i="1"/>
  <c r="AD44" i="7"/>
  <c r="AD29" i="6"/>
  <c r="AD39" i="1"/>
  <c r="AD21" i="8"/>
  <c r="AD17" i="6"/>
  <c r="AD43" i="10"/>
  <c r="AD44" i="8"/>
  <c r="AD32" i="6"/>
  <c r="AD18" i="5"/>
  <c r="AD20" i="6"/>
  <c r="AD26" i="6"/>
  <c r="AD50" i="1"/>
  <c r="AD46" i="1"/>
  <c r="AD47" i="8"/>
  <c r="AD41" i="11"/>
  <c r="AD24" i="7"/>
  <c r="AD16" i="11"/>
  <c r="AD33" i="5"/>
  <c r="AD9" i="11"/>
  <c r="AD31" i="8"/>
  <c r="AD36" i="6"/>
  <c r="AD18" i="9"/>
  <c r="AD25" i="5"/>
  <c r="AD11" i="9"/>
  <c r="AD10" i="11"/>
  <c r="AD51" i="11"/>
  <c r="AD22" i="11"/>
  <c r="AD49" i="10"/>
  <c r="AD23" i="9"/>
  <c r="AD24" i="5"/>
  <c r="AD38" i="6"/>
  <c r="AD40" i="5"/>
  <c r="AD39" i="5"/>
  <c r="AD17" i="5"/>
  <c r="AD48" i="5"/>
  <c r="AD13" i="1"/>
  <c r="AD14" i="6"/>
  <c r="AD48" i="10"/>
  <c r="AD23" i="6"/>
  <c r="AD41" i="8"/>
  <c r="AD31" i="1"/>
  <c r="AD50" i="8"/>
  <c r="AD16" i="9"/>
  <c r="AD38" i="1"/>
  <c r="AD21" i="6"/>
  <c r="AD41" i="1"/>
  <c r="AD13" i="6"/>
  <c r="AD21" i="1"/>
  <c r="AD18" i="1"/>
  <c r="AD14" i="1"/>
  <c r="AD15" i="1"/>
  <c r="AD23" i="1"/>
  <c r="AD34" i="1"/>
  <c r="AD42" i="1"/>
  <c r="AD47" i="1"/>
  <c r="AD55" i="1"/>
  <c r="AD26" i="8"/>
  <c r="AD9" i="9"/>
  <c r="AD52" i="5"/>
  <c r="AD22" i="6"/>
  <c r="AD53" i="11"/>
  <c r="AD53" i="9"/>
  <c r="AD43" i="7"/>
  <c r="AD43" i="6"/>
  <c r="AD38" i="7"/>
  <c r="AD13" i="9"/>
  <c r="AD16" i="7"/>
  <c r="AD40" i="8"/>
  <c r="AD30" i="5"/>
  <c r="AD54" i="9"/>
  <c r="AD29" i="8"/>
  <c r="AD10" i="5"/>
  <c r="AD37" i="10"/>
  <c r="AD41" i="7"/>
  <c r="AD13" i="7"/>
  <c r="AD49" i="7"/>
  <c r="AD19" i="5"/>
  <c r="AD15" i="9"/>
  <c r="AD53" i="10"/>
  <c r="AD44" i="5"/>
  <c r="AD51" i="9"/>
  <c r="AD19" i="9"/>
  <c r="AD53" i="7"/>
  <c r="AD50" i="6"/>
  <c r="AD20" i="5"/>
  <c r="AD27" i="9"/>
  <c r="AD47" i="9"/>
  <c r="AD18" i="8"/>
  <c r="AD28" i="6"/>
  <c r="AD51" i="6"/>
  <c r="AD31" i="5"/>
  <c r="AD35" i="5"/>
  <c r="AD51" i="5"/>
  <c r="AD19" i="11"/>
  <c r="AD54" i="11"/>
  <c r="AD21" i="10"/>
  <c r="AD45" i="10"/>
  <c r="AD11" i="12"/>
  <c r="AD22" i="9"/>
  <c r="AD23" i="5"/>
  <c r="AD47" i="6"/>
  <c r="AD12" i="10"/>
  <c r="AD10" i="9"/>
  <c r="AD18" i="6"/>
  <c r="AD28" i="5"/>
  <c r="AD22" i="8"/>
  <c r="AD17" i="10"/>
  <c r="AD38" i="11"/>
  <c r="AD33" i="7"/>
  <c r="AD54" i="8"/>
  <c r="AD45" i="7"/>
  <c r="AD17" i="7"/>
  <c r="AD30" i="8"/>
  <c r="AD38" i="8"/>
  <c r="AD31" i="9"/>
  <c r="AD35" i="9"/>
  <c r="AD25" i="7"/>
  <c r="AD29" i="10"/>
  <c r="AD46" i="8"/>
  <c r="AD55" i="12"/>
  <c r="AD13" i="8"/>
  <c r="AD13" i="11"/>
  <c r="AD42" i="6"/>
  <c r="AD11" i="5"/>
  <c r="AD30" i="11"/>
  <c r="AD55" i="9"/>
  <c r="AD55" i="10"/>
  <c r="AD55" i="6"/>
  <c r="AD55" i="11"/>
  <c r="AD55" i="5"/>
  <c r="AD55" i="8"/>
  <c r="AD55" i="7"/>
</calcChain>
</file>

<file path=xl/sharedStrings.xml><?xml version="1.0" encoding="utf-8"?>
<sst xmlns="http://schemas.openxmlformats.org/spreadsheetml/2006/main" count="834" uniqueCount="100">
  <si>
    <t>Szenarien</t>
  </si>
  <si>
    <t>Jahr</t>
  </si>
  <si>
    <t>Bevökerungwachstum:</t>
  </si>
  <si>
    <t>Marktanteil E-Autos:</t>
  </si>
  <si>
    <t>Szenario SB2</t>
  </si>
  <si>
    <t>Szenario SB1</t>
  </si>
  <si>
    <t>Szenario SB3</t>
  </si>
  <si>
    <t>Umsetzung STEK Velostadt:</t>
  </si>
  <si>
    <t>[konstant über t]</t>
  </si>
  <si>
    <t>Unterhaltskosten</t>
  </si>
  <si>
    <t>Reisezeitkosten</t>
  </si>
  <si>
    <t>Betriebskosten</t>
  </si>
  <si>
    <t>Umweltkosten</t>
  </si>
  <si>
    <t>Unfallkosten</t>
  </si>
  <si>
    <t>Variante 1</t>
  </si>
  <si>
    <t>Breite: Velo</t>
  </si>
  <si>
    <t>Kapazität Velo</t>
  </si>
  <si>
    <t>Kapazität MIV</t>
  </si>
  <si>
    <t>Breite: MIV</t>
  </si>
  <si>
    <t>[m]</t>
  </si>
  <si>
    <t>[km]</t>
  </si>
  <si>
    <r>
      <t>Auslastungsgrad:</t>
    </r>
    <r>
      <rPr>
        <sz val="12"/>
        <color theme="1"/>
        <rFont val="Calibri"/>
        <family val="2"/>
        <scheme val="minor"/>
      </rPr>
      <t xml:space="preserve"> </t>
    </r>
    <r>
      <rPr>
        <sz val="12"/>
        <color theme="1"/>
        <rFont val="Calibri"/>
        <family val="2"/>
      </rPr>
      <t>λ</t>
    </r>
  </si>
  <si>
    <t>[CHF]</t>
  </si>
  <si>
    <t>Summe über T Jahre</t>
  </si>
  <si>
    <t xml:space="preserve">Velo: </t>
  </si>
  <si>
    <t>MIV:</t>
  </si>
  <si>
    <t>Einheitskosten: U</t>
  </si>
  <si>
    <t>Einheitskosten: TT</t>
  </si>
  <si>
    <t xml:space="preserve">Baukosten: </t>
  </si>
  <si>
    <t>[CHF/m^2]</t>
  </si>
  <si>
    <r>
      <t>Wartezeit:</t>
    </r>
    <r>
      <rPr>
        <sz val="12"/>
        <color theme="1"/>
        <rFont val="Calibri"/>
        <family val="2"/>
        <scheme val="minor"/>
      </rPr>
      <t xml:space="preserve"> 𝑡 </t>
    </r>
  </si>
  <si>
    <t>Velo</t>
  </si>
  <si>
    <t>MIV</t>
  </si>
  <si>
    <t>Geschwindigkeit:</t>
  </si>
  <si>
    <t>[km/h]</t>
  </si>
  <si>
    <t>Unterhaltskosten:</t>
  </si>
  <si>
    <t>Strasse</t>
  </si>
  <si>
    <t>Unterführung</t>
  </si>
  <si>
    <t>-</t>
  </si>
  <si>
    <t>Einheitskosten: B</t>
  </si>
  <si>
    <t>[CHF/km * DTV]</t>
  </si>
  <si>
    <t>Schadstoff:</t>
  </si>
  <si>
    <t>Lärm:</t>
  </si>
  <si>
    <t>[CH/Fzkm]</t>
  </si>
  <si>
    <t>Einheitskosten: A</t>
  </si>
  <si>
    <t>Schranke: (+t)</t>
  </si>
  <si>
    <t>Unfall(a):</t>
  </si>
  <si>
    <t>Unfall(b):</t>
  </si>
  <si>
    <t>Unfall(c):</t>
  </si>
  <si>
    <t>[CHF/Unfall]</t>
  </si>
  <si>
    <t>EK(a):</t>
  </si>
  <si>
    <t>EK(b):</t>
  </si>
  <si>
    <t>EK(c):</t>
  </si>
  <si>
    <t>[#Unfälle(a)/Pkm]</t>
  </si>
  <si>
    <t>[#Unfälle(b)/Pkm]</t>
  </si>
  <si>
    <t>Länge(s): MIV</t>
  </si>
  <si>
    <t>Länge(s): Velo</t>
  </si>
  <si>
    <t>Fahrzeuge pro Tag</t>
  </si>
  <si>
    <t>Totale Kosten pro Jahr</t>
  </si>
  <si>
    <t>[h/Fahrzeug]</t>
  </si>
  <si>
    <t>Szenario SU1</t>
  </si>
  <si>
    <t>Szenario SU2</t>
  </si>
  <si>
    <t>Szenario SU3</t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</si>
  <si>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</si>
  <si>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</si>
  <si>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</si>
  <si>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</si>
  <si>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FFFF99"/>
        <rFont val="Calibri"/>
        <family val="2"/>
        <scheme val="minor"/>
      </rPr>
      <t>SB1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</si>
  <si>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FFFF99"/>
        <rFont val="Calibri"/>
        <family val="2"/>
        <scheme val="minor"/>
      </rPr>
      <t>SB1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</si>
  <si>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</si>
  <si>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</si>
  <si>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</t>
    </r>
    <r>
      <rPr>
        <b/>
        <sz val="16"/>
        <color rgb="FF99CCFF"/>
        <rFont val="Calibri"/>
        <family val="2"/>
        <scheme val="minor"/>
      </rPr>
      <t xml:space="preserve"> SB2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</si>
  <si>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99CCFF"/>
        <rFont val="Calibri"/>
        <family val="2"/>
        <scheme val="minor"/>
      </rPr>
      <t>SB2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</si>
  <si>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</si>
  <si>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FFFF99"/>
        <rFont val="Calibri"/>
        <family val="2"/>
        <scheme val="minor"/>
      </rPr>
      <t>SU1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</si>
  <si>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</si>
  <si>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99CCFF"/>
        <rFont val="Calibri"/>
        <family val="2"/>
        <scheme val="minor"/>
      </rPr>
      <t>SU2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</si>
  <si>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99CCFF"/>
        <rFont val="Calibri"/>
        <family val="2"/>
        <scheme val="minor"/>
      </rPr>
      <t>SU2</t>
    </r>
  </si>
  <si>
    <r>
      <t xml:space="preserve">DTV für Szenario: </t>
    </r>
    <r>
      <rPr>
        <sz val="11"/>
        <color rgb="FF66FF99"/>
        <rFont val="Calibri"/>
        <family val="2"/>
        <scheme val="minor"/>
      </rPr>
      <t>SB3</t>
    </r>
    <r>
      <rPr>
        <sz val="11"/>
        <rFont val="Calibri"/>
        <family val="2"/>
        <scheme val="minor"/>
      </rPr>
      <t>/</t>
    </r>
    <r>
      <rPr>
        <sz val="11"/>
        <color rgb="FF66FF99"/>
        <rFont val="Calibri"/>
        <family val="2"/>
        <scheme val="minor"/>
      </rPr>
      <t>SU3</t>
    </r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</si>
  <si>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66FF99"/>
        <rFont val="Calibri"/>
        <family val="2"/>
        <scheme val="minor"/>
      </rPr>
      <t>SB3</t>
    </r>
    <r>
      <rPr>
        <b/>
        <sz val="16"/>
        <rFont val="Calibri"/>
        <family val="2"/>
        <scheme val="minor"/>
      </rPr>
      <t>/</t>
    </r>
    <r>
      <rPr>
        <b/>
        <sz val="16"/>
        <color rgb="FF66FF99"/>
        <rFont val="Calibri"/>
        <family val="2"/>
        <scheme val="minor"/>
      </rPr>
      <t>SU3</t>
    </r>
  </si>
  <si>
    <t>[CHF/m]</t>
  </si>
  <si>
    <t>5'/Nutzer</t>
  </si>
  <si>
    <t>Jahr:</t>
  </si>
  <si>
    <t>Besitzer</t>
  </si>
  <si>
    <t>Nutzer</t>
  </si>
  <si>
    <t>Gesamtkosten bis 2060</t>
  </si>
  <si>
    <t>Öffentlichkeit</t>
  </si>
  <si>
    <t>Szenario: SB3/SU3</t>
  </si>
  <si>
    <t>Szenario: SB3/SU2</t>
  </si>
  <si>
    <t>Szenario: SB3/SU1</t>
  </si>
  <si>
    <t>Szenario: SB2/SU3</t>
  </si>
  <si>
    <t>Szenario: SB2/SU2</t>
  </si>
  <si>
    <t>Szenario: SB2/SU1</t>
  </si>
  <si>
    <t>DTV-Werte: SB3/SU1-3</t>
  </si>
  <si>
    <t>DTV-Werte: SB2/SU1-3</t>
  </si>
  <si>
    <t>DTV-Werte: SB1/SU1-3</t>
  </si>
  <si>
    <t>Szenario: SB1/SU1</t>
  </si>
  <si>
    <t>Szenario: SB1/SU2</t>
  </si>
  <si>
    <t>Szenario: SB1/SU3</t>
  </si>
  <si>
    <r>
      <t>Kosten pro Jahr:</t>
    </r>
    <r>
      <rPr>
        <b/>
        <sz val="16"/>
        <color theme="1"/>
        <rFont val="Calibri"/>
        <family val="2"/>
        <scheme val="minor"/>
      </rPr>
      <t xml:space="preserve"> Variante 1 - </t>
    </r>
    <r>
      <rPr>
        <b/>
        <sz val="16"/>
        <color rgb="FF99CCFF"/>
        <rFont val="Calibri"/>
        <family val="2"/>
        <scheme val="minor"/>
      </rPr>
      <t>SB2</t>
    </r>
    <r>
      <rPr>
        <b/>
        <sz val="16"/>
        <rFont val="Calibri"/>
        <family val="2"/>
        <scheme val="minor"/>
      </rPr>
      <t>/</t>
    </r>
    <r>
      <rPr>
        <b/>
        <sz val="16"/>
        <color rgb="FFFFFF99"/>
        <rFont val="Calibri"/>
        <family val="2"/>
        <scheme val="minor"/>
      </rPr>
      <t>SU1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</si>
</sst>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">
    <numFmt numFmtId="44" formatCode="_ &quot;CHF&quot;\ * #,##0.00_ ;_ &quot;CHF&quot;\ * \-#,##0.00_ ;_ &quot;CHF&quot;\ * &quot;-&quot;??_ ;_ @_ "/>
    <numFmt numFmtId="164" formatCode="0.000%"/>
    <numFmt numFmtId="165" formatCode="0.00000000"/>
    <numFmt numFmtId="166" formatCode="0.0000E+00"/>
    <numFmt numFmtId="167" formatCode="0.00000E+00"/>
    <numFmt numFmtId="168" formatCode="0.0"/>
    <numFmt numFmtId="169" formatCode="&quot;CHF&quot;\ #,##0.00"/>
    <numFmt numFmtId="170" formatCode="&quot;CHF&quot;\ #,##0"/>
  </numFmts>
  <fonts count="17" x14ac:knownFonts="1">
    <font>
      <sz val="11"/>
      <color theme="1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6"/>
      <color rgb="FFFFFF99"/>
      <name val="Calibri"/>
      <family val="2"/>
      <scheme val="minor"/>
    </font>
    <font>
      <sz val="11"/>
      <color rgb="FFFFFF99"/>
      <name val="Calibri"/>
      <family val="2"/>
      <scheme val="minor"/>
    </font>
    <font>
      <b/>
      <sz val="16"/>
      <name val="Calibri"/>
      <family val="2"/>
      <scheme val="minor"/>
    </font>
    <font>
      <b/>
      <sz val="16"/>
      <color rgb="FF66FF99"/>
      <name val="Calibri"/>
      <family val="2"/>
      <scheme val="minor"/>
    </font>
    <font>
      <sz val="11"/>
      <color rgb="FF66FF99"/>
      <name val="Calibri"/>
      <family val="2"/>
      <scheme val="minor"/>
    </font>
    <font>
      <sz val="11"/>
      <color rgb="FF99CCFF"/>
      <name val="Calibri"/>
      <family val="2"/>
      <scheme val="minor"/>
    </font>
    <font>
      <b/>
      <sz val="16"/>
      <color rgb="FF99CCFF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66FF99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</fills>
  <borders count="3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double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double">
        <color indexed="64"/>
      </bottom>
      <diagonal/>
    </border>
  </borders>
  <cellStyleXfs count="3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</cellStyleXfs>
  <cellXfs count="193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13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Border="1" applyAlignment="1">
      <alignment horizontal="center" vertical="center"/>
    </xf>
    <xf numFmtId="0" fontId="0" fillId="0" borderId="9" xfId="0" applyBorder="1" applyAlignment="1">
      <alignment horizontal="center"/>
    </xf>
    <xf numFmtId="0" fontId="0" fillId="0" borderId="12" xfId="0" applyBorder="1" applyAlignment="1">
      <alignment horizontal="center"/>
    </xf>
    <xf numFmtId="1" fontId="0" fillId="2" borderId="12" xfId="0" applyNumberFormat="1" applyFill="1" applyBorder="1" applyAlignment="1">
      <alignment horizontal="center"/>
    </xf>
    <xf numFmtId="1" fontId="0" fillId="3" borderId="12" xfId="0" applyNumberFormat="1" applyFill="1" applyBorder="1" applyAlignment="1">
      <alignment horizontal="center"/>
    </xf>
    <xf numFmtId="1" fontId="0" fillId="4" borderId="12" xfId="0" applyNumberFormat="1" applyFill="1" applyBorder="1" applyAlignment="1">
      <alignment horizontal="center"/>
    </xf>
    <xf numFmtId="0" fontId="0" fillId="3" borderId="15" xfId="0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vertical="center"/>
    </xf>
    <xf numFmtId="0" fontId="0" fillId="0" borderId="0" xfId="2" applyNumberFormat="1" applyFont="1" applyFill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0" fillId="0" borderId="13" xfId="0" applyBorder="1"/>
    <xf numFmtId="0" fontId="0" fillId="0" borderId="19" xfId="0" applyBorder="1"/>
    <xf numFmtId="0" fontId="0" fillId="4" borderId="20" xfId="0" applyFont="1" applyFill="1" applyBorder="1" applyAlignment="1">
      <alignment horizontal="center" vertical="center"/>
    </xf>
    <xf numFmtId="0" fontId="0" fillId="0" borderId="21" xfId="0" applyBorder="1"/>
    <xf numFmtId="164" fontId="0" fillId="0" borderId="16" xfId="1" applyNumberFormat="1" applyFont="1" applyBorder="1" applyAlignment="1">
      <alignment horizontal="center"/>
    </xf>
    <xf numFmtId="164" fontId="0" fillId="0" borderId="22" xfId="1" applyNumberFormat="1" applyFont="1" applyBorder="1" applyAlignment="1">
      <alignment horizontal="center"/>
    </xf>
    <xf numFmtId="0" fontId="0" fillId="0" borderId="0" xfId="0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0" xfId="0" applyBorder="1" applyAlignment="1"/>
    <xf numFmtId="0" fontId="0" fillId="6" borderId="1" xfId="0" applyFill="1" applyBorder="1"/>
    <xf numFmtId="1" fontId="0" fillId="6" borderId="12" xfId="0" applyNumberFormat="1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7" xfId="0" applyBorder="1" applyAlignment="1">
      <alignment horizontal="center"/>
    </xf>
    <xf numFmtId="0" fontId="0" fillId="6" borderId="13" xfId="0" applyFill="1" applyBorder="1"/>
    <xf numFmtId="1" fontId="0" fillId="6" borderId="17" xfId="0" applyNumberFormat="1" applyFill="1" applyBorder="1" applyAlignment="1">
      <alignment horizontal="center"/>
    </xf>
    <xf numFmtId="0" fontId="0" fillId="0" borderId="12" xfId="0" applyBorder="1"/>
    <xf numFmtId="0" fontId="0" fillId="0" borderId="26" xfId="0" applyBorder="1"/>
    <xf numFmtId="0" fontId="0" fillId="0" borderId="7" xfId="0" applyBorder="1"/>
    <xf numFmtId="165" fontId="0" fillId="0" borderId="24" xfId="0" applyNumberFormat="1" applyBorder="1" applyAlignment="1">
      <alignment horizont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1" fontId="0" fillId="0" borderId="0" xfId="0" applyNumberFormat="1"/>
    <xf numFmtId="0" fontId="0" fillId="0" borderId="0" xfId="0" applyFill="1" applyBorder="1" applyAlignment="1"/>
    <xf numFmtId="0" fontId="4" fillId="0" borderId="2" xfId="0" applyFont="1" applyBorder="1"/>
    <xf numFmtId="0" fontId="0" fillId="0" borderId="6" xfId="0" applyBorder="1"/>
    <xf numFmtId="0" fontId="0" fillId="0" borderId="3" xfId="0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Border="1"/>
    <xf numFmtId="0" fontId="0" fillId="0" borderId="10" xfId="0" applyBorder="1"/>
    <xf numFmtId="11" fontId="0" fillId="0" borderId="0" xfId="0" applyNumberFormat="1" applyBorder="1"/>
    <xf numFmtId="0" fontId="0" fillId="0" borderId="4" xfId="0" applyBorder="1"/>
    <xf numFmtId="11" fontId="0" fillId="0" borderId="7" xfId="0" applyNumberFormat="1" applyBorder="1"/>
    <xf numFmtId="0" fontId="0" fillId="0" borderId="5" xfId="0" applyBorder="1"/>
    <xf numFmtId="0" fontId="4" fillId="0" borderId="29" xfId="0" applyFont="1" applyBorder="1"/>
    <xf numFmtId="0" fontId="0" fillId="0" borderId="30" xfId="0" applyBorder="1"/>
    <xf numFmtId="0" fontId="0" fillId="0" borderId="31" xfId="0" applyBorder="1"/>
    <xf numFmtId="0" fontId="0" fillId="0" borderId="7" xfId="0" applyBorder="1" applyAlignment="1">
      <alignment horizontal="center"/>
    </xf>
    <xf numFmtId="0" fontId="0" fillId="0" borderId="3" xfId="0" applyBorder="1"/>
    <xf numFmtId="0" fontId="0" fillId="0" borderId="27" xfId="0" applyBorder="1"/>
    <xf numFmtId="0" fontId="0" fillId="0" borderId="27" xfId="0" applyFill="1" applyBorder="1"/>
    <xf numFmtId="0" fontId="4" fillId="0" borderId="13" xfId="0" applyFont="1" applyBorder="1"/>
    <xf numFmtId="0" fontId="0" fillId="0" borderId="27" xfId="0" applyFill="1" applyBorder="1" applyAlignment="1">
      <alignment horizontal="left"/>
    </xf>
    <xf numFmtId="44" fontId="0" fillId="0" borderId="31" xfId="2" applyFont="1" applyFill="1" applyBorder="1" applyAlignment="1">
      <alignment horizontal="center" vertical="center"/>
    </xf>
    <xf numFmtId="0" fontId="0" fillId="0" borderId="30" xfId="0" applyFill="1" applyBorder="1" applyAlignment="1">
      <alignment horizontal="left"/>
    </xf>
    <xf numFmtId="166" fontId="0" fillId="0" borderId="9" xfId="0" applyNumberFormat="1" applyBorder="1" applyAlignment="1">
      <alignment horizontal="center"/>
    </xf>
    <xf numFmtId="1" fontId="0" fillId="0" borderId="9" xfId="0" applyNumberFormat="1" applyBorder="1" applyAlignment="1">
      <alignment horizontal="center"/>
    </xf>
    <xf numFmtId="167" fontId="0" fillId="0" borderId="1" xfId="0" applyNumberFormat="1" applyBorder="1"/>
    <xf numFmtId="1" fontId="0" fillId="4" borderId="17" xfId="0" applyNumberFormat="1" applyFill="1" applyBorder="1" applyAlignment="1">
      <alignment horizontal="center"/>
    </xf>
    <xf numFmtId="0" fontId="0" fillId="2" borderId="34" xfId="0" applyFont="1" applyFill="1" applyBorder="1" applyAlignment="1">
      <alignment horizontal="center" vertical="center"/>
    </xf>
    <xf numFmtId="0" fontId="0" fillId="0" borderId="23" xfId="0" applyBorder="1"/>
    <xf numFmtId="11" fontId="0" fillId="0" borderId="9" xfId="0" applyNumberFormat="1" applyBorder="1" applyAlignment="1">
      <alignment horizontal="center"/>
    </xf>
    <xf numFmtId="0" fontId="0" fillId="0" borderId="0" xfId="0" applyAlignment="1">
      <alignment horizont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164" fontId="0" fillId="0" borderId="0" xfId="0" applyNumberFormat="1"/>
    <xf numFmtId="167" fontId="0" fillId="0" borderId="0" xfId="0" applyNumberFormat="1"/>
    <xf numFmtId="0" fontId="0" fillId="2" borderId="26" xfId="1" applyNumberFormat="1" applyFont="1" applyFill="1" applyBorder="1" applyAlignment="1">
      <alignment horizontal="center"/>
    </xf>
    <xf numFmtId="0" fontId="0" fillId="3" borderId="12" xfId="0" applyNumberFormat="1" applyFill="1" applyBorder="1" applyAlignment="1">
      <alignment horizontal="center"/>
    </xf>
    <xf numFmtId="0" fontId="0" fillId="4" borderId="17" xfId="1" applyNumberFormat="1" applyFont="1" applyFill="1" applyBorder="1" applyAlignment="1">
      <alignment horizontal="center"/>
    </xf>
    <xf numFmtId="0" fontId="0" fillId="2" borderId="24" xfId="1" applyNumberFormat="1" applyFont="1" applyFill="1" applyBorder="1" applyAlignment="1">
      <alignment horizontal="center"/>
    </xf>
    <xf numFmtId="0" fontId="0" fillId="3" borderId="9" xfId="0" applyNumberFormat="1" applyFill="1" applyBorder="1" applyAlignment="1">
      <alignment horizontal="center"/>
    </xf>
    <xf numFmtId="0" fontId="0" fillId="4" borderId="18" xfId="1" applyNumberFormat="1" applyFont="1" applyFill="1" applyBorder="1" applyAlignment="1">
      <alignment horizontal="center"/>
    </xf>
    <xf numFmtId="0" fontId="0" fillId="0" borderId="0" xfId="0" applyFill="1" applyBorder="1"/>
    <xf numFmtId="1" fontId="0" fillId="0" borderId="0" xfId="0" applyNumberFormat="1" applyFill="1" applyBorder="1" applyAlignment="1">
      <alignment horizontal="center"/>
    </xf>
    <xf numFmtId="0" fontId="0" fillId="0" borderId="0" xfId="0" applyFill="1"/>
    <xf numFmtId="0" fontId="0" fillId="0" borderId="16" xfId="0" applyFill="1" applyBorder="1" applyAlignment="1">
      <alignment horizontal="center"/>
    </xf>
    <xf numFmtId="169" fontId="0" fillId="0" borderId="0" xfId="0" applyNumberFormat="1"/>
    <xf numFmtId="3" fontId="0" fillId="0" borderId="0" xfId="0" applyNumberFormat="1" applyAlignment="1">
      <alignment horizontal="center"/>
    </xf>
    <xf numFmtId="3" fontId="0" fillId="0" borderId="0" xfId="0" applyNumberFormat="1" applyBorder="1" applyAlignment="1">
      <alignment horizontal="center"/>
    </xf>
    <xf numFmtId="3" fontId="0" fillId="0" borderId="0" xfId="0" applyNumberFormat="1" applyFill="1" applyBorder="1" applyAlignment="1">
      <alignment horizontal="center"/>
    </xf>
    <xf numFmtId="0" fontId="0" fillId="12" borderId="0" xfId="0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1" fontId="0" fillId="0" borderId="0" xfId="0" applyNumberFormat="1" applyFill="1" applyBorder="1"/>
    <xf numFmtId="165" fontId="0" fillId="0" borderId="0" xfId="0" applyNumberFormat="1" applyFill="1" applyBorder="1" applyAlignment="1">
      <alignment horizontal="center"/>
    </xf>
    <xf numFmtId="11" fontId="0" fillId="0" borderId="0" xfId="0" applyNumberFormat="1" applyFill="1" applyBorder="1"/>
    <xf numFmtId="0" fontId="0" fillId="0" borderId="16" xfId="0" applyFont="1" applyFill="1" applyBorder="1" applyAlignment="1">
      <alignment horizontal="center"/>
    </xf>
    <xf numFmtId="0" fontId="0" fillId="0" borderId="16" xfId="0" applyFill="1" applyBorder="1"/>
    <xf numFmtId="170" fontId="0" fillId="0" borderId="0" xfId="0" applyNumberFormat="1" applyBorder="1" applyAlignment="1">
      <alignment horizontal="right"/>
    </xf>
    <xf numFmtId="1" fontId="0" fillId="0" borderId="0" xfId="0" applyNumberFormat="1" applyFill="1"/>
    <xf numFmtId="170" fontId="0" fillId="0" borderId="35" xfId="0" applyNumberFormat="1" applyBorder="1" applyAlignment="1">
      <alignment horizontal="center"/>
    </xf>
    <xf numFmtId="0" fontId="0" fillId="9" borderId="16" xfId="0" applyFont="1" applyFill="1" applyBorder="1" applyAlignment="1">
      <alignment horizontal="center"/>
    </xf>
    <xf numFmtId="0" fontId="0" fillId="0" borderId="0" xfId="0" applyFont="1"/>
    <xf numFmtId="0" fontId="0" fillId="11" borderId="16" xfId="0" applyFill="1" applyBorder="1" applyAlignment="1">
      <alignment horizontal="center"/>
    </xf>
    <xf numFmtId="168" fontId="0" fillId="0" borderId="0" xfId="0" applyNumberFormat="1" applyFill="1" applyBorder="1"/>
    <xf numFmtId="170" fontId="0" fillId="10" borderId="16" xfId="0" applyNumberFormat="1" applyFill="1" applyBorder="1" applyAlignment="1">
      <alignment horizontal="center"/>
    </xf>
    <xf numFmtId="1" fontId="0" fillId="6" borderId="9" xfId="0" applyNumberFormat="1" applyFill="1" applyBorder="1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9" fillId="0" borderId="9" xfId="0" applyFont="1" applyBorder="1" applyAlignment="1">
      <alignment horizontal="center" vertical="center"/>
    </xf>
    <xf numFmtId="0" fontId="0" fillId="0" borderId="8" xfId="0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25" xfId="0" applyBorder="1" applyAlignment="1">
      <alignment horizontal="center"/>
    </xf>
    <xf numFmtId="0" fontId="0" fillId="2" borderId="14" xfId="0" applyFont="1" applyFill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3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0" fillId="0" borderId="2" xfId="0" applyBorder="1" applyAlignment="1">
      <alignment horizontal="left" vertical="top"/>
    </xf>
    <xf numFmtId="0" fontId="0" fillId="0" borderId="6" xfId="0" applyBorder="1" applyAlignment="1">
      <alignment horizontal="left" vertical="top"/>
    </xf>
    <xf numFmtId="0" fontId="0" fillId="0" borderId="10" xfId="0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4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3" borderId="15" xfId="0" applyFont="1" applyFill="1" applyBorder="1" applyAlignment="1">
      <alignment horizontal="center" vertical="center"/>
    </xf>
    <xf numFmtId="0" fontId="0" fillId="4" borderId="14" xfId="0" applyFont="1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0" fillId="0" borderId="0" xfId="0" applyAlignment="1">
      <alignment horizontal="center"/>
    </xf>
    <xf numFmtId="0" fontId="1" fillId="0" borderId="2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0" fillId="0" borderId="13" xfId="0" applyBorder="1" applyAlignment="1">
      <alignment horizontal="center"/>
    </xf>
    <xf numFmtId="0" fontId="0" fillId="0" borderId="23" xfId="0" applyBorder="1" applyAlignment="1">
      <alignment horizontal="center"/>
    </xf>
    <xf numFmtId="0" fontId="1" fillId="7" borderId="2" xfId="0" applyFont="1" applyFill="1" applyBorder="1" applyAlignment="1">
      <alignment horizontal="center" vertical="center"/>
    </xf>
    <xf numFmtId="0" fontId="1" fillId="7" borderId="6" xfId="0" applyFont="1" applyFill="1" applyBorder="1" applyAlignment="1">
      <alignment horizontal="center" vertical="center"/>
    </xf>
    <xf numFmtId="0" fontId="1" fillId="7" borderId="3" xfId="0" applyFont="1" applyFill="1" applyBorder="1" applyAlignment="1">
      <alignment horizontal="center" vertical="center"/>
    </xf>
    <xf numFmtId="0" fontId="1" fillId="7" borderId="10" xfId="0" applyFont="1" applyFill="1" applyBorder="1" applyAlignment="1">
      <alignment horizontal="center" vertical="center"/>
    </xf>
    <xf numFmtId="0" fontId="1" fillId="7" borderId="0" xfId="0" applyFont="1" applyFill="1" applyAlignment="1">
      <alignment horizontal="center" vertical="center"/>
    </xf>
    <xf numFmtId="0" fontId="1" fillId="7" borderId="11" xfId="0" applyFont="1" applyFill="1" applyBorder="1" applyAlignment="1">
      <alignment horizontal="center" vertical="center"/>
    </xf>
    <xf numFmtId="0" fontId="1" fillId="7" borderId="4" xfId="0" applyFont="1" applyFill="1" applyBorder="1" applyAlignment="1">
      <alignment horizontal="center" vertical="center"/>
    </xf>
    <xf numFmtId="0" fontId="1" fillId="7" borderId="7" xfId="0" applyFont="1" applyFill="1" applyBorder="1" applyAlignment="1">
      <alignment horizontal="center" vertical="center"/>
    </xf>
    <xf numFmtId="0" fontId="1" fillId="7" borderId="5" xfId="0" applyFont="1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7" xfId="0" applyFill="1" applyBorder="1" applyAlignment="1">
      <alignment horizontal="center" vertical="center"/>
    </xf>
    <xf numFmtId="0" fontId="0" fillId="0" borderId="27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28" xfId="0" applyBorder="1" applyAlignment="1">
      <alignment horizontal="left"/>
    </xf>
    <xf numFmtId="0" fontId="0" fillId="0" borderId="2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Fill="1" applyBorder="1" applyAlignment="1">
      <alignment horizontal="center"/>
    </xf>
    <xf numFmtId="44" fontId="0" fillId="0" borderId="32" xfId="2" applyFont="1" applyFill="1" applyBorder="1" applyAlignment="1">
      <alignment horizontal="center" vertical="center"/>
    </xf>
    <xf numFmtId="44" fontId="0" fillId="0" borderId="33" xfId="2" applyFont="1" applyFill="1" applyBorder="1" applyAlignment="1">
      <alignment horizontal="center" vertical="center"/>
    </xf>
    <xf numFmtId="44" fontId="0" fillId="0" borderId="30" xfId="2" applyFont="1" applyFill="1" applyBorder="1" applyAlignment="1">
      <alignment horizontal="center" vertical="center"/>
    </xf>
    <xf numFmtId="44" fontId="0" fillId="0" borderId="0" xfId="2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6" xfId="0" applyFont="1" applyFill="1" applyBorder="1" applyAlignment="1">
      <alignment horizontal="center" vertical="center"/>
    </xf>
    <xf numFmtId="0" fontId="1" fillId="8" borderId="3" xfId="0" applyFont="1" applyFill="1" applyBorder="1" applyAlignment="1">
      <alignment horizontal="center" vertical="center"/>
    </xf>
    <xf numFmtId="0" fontId="1" fillId="8" borderId="10" xfId="0" applyFont="1" applyFill="1" applyBorder="1" applyAlignment="1">
      <alignment horizontal="center" vertical="center"/>
    </xf>
    <xf numFmtId="0" fontId="1" fillId="8" borderId="0" xfId="0" applyFont="1" applyFill="1" applyAlignment="1">
      <alignment horizontal="center" vertical="center"/>
    </xf>
    <xf numFmtId="0" fontId="1" fillId="8" borderId="11" xfId="0" applyFont="1" applyFill="1" applyBorder="1" applyAlignment="1">
      <alignment horizontal="center" vertical="center"/>
    </xf>
    <xf numFmtId="0" fontId="1" fillId="8" borderId="4" xfId="0" applyFont="1" applyFill="1" applyBorder="1" applyAlignment="1">
      <alignment horizontal="center" vertical="center"/>
    </xf>
    <xf numFmtId="0" fontId="1" fillId="8" borderId="7" xfId="0" applyFont="1" applyFill="1" applyBorder="1" applyAlignment="1">
      <alignment horizontal="center" vertical="center"/>
    </xf>
    <xf numFmtId="0" fontId="1" fillId="8" borderId="5" xfId="0" applyFont="1" applyFill="1" applyBorder="1" applyAlignment="1">
      <alignment horizontal="center" vertical="center"/>
    </xf>
    <xf numFmtId="0" fontId="0" fillId="8" borderId="2" xfId="0" applyFill="1" applyBorder="1" applyAlignment="1">
      <alignment horizontal="center" vertical="center"/>
    </xf>
    <xf numFmtId="0" fontId="0" fillId="8" borderId="6" xfId="0" applyFill="1" applyBorder="1" applyAlignment="1">
      <alignment horizontal="center" vertical="center"/>
    </xf>
    <xf numFmtId="0" fontId="0" fillId="8" borderId="4" xfId="0" applyFill="1" applyBorder="1" applyAlignment="1">
      <alignment horizontal="center" vertical="center"/>
    </xf>
    <xf numFmtId="0" fontId="0" fillId="8" borderId="7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horizontal="center"/>
    </xf>
  </cellXfs>
  <cellStyles count="3">
    <cellStyle name="Prozent" xfId="1" builtinId="5"/>
    <cellStyle name="Standard" xfId="0" builtinId="0"/>
    <cellStyle name="Währung" xfId="2" builtinId="4"/>
  </cellStyles>
  <dxfs count="0"/>
  <tableStyles count="0" defaultTableStyle="TableStyleMedium2" defaultPivotStyle="PivotStyleLight16"/>
  <colors>
    <mruColors>
      <color rgb="FF66FF99"/>
      <color rgb="FF99CCFF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2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externalLink" Target="externalLinks/externalLink1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4.xml"/><Relationship Id="rId10" Type="http://schemas.openxmlformats.org/officeDocument/2006/relationships/worksheet" Target="worksheets/sheet10.xml"/><Relationship Id="rId19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3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538938A-B09D-4240-8D09-D8A360472EF8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002A63BD-8C0E-4EB1-9EF7-958EE97854DA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A9C549B9-6E58-482C-BFE9-511078E34036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D0A760B1-2E1A-43DD-929B-5C58847BB50B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D2237F6-6BC6-4B5B-9FC5-0907C9BE8D4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7141E4EA-E930-4433-BF1A-D46BB6108F5E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79BB7B-5538-44D8-88D2-674A6C770DD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1DF63C60-CF29-4B92-AC67-039C628CDDBC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95B5DAB2-1008-4902-B7DA-933F4A1958E1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63940555-9F1A-4E09-A93C-D73F0DF87829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FAD7875E-9736-4A5A-9401-EED6B65063B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CC943E-43A0-4113-9AF1-60F2A4D6599F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DAE4755D-FF0A-4517-B41E-6B1B1429B429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EB78192-2A3D-4B6D-AEA7-C4D8420F85D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130DCD05-ADEF-455C-989B-4FB0CB806D3F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0435BD32-4BD8-4B62-BAE4-1555712F4D4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4056D28A-0DB8-4073-B9E1-27935F0A8DA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56C393B5-5A07-42CD-8D8E-43831F22346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FCA5F05F-8951-499D-9B1E-06E3DBE711A8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B8D695CA-7192-4476-AED6-FB2D428A2B7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67BD9937-595C-4FA0-900F-6DA1C109660B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262A618-4EDA-40CC-927B-8C6358B1C12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37CC7BA-EE44-4894-BBC6-A075E84BCA6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2EDDC4E-3495-408D-85D0-CC30AA7748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02E86B3-0F36-4CC8-B2AA-D65F4FC566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65116653-A466-409F-953D-56CA354A7C0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2241BA3A-A53C-44EB-B5AD-938B0E70ADA3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B21D8C1-F791-496B-B0F0-36AA12ED48D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D964B0D8-5239-41EA-B8D8-18AD64CF661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1982C6BC-6924-429C-BE7B-DF6D26582CE5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72EE07D-6196-4ACE-8FF6-22848EC5B3C0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2A693FBA-F7A8-49F5-88E4-AF1BB6CE19A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82CA9D4E-169B-4C27-B1E1-08FB0FA40D1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98860B36-8E63-430A-9B00-3FEED17C7433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B5B09E1-DD04-4547-864C-FA967370B461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308EF0C-43DA-474C-B637-B7CCA845C9DB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CB8A0CA-2369-4199-B6ED-3215BEFEAB30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62ED66E-205F-454E-99F0-D6A93C395599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A4894596-C65A-40A0-A944-3EB2662E4834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1F47D35-B5AB-4958-AC44-A4EE426AC802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14FBF9B8-1AB9-4DEB-97CE-A1B407814C6A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FC3E0A4-0CF9-49A6-8929-F9D9943D736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3B88A002-DBF4-4B15-BE21-046024D0ABFB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972164F-972E-4511-BA55-F44E0F995CFC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7BFB3A5-55AA-4B6E-A61C-D7D00CDE6BA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AE43FD6C-D450-4C65-92F1-A7F5324032B3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390A3C5D-2067-4F45-99C3-7E381779D0CE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13DB682-047F-45F7-8E48-92D9D24F32C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74D3D7AB-F619-4127-A7B0-0F35E524A3BA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B7DA141-3206-40A8-8198-F3B6B6E4CE98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630AAC2C-0DDF-42B0-A133-655B4C83DBAB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ED4981CE-E0E2-4CD3-A234-F50680A0E7C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5B6BAF56-78F8-42C6-B509-E95B57C29AEA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06C253E-55A0-49F3-B80B-55C60F0AC4A9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E9A9BCB4-50C5-426B-B54E-67249C3D63B6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DB042E53-3B82-4DC2-84B7-67F774B3DEC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5361DDA-1851-4AD0-AFCF-A826271897D3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351823B3-C459-4D35-9DB9-937E586EF6F0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5333B2D4-6C53-4793-823C-404703B7B774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1417E4FA-AA78-4CCE-B541-FBEC07EF2E0F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50A974A6-4A8F-47F0-AF30-4E6DD64246F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043E67E-EDE2-4506-82F8-F5DBFDCCF657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3A23F69-9081-4F87-AC7F-0DFC07B64811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435AC8D-1060-4192-B0FD-DD434576C0DA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64B3826-FC05-482F-ACF3-B85F9889538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19C30F7B-5614-4972-8F85-D15C2C25F554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7E9CB74-2E5C-4AE0-B4D6-B7DD5402E689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4A0AA838-2AB8-48C1-8151-8590C52498C6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8F66BBA0-731C-4B9F-8CCC-DD2F0C58036C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62E1428-ADB8-4D26-9345-A06EC7043462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E232FB0E-7859-4013-BE9C-BAD10096B15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175DAD46-AA61-4670-9BD9-28D6765B3CC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EFA3A5B5-A2BA-439C-B05A-F968E105F428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34FDA990-666C-4B23-8A90-3670C50D7546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A2574E73-CE86-498B-B005-7718768838B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A39A0B1-B057-46DA-8DC3-DFE821A088A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0CC894BA-BFFF-49EB-B4BF-3DCD397CDEAD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4C69CF28-57F0-4C3B-96DA-EE4FE7E4B7ED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8B0A58C1-94C9-46B0-A05C-A2897AFD78FF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42AEA1FB-B556-4318-BA5C-2A601C866F5A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F9340846-7FD8-443A-A7D4-4B601FBD9EB4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8C001CAF-0F10-4B30-9F5C-96F4629F0758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5753F753-0971-48FB-A52C-F8AD8DCE908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8060913B-C96C-47CF-85BC-EB9E1AF6402C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C1F94E19-CF53-41F7-BB1B-59D845F34AA2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122DAF0-F33D-471A-BA1F-D9026CD704F9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67AAB9CC-EA96-4325-A6C6-D3B78AFA690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1BD3839-7B1E-45EC-8DD5-ECFE7B7E97CD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BBF15242-6F5B-42C4-BA26-477A50BBCAC3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98A569B1-50FE-4593-AA26-50562A9FE8B1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B475CFC2-58F3-4C06-8FB4-2487221DCC7A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2BDCCBAC-4385-493C-9362-D9FC07D9FA62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D8458519-62D2-42B2-80EA-DED1B260B75F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4F62F37B-E64A-42CA-97A7-D80D16671611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38CF312-5D3D-4321-8794-D89DBE16CA89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BC8AA88-979A-4BCD-A5B3-739CA8AC9B8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1D48DF52-6AC3-41F5-8600-A0117752D0E9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1160BF1D-EEC4-4D1E-AF75-CA65CE83563B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0D6B461-9FC8-40A7-8C6C-D6C5F615291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E26DB28C-87D9-4DBE-8F9F-5E718FD11C8F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3F3B8319-FC41-42AA-ACE5-B238F4C7C71F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4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8228239-C442-4A36-AF60-3D950CB22D3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AA960D76-3764-4AEF-A080-5B00E7AD23A4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30F80492-A9FC-4BE8-AFA7-B2725709D504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ABFE1968-E71C-4CF6-8DF0-8257D13C2563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DC6A24A-491F-4EF5-B2A5-E9B29741CC4F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E0F1AA55-F6C3-42EF-B998-9336D1931D9C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4C05A5A3-4E0D-4E14-BE2C-87102CCA9E26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847629EB-C0E3-4D63-9861-D93141D48D5F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2C7C9DEA-89DA-49FC-9D4E-A2C960E9360E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833B88F1-5424-4860-A6FA-ABAFD245930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A5A3EEFE-EB46-41AB-A543-05C4093A3716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1144462-2809-4DA3-AE5F-A82118BFEC6C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91244768-D712-435F-A2F3-FEBF21E2DC60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FC6F6510-50C4-4D5A-A3C4-3BC5E4061307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6A19C1A-0AD7-4537-B492-FB5092194437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42F43605-387D-41C5-8D34-7F71EF877433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9490246-72CE-41A4-900A-F64DB66DEE85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4F894021-612D-44BF-B116-6446805BC028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1A30247A-03C7-4E40-908F-1D4853FBD58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D9676C3-C3B5-4BB0-9288-BDFA54FBC551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DE23EC2C-FF5F-42E0-9626-BFD5E1E0BD5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C31FA876-9F92-41A0-85E7-32A997767C2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7ED5A7-6087-4B64-8EFD-C47D3D119E0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4211D66A-F30B-4C43-B5DA-D725EF4639A3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5FE76E4-E055-4D14-A4E4-86F0A9DF8418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1643DE2-2BEF-42E8-8448-288275E5F34A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B1E0B633-5F6A-4DA3-AA63-B1892FB99587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36B3A631-DF62-4152-B737-E0E6ABB8EC80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E867B219-AE7F-4E28-9405-681408AA2457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9D4DD9E5-54F5-49FD-9F31-484B6C4B3C97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0F727C1-503B-404C-B932-65B3FED1CA80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CF0BCFDF-8A8C-42B7-8CCB-67FB49137994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0C337D31-9ACD-405B-B788-9E520488F3D4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C79E83A-5A45-48F6-A89C-39CC8195214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702F34D-F829-41C8-ABAF-B778EF0322C2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06F1B087-1AC1-41C7-8B66-A02A26638F5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108D0CA4-71CA-42C9-B4D9-E11F8516D471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B0C0ABF8-9AB1-4716-9F62-2AD53E0562B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300A9CD7-D735-4A6C-9343-22567BBEEB44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25FD7723-C9C4-4E0B-B7BD-ADEE039F8575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0FDCAA7C-5C07-4AAE-87CD-0ECE51F653E4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2B580CAD-D1C8-4B91-A0D1-DCCD23F7052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F0CA3BA8-FDAF-4819-9891-2FCCA801C0B3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358DDA93-DB67-43D4-88E1-6EF56632A30F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2A93871-BA8E-4CB7-89AB-60746E969686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5F0FD9A6-7CAA-413B-A21E-5279E3440659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5BDDB4BE-0922-47C2-9376-1873D10AF60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356441E6-4687-485F-83D3-B060CC684285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A923C119-0DE3-4943-9BFF-9300433BA266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9EF1F27B-E4C3-442E-900E-2D330598C786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97436F19-5C6B-473E-B731-764C717A22DC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73B1AE7E-6B89-4DF7-B797-3AE1242EDD6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29882434-A14A-440D-9C79-C53903FF8763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FAE1F6A5-75A5-4B07-AD49-371AAAA4A2B6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C1F0D5FE-4F23-4D53-9C60-9A269AA0E19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C390DA4E-4A6B-4119-BEAC-19D8D60662C5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E743B8D-1219-4C4B-B192-D38042AA2DC9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E8B7FB8-DE81-4B28-9C1C-92F0F260BEB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CD6603C-DBFF-43B0-BAC2-651036F7A95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507AA6B0-3045-4821-8CE2-529F260D2C9C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16A6EF69-C07F-47E4-B68C-4D84BF06D956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9CE6C4C-A056-42E7-B6F6-6D5039BC9A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D537E72F-8082-4D73-9712-5CFCAF09978C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56248AD8-42E9-4931-9B52-7C96D90BFC50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869E69B4-3A94-48E1-8440-9426AEE3387D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AF30392C-B220-4A88-8DA9-0949DA4008F1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87ED6439-A24F-47CB-A808-B31B69A4A4AD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37A07824-B21E-45C8-9B27-A3586CC8026C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263D32D8-2655-41BA-8EEC-CD44D987D25C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E05F1548-48E5-4F31-9A35-E242A46AD6CA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C102418F-CEAE-464D-8927-670EB8D5F260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93554FE-F676-4BB4-AD1F-F10286EAC6CD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01E73DC7-7DB1-441A-BAF1-7502D0AB9D71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F0356230-738D-4865-AC30-4D3F0860066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7ABBB5EA-E0C1-4A12-A6E4-419545FE5449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D8B57387-43B3-40EC-BCCF-F06188A49399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7C7EB68C-B0CB-40BE-A109-B3898D4A6D80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56DE2B7-C52D-4B5C-8881-105026E9F68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7F9617FC-F2A9-4EA7-A61E-D93A6AC9C06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E58BBD9B-11AC-483B-9BA3-197E111DFACC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21A904A3-073C-4693-B2AF-EEC66A910715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DAB2E6EF-3E03-4B18-8E03-A3596B1469C9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192B6E4B-44D3-4E68-B4C8-5CD50FB8DB6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151B924B-3905-40C7-8165-58E53FF019EF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8D7B9B0E-DCEB-4739-BC03-AFB16DFDA789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562AB42A-C81B-4514-A214-9DCC4678151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139CE8DC-5995-4A80-930F-4D4F3468676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5CCDDF81-20F4-4848-BFEA-5EFE729FF126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50A2E970-F344-4B2A-8DE5-4CC9EE74D2E4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𝑉𝑒𝑙𝑜,𝑆𝐵2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44FCC04-2C7A-463D-857B-BD7744D255FD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10A3E1B-ECC8-45DD-8337-E117EDE95F92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9E075B9B-2572-4755-B77F-6B6C1E36ECC0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F7046494-7D0A-4FD8-9FE5-91ACED956536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D87F67F3-7609-4C28-AA09-8EBE1549809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C7512BE8-0ECD-4DBF-B279-412C0E7A7C01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06581F2D-A922-4F4E-B670-B9CFA3FB8D9C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88B9CEDD-F134-4B79-8D50-42D01A6B3086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246CC7B8-A52E-4FBC-A303-0BFE6DCBF64F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BEB575B-D793-4D9A-BF68-AA91F3D292F1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37C69F8B-51CE-4FC0-87C6-BBB47DCC5FDC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C633D59-7AF6-4444-BAF6-35B9965F8F02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27E2852-7348-4338-9D15-39025C0DF963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28895649-B8A1-4C96-B560-BE220B41BA19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7067B17-B91E-4FEF-80CA-B6DEE6852FA7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953BDC97-20F0-4C5D-8981-33929222C31C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7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B3583327-B055-4FB8-AC38-42DD281F324B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73A111AA-5876-4986-A7CF-5BA0E6876F5E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5E7D0188-0CCC-44BB-B29E-936F965A3BFF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693C0DE9-0016-41AA-B0B4-E11EFDC13038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0D550015-D05A-4E14-A545-381EDFC40F93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8B82B844-5440-4DCE-B36C-7E3378645441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6249A355-A5E4-4FB9-BA2A-5074DE68F1A2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799771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493CE02B-29AC-4638-9142-938B101F0434}"/>
                </a:ext>
              </a:extLst>
            </xdr:cNvPr>
            <xdr:cNvSpPr txBox="1"/>
          </xdr:nvSpPr>
          <xdr:spPr>
            <a:xfrm>
              <a:off x="6347460" y="1303020"/>
              <a:ext cx="799771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FBD723AA-D5DF-43E8-A955-6A76977E9BFB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BDEB7C04-94E5-4D5B-9A7B-0C0D2586B3D8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1EAD7DEA-8AE7-44EA-8C6F-3B46C76D55B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17E53CA7-6271-4CEA-9227-DE962033405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331FE28-53DC-4E74-9680-C75C979D02CB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CB7FC221-D930-4F01-8630-73EB96758D69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65969072-9C89-4E61-964D-D04E6C31C8B8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F70E1872-E7D1-4C9F-A772-AD9822566D36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A55D8E74-1608-4439-A222-67085048F548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3B34C7A5-189B-41E5-8604-CF9A732E4521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AEE9D418-90B0-46DC-B12A-020BA91726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DE4EB684-D61C-4D6C-B6DD-76CB269E5265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71725AE8-370A-4DCB-A59C-EB6A582EDECE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36153A9-06E1-4B2F-8FC2-0E2B456E5552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AEBCC7E9-1442-4392-8C8E-38503D92866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2F38E06C-FEAA-4CC0-82B0-A131930C9D7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8091567A-7E71-4C0A-AEA1-11DC57126845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3AA19A78-D851-4F42-B6F5-A3678517DC4D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74E607F-1666-4362-8CFD-F93FDD13AE3E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961A6112-4B25-467A-A567-B5E424481C58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1908CAA-A022-479A-B7DF-BC52B32E9103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F924E6B7-4D27-4690-8EE8-75CA06D5B3DB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E4823AAB-7B85-4122-9CF7-54B57EEC05AF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075DC98F-5DE1-4485-8570-855F4460BC67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9A330BA2-563A-44C5-953A-26681F603D0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FB7EEE97-84EF-4A98-8B3A-CB49CF3A1034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FFD9A734-E006-46F7-A91C-46C01E805DCB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8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00000000-0008-0000-0000-000002000000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xmlns:a14="http://schemas.microsoft.com/office/drawing/2010/main" xmlns="" id="{CB13A098-6981-4593-861E-14D8510A3559}"/>
                </a:ext>
              </a:extLst>
            </xdr:cNvPr>
            <xdr:cNvSpPr txBox="1"/>
          </xdr:nvSpPr>
          <xdr:spPr>
            <a:xfrm>
              <a:off x="88392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00000000-0008-0000-0000-000003000000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:a14="http://schemas.microsoft.com/office/drawing/2010/main" xmlns="" id="{584F966A-5872-425E-BBB9-EDD1771DA5A5}"/>
                </a:ext>
              </a:extLst>
            </xdr:cNvPr>
            <xdr:cNvSpPr txBox="1"/>
          </xdr:nvSpPr>
          <xdr:spPr>
            <a:xfrm>
              <a:off x="165354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00000000-0008-0000-0000-000004000000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:a14="http://schemas.microsoft.com/office/drawing/2010/main" xmlns="" id="{B551DF48-7310-4675-BD8F-55B573A8D471}"/>
                </a:ext>
              </a:extLst>
            </xdr:cNvPr>
            <xdr:cNvSpPr txBox="1"/>
          </xdr:nvSpPr>
          <xdr:spPr>
            <a:xfrm>
              <a:off x="247650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00000000-0008-0000-0000-00000500000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:a14="http://schemas.microsoft.com/office/drawing/2010/main" xmlns="" id="{7B65D651-2DAA-4F78-9E2D-0B9A6D9DBCB0}"/>
                </a:ext>
              </a:extLst>
            </xdr:cNvPr>
            <xdr:cNvSpPr txBox="1"/>
          </xdr:nvSpPr>
          <xdr:spPr>
            <a:xfrm>
              <a:off x="324612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00000000-0008-0000-0000-000006000000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:a14="http://schemas.microsoft.com/office/drawing/2010/main" xmlns="" id="{E1C9E8EE-3B35-4467-84F7-1EC627019D08}"/>
                </a:ext>
              </a:extLst>
            </xdr:cNvPr>
            <xdr:cNvSpPr txBox="1"/>
          </xdr:nvSpPr>
          <xdr:spPr>
            <a:xfrm>
              <a:off x="4061460" y="129540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00000000-0008-0000-0000-000007000000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:a14="http://schemas.microsoft.com/office/drawing/2010/main" xmlns="" id="{3D1FC3D1-2F9D-4B2F-83CF-9B1CD655F43B}"/>
                </a:ext>
              </a:extLst>
            </xdr:cNvPr>
            <xdr:cNvSpPr txBox="1"/>
          </xdr:nvSpPr>
          <xdr:spPr>
            <a:xfrm>
              <a:off x="4838700" y="129540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00000000-0008-0000-0000-000010000000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xmlns:a14="http://schemas.microsoft.com/office/drawing/2010/main" xmlns="" id="{C09BC9FF-39F5-4C5F-BA95-5492E7E08B79}"/>
                </a:ext>
              </a:extLst>
            </xdr:cNvPr>
            <xdr:cNvSpPr txBox="1"/>
          </xdr:nvSpPr>
          <xdr:spPr>
            <a:xfrm>
              <a:off x="9144000" y="129540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00000000-0008-0000-0000-00000B000000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8" name="Textfeld 17">
          <a:extLst>
            <a:ext uri="{FF2B5EF4-FFF2-40B4-BE49-F238E27FC236}">
              <a16:creationId xmlns="" xmlns:a16="http://schemas.microsoft.com/office/drawing/2014/main" id="{00000000-0008-0000-0000-000012000000}"/>
            </a:ext>
          </a:extLst>
        </xdr:cNvPr>
        <xdr:cNvSpPr txBox="1"/>
      </xdr:nvSpPr>
      <xdr:spPr>
        <a:xfrm>
          <a:off x="9090660" y="54864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00000000-0008-0000-0000-00001400000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00000000-0008-0000-0000-000015000000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00000000-0008-0000-0000-000008000000}"/>
                </a:ext>
              </a:extLst>
            </xdr:cNvPr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/>
            <xdr:cNvSpPr txBox="1"/>
          </xdr:nvSpPr>
          <xdr:spPr>
            <a:xfrm>
              <a:off x="1139190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1" name="Textfeld 110">
              <a:extLst>
                <a:ext uri="{FF2B5EF4-FFF2-40B4-BE49-F238E27FC236}">
                  <a16:creationId xmlns="" xmlns:a16="http://schemas.microsoft.com/office/drawing/2014/main" id="{00000000-0008-0000-0000-00006F000000}"/>
                </a:ext>
              </a:extLst>
            </xdr:cNvPr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1" name="Textfeld 110"/>
            <xdr:cNvSpPr txBox="1"/>
          </xdr:nvSpPr>
          <xdr:spPr>
            <a:xfrm>
              <a:off x="1229106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9144BFB9-27AD-486E-B306-C5D664D1EE04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E922B105-8E54-45C8-837D-5F2621BC6800}"/>
                </a:ext>
              </a:extLst>
            </xdr:cNvPr>
            <xdr:cNvSpPr txBox="1"/>
          </xdr:nvSpPr>
          <xdr:spPr>
            <a:xfrm>
              <a:off x="2210562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A90A9BC8-67FE-40C1-A75C-241E34DEEAEA}"/>
                </a:ext>
              </a:extLst>
            </xdr:cNvPr>
            <xdr:cNvSpPr txBox="1"/>
          </xdr:nvSpPr>
          <xdr:spPr>
            <a:xfrm>
              <a:off x="22242781" y="179070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2F50FA73-107C-44EA-82CD-B9CBA3786CA3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CDBC533C-A152-43CD-A36B-9AE2F4DB802F}"/>
                </a:ext>
              </a:extLst>
            </xdr:cNvPr>
            <xdr:cNvSpPr txBox="1"/>
          </xdr:nvSpPr>
          <xdr:spPr>
            <a:xfrm>
              <a:off x="1245870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3 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𝑈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2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id="{E778B64C-7CFF-47A2-B069-A2D9F9D1235D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𝑀𝐼𝑉,𝑆𝐵3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𝑉𝑒𝑙𝑜,𝑆𝐵3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𝑈2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72AF79A8-13AF-4E20-94E0-F2AB0F77C8D2}"/>
                </a:ext>
              </a:extLst>
            </xdr:cNvPr>
            <xdr:cNvSpPr txBox="1"/>
          </xdr:nvSpPr>
          <xdr:spPr>
            <a:xfrm>
              <a:off x="1965198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D94F2CE-73FC-46F6-BE9B-94168CB4E204}"/>
                </a:ext>
              </a:extLst>
            </xdr:cNvPr>
            <xdr:cNvSpPr txBox="1"/>
          </xdr:nvSpPr>
          <xdr:spPr>
            <a:xfrm>
              <a:off x="163753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7F4A805-CD78-421E-842D-F78084C54881}"/>
                </a:ext>
              </a:extLst>
            </xdr:cNvPr>
            <xdr:cNvSpPr txBox="1"/>
          </xdr:nvSpPr>
          <xdr:spPr>
            <a:xfrm>
              <a:off x="195681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29DB1058-3C56-4A03-BEF7-C7130CC21CBE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AD07BBAC-794B-4E78-999B-16F65E308564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𝑡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990AB6A2-AF44-4874-8582-A2D3BB014650}"/>
                </a:ext>
              </a:extLst>
            </xdr:cNvPr>
            <xdr:cNvSpPr txBox="1"/>
          </xdr:nvSpPr>
          <xdr:spPr>
            <a:xfrm>
              <a:off x="1728216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B7ED84E4-B9AF-4F93-8FF6-0A1D724BE209}"/>
                </a:ext>
              </a:extLst>
            </xdr:cNvPr>
            <xdr:cNvSpPr txBox="1"/>
          </xdr:nvSpPr>
          <xdr:spPr>
            <a:xfrm>
              <a:off x="2182368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73ED253A-3EDF-4287-912B-F973BAE71B79}"/>
                </a:ext>
              </a:extLst>
            </xdr:cNvPr>
            <xdr:cNvSpPr txBox="1"/>
          </xdr:nvSpPr>
          <xdr:spPr>
            <a:xfrm>
              <a:off x="229514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46E49CDC-DEB2-42C2-A990-0CBE6F45337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7" name="Textfeld 36">
              <a:extLst>
                <a:ext uri="{FF2B5EF4-FFF2-40B4-BE49-F238E27FC236}">
                  <a16:creationId xmlns=""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7" name="Textfeld 36">
              <a:extLst>
                <a:ext uri="{FF2B5EF4-FFF2-40B4-BE49-F238E27FC236}">
                  <a16:creationId xmlns:a16="http://schemas.microsoft.com/office/drawing/2014/main" id="{A4597F26-BC01-492E-A266-BB6785D7D33E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8" name="Textfeld 37">
              <a:extLst>
                <a:ext uri="{FF2B5EF4-FFF2-40B4-BE49-F238E27FC236}">
                  <a16:creationId xmlns=""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8" name="Textfeld 37">
              <a:extLst>
                <a:ext uri="{FF2B5EF4-FFF2-40B4-BE49-F238E27FC236}">
                  <a16:creationId xmlns:a16="http://schemas.microsoft.com/office/drawing/2014/main" id="{C2F73A0E-EEB4-421C-AAEB-E19B83D1C0F6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9" name="Textfeld 38">
              <a:extLst>
                <a:ext uri="{FF2B5EF4-FFF2-40B4-BE49-F238E27FC236}">
                  <a16:creationId xmlns=""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9" name="Textfeld 38">
              <a:extLst>
                <a:ext uri="{FF2B5EF4-FFF2-40B4-BE49-F238E27FC236}">
                  <a16:creationId xmlns:a16="http://schemas.microsoft.com/office/drawing/2014/main" id="{F3F14364-AC2B-4800-AF1A-A22072CC6F79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0" name="Textfeld 39">
              <a:extLst>
                <a:ext uri="{FF2B5EF4-FFF2-40B4-BE49-F238E27FC236}">
                  <a16:creationId xmlns=""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0" name="Textfeld 39">
              <a:extLst>
                <a:ext uri="{FF2B5EF4-FFF2-40B4-BE49-F238E27FC236}">
                  <a16:creationId xmlns:a16="http://schemas.microsoft.com/office/drawing/2014/main" id="{D15619EA-C3E6-4C2A-A3F3-B1BEA849E5BD}"/>
                </a:ext>
              </a:extLst>
            </xdr:cNvPr>
            <xdr:cNvSpPr txBox="1"/>
          </xdr:nvSpPr>
          <xdr:spPr>
            <a:xfrm>
              <a:off x="25587960" y="83210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1" name="Textfeld 40">
              <a:extLst>
                <a:ext uri="{FF2B5EF4-FFF2-40B4-BE49-F238E27FC236}">
                  <a16:creationId xmlns=""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41" name="Textfeld 40">
              <a:extLst>
                <a:ext uri="{FF2B5EF4-FFF2-40B4-BE49-F238E27FC236}">
                  <a16:creationId xmlns:a16="http://schemas.microsoft.com/office/drawing/2014/main" id="{E924DEBD-7CBF-4BDE-9D38-57FCEE944BD7}"/>
                </a:ext>
              </a:extLst>
            </xdr:cNvPr>
            <xdr:cNvSpPr txBox="1"/>
          </xdr:nvSpPr>
          <xdr:spPr>
            <a:xfrm>
              <a:off x="25595580" y="85191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679FF6FF-C659-44B1-91F8-A6ED204D022A}"/>
                </a:ext>
              </a:extLst>
            </xdr:cNvPr>
            <xdr:cNvSpPr txBox="1"/>
          </xdr:nvSpPr>
          <xdr:spPr>
            <a:xfrm>
              <a:off x="2535174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4" name="Textfeld 43">
              <a:extLst>
                <a:ext uri="{FF2B5EF4-FFF2-40B4-BE49-F238E27FC236}">
                  <a16:creationId xmlns=""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44" name="Textfeld 43">
              <a:extLst>
                <a:ext uri="{FF2B5EF4-FFF2-40B4-BE49-F238E27FC236}">
                  <a16:creationId xmlns:a16="http://schemas.microsoft.com/office/drawing/2014/main" id="{FE2DDBF5-C7E8-4353-AB5C-4F0F49AF6164}"/>
                </a:ext>
              </a:extLst>
            </xdr:cNvPr>
            <xdr:cNvSpPr txBox="1"/>
          </xdr:nvSpPr>
          <xdr:spPr>
            <a:xfrm>
              <a:off x="2535174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9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91440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" name="Textfeld 1">
              <a:extLst>
                <a:ext uri="{FF2B5EF4-FFF2-40B4-BE49-F238E27FC236}">
                  <a16:creationId xmlns=""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" name="Textfeld 1">
              <a:extLst>
                <a:ext uri="{FF2B5EF4-FFF2-40B4-BE49-F238E27FC236}">
                  <a16:creationId xmlns:a16="http://schemas.microsoft.com/office/drawing/2014/main" id="{FB1EAE89-36E6-4D9D-A371-42A6E0DE87BE}"/>
                </a:ext>
              </a:extLst>
            </xdr:cNvPr>
            <xdr:cNvSpPr txBox="1"/>
          </xdr:nvSpPr>
          <xdr:spPr>
            <a:xfrm>
              <a:off x="88392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68580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id="{DC219865-D846-42FA-975C-514209EC7000}"/>
                </a:ext>
              </a:extLst>
            </xdr:cNvPr>
            <xdr:cNvSpPr txBox="1"/>
          </xdr:nvSpPr>
          <xdr:spPr>
            <a:xfrm>
              <a:off x="168402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id="{2D3288A8-DCE4-43E4-9005-2F9850A2E58D}"/>
                </a:ext>
              </a:extLst>
            </xdr:cNvPr>
            <xdr:cNvSpPr txBox="1"/>
          </xdr:nvSpPr>
          <xdr:spPr>
            <a:xfrm>
              <a:off x="25679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76200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id="{2F6D8B75-3290-42AC-9E62-3585687084BE}"/>
                </a:ext>
              </a:extLst>
            </xdr:cNvPr>
            <xdr:cNvSpPr txBox="1"/>
          </xdr:nvSpPr>
          <xdr:spPr>
            <a:xfrm>
              <a:off x="342138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𝐵2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99060</xdr:colOff>
      <xdr:row>7</xdr:row>
      <xdr:rowOff>7620</xdr:rowOff>
    </xdr:from>
    <xdr:ext cx="69724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id="{3AF372F8-DF8E-43AD-9BD7-6F1A3B058FCA}"/>
                </a:ext>
              </a:extLst>
            </xdr:cNvPr>
            <xdr:cNvSpPr txBox="1"/>
          </xdr:nvSpPr>
          <xdr:spPr>
            <a:xfrm>
              <a:off x="4320540" y="1303020"/>
              <a:ext cx="69724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83820</xdr:colOff>
      <xdr:row>7</xdr:row>
      <xdr:rowOff>7620</xdr:rowOff>
    </xdr:from>
    <xdr:ext cx="718402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id="{2F74397B-088C-48C2-9CD2-6FD0ED7AB912}"/>
                </a:ext>
              </a:extLst>
            </xdr:cNvPr>
            <xdr:cNvSpPr txBox="1"/>
          </xdr:nvSpPr>
          <xdr:spPr>
            <a:xfrm>
              <a:off x="5196840" y="1303020"/>
              <a:ext cx="718402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𝑉𝑒𝑙𝑜,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𝐵3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12</xdr:col>
      <xdr:colOff>434340</xdr:colOff>
      <xdr:row>7</xdr:row>
      <xdr:rowOff>7620</xdr:rowOff>
    </xdr:from>
    <xdr:ext cx="410176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m:rPr>
                            <m:sty m:val="p"/>
                          </m:rPr>
                          <a:rPr lang="el-GR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Φ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id="{3A63930E-5FBB-4EF2-9EA1-EC92E6E20C9D}"/>
                </a:ext>
              </a:extLst>
            </xdr:cNvPr>
            <xdr:cNvSpPr txBox="1"/>
          </xdr:nvSpPr>
          <xdr:spPr>
            <a:xfrm>
              <a:off x="9921240" y="1303020"/>
              <a:ext cx="410176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Φ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_(</a:t>
              </a:r>
              <a:r>
                <a:rPr lang="de-DE" sz="1100" b="0" i="0">
                  <a:latin typeface="Cambria Math" panose="02040503050406030204" pitchFamily="18" charset="0"/>
                </a:rPr>
                <a:t>𝑀𝐼𝑉,𝑖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8</xdr:col>
      <xdr:colOff>144780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1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id="{C286632C-24E3-48F0-B270-19D1B1A3144B}"/>
                </a:ext>
              </a:extLst>
            </xdr:cNvPr>
            <xdr:cNvSpPr txBox="1"/>
          </xdr:nvSpPr>
          <xdr:spPr>
            <a:xfrm>
              <a:off x="634746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𝑈1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11</xdr:col>
      <xdr:colOff>670560</xdr:colOff>
      <xdr:row>3</xdr:row>
      <xdr:rowOff>0</xdr:rowOff>
    </xdr:from>
    <xdr:ext cx="65" cy="172227"/>
    <xdr:sp macro="" textlink="">
      <xdr:nvSpPr>
        <xdr:cNvPr id="10" name="Textfeld 9">
          <a:extLst>
            <a:ext uri="{FF2B5EF4-FFF2-40B4-BE49-F238E27FC236}">
              <a16:creationId xmlns="" xmlns:a16="http://schemas.microsoft.com/office/drawing/2014/main" id="{8FBCBD92-71D0-4943-AE97-AC95B196B02A}"/>
            </a:ext>
          </a:extLst>
        </xdr:cNvPr>
        <xdr:cNvSpPr txBox="1"/>
      </xdr:nvSpPr>
      <xdr:spPr>
        <a:xfrm>
          <a:off x="9486900" y="556260"/>
          <a:ext cx="65" cy="172227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lIns="0" tIns="0" rIns="0" bIns="0" rtlCol="0" anchor="t">
          <a:spAutoFit/>
        </a:bodyPr>
        <a:lstStyle/>
        <a:p>
          <a:endParaRPr lang="de-CH" sz="1100"/>
        </a:p>
      </xdr:txBody>
    </xdr:sp>
    <xdr:clientData/>
  </xdr:oneCellAnchor>
  <xdr:oneCellAnchor>
    <xdr:from>
      <xdr:col>9</xdr:col>
      <xdr:colOff>91440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2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id="{2C5D3DB9-C580-435A-9580-070FF4757080}"/>
                </a:ext>
              </a:extLst>
            </xdr:cNvPr>
            <xdr:cNvSpPr txBox="1"/>
          </xdr:nvSpPr>
          <xdr:spPr>
            <a:xfrm>
              <a:off x="734568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2)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53340</xdr:colOff>
      <xdr:row>7</xdr:row>
      <xdr:rowOff>7620</xdr:rowOff>
    </xdr:from>
    <xdr:ext cx="807080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2" name="Textfeld 11">
              <a:extLst>
                <a:ext uri="{FF2B5EF4-FFF2-40B4-BE49-F238E27FC236}">
                  <a16:creationId xmlns=""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CH" sz="1100" i="1">
                            <a:latin typeface="Cambria Math" panose="02040503050406030204" pitchFamily="18" charset="0"/>
                          </a:rPr>
                          <m:t>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 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𝑆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3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2" name="Textfeld 11">
              <a:extLst>
                <a:ext uri="{FF2B5EF4-FFF2-40B4-BE49-F238E27FC236}">
                  <a16:creationId xmlns:a16="http://schemas.microsoft.com/office/drawing/2014/main" id="{67807D43-F2A7-43CB-BE45-FB4288A38182}"/>
                </a:ext>
              </a:extLst>
            </xdr:cNvPr>
            <xdr:cNvSpPr txBox="1"/>
          </xdr:nvSpPr>
          <xdr:spPr>
            <a:xfrm>
              <a:off x="8313420" y="1303020"/>
              <a:ext cx="807080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〖∆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〗_(𝑉𝑒𝑙𝑜</a:t>
              </a:r>
              <a:r>
                <a:rPr lang="de-DE" sz="1100" b="0" i="0">
                  <a:latin typeface="Cambria Math" panose="02040503050406030204" pitchFamily="18" charset="0"/>
                </a:rPr>
                <a:t>, </a:t>
              </a:r>
              <a:r>
                <a:rPr lang="de-CH" sz="1100" b="0" i="0">
                  <a:latin typeface="Cambria Math" panose="02040503050406030204" pitchFamily="18" charset="0"/>
                </a:rPr>
                <a:t>𝑆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r>
                <a:rPr lang="de-CH" sz="1100" b="0" i="0">
                  <a:latin typeface="Cambria Math" panose="02040503050406030204" pitchFamily="18" charset="0"/>
                </a:rPr>
                <a:t>3)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320040</xdr:colOff>
      <xdr:row>7</xdr:row>
      <xdr:rowOff>0</xdr:rowOff>
    </xdr:from>
    <xdr:ext cx="372474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3" name="Textfeld 12">
              <a:extLst>
                <a:ext uri="{FF2B5EF4-FFF2-40B4-BE49-F238E27FC236}">
                  <a16:creationId xmlns=""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3" name="Textfeld 12">
              <a:extLst>
                <a:ext uri="{FF2B5EF4-FFF2-40B4-BE49-F238E27FC236}">
                  <a16:creationId xmlns:a16="http://schemas.microsoft.com/office/drawing/2014/main" id="{E6089720-335A-4F4B-9347-137329B06670}"/>
                </a:ext>
              </a:extLst>
            </xdr:cNvPr>
            <xdr:cNvSpPr txBox="1"/>
          </xdr:nvSpPr>
          <xdr:spPr>
            <a:xfrm>
              <a:off x="14188440" y="1295400"/>
              <a:ext cx="372474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𝑀𝐼𝑉,𝑖)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251460</xdr:colOff>
      <xdr:row>7</xdr:row>
      <xdr:rowOff>7620</xdr:rowOff>
    </xdr:from>
    <xdr:ext cx="393633" cy="176972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4" name="Textfeld 13">
              <a:extLst>
                <a:ext uri="{FF2B5EF4-FFF2-40B4-BE49-F238E27FC236}">
                  <a16:creationId xmlns=""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el-GR" sz="1100" i="1">
                            <a:latin typeface="Cambria Math" panose="02040503050406030204" pitchFamily="18" charset="0"/>
                          </a:rPr>
                          <m:t>𝜆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4" name="Textfeld 13">
              <a:extLst>
                <a:ext uri="{FF2B5EF4-FFF2-40B4-BE49-F238E27FC236}">
                  <a16:creationId xmlns:a16="http://schemas.microsoft.com/office/drawing/2014/main" id="{AD7B86AD-1561-4561-AAEA-183B93C0C12E}"/>
                </a:ext>
              </a:extLst>
            </xdr:cNvPr>
            <xdr:cNvSpPr txBox="1"/>
          </xdr:nvSpPr>
          <xdr:spPr>
            <a:xfrm>
              <a:off x="15087600" y="1303020"/>
              <a:ext cx="393633" cy="176972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el-GR" sz="1100" i="0">
                  <a:latin typeface="Cambria Math" panose="02040503050406030204" pitchFamily="18" charset="0"/>
                </a:rPr>
                <a:t>𝜆</a:t>
              </a:r>
              <a:r>
                <a:rPr lang="de-CH" sz="1100" i="0">
                  <a:latin typeface="Cambria Math" panose="02040503050406030204" pitchFamily="18" charset="0"/>
                </a:rPr>
                <a:t>_(</a:t>
              </a:r>
              <a:r>
                <a:rPr lang="de-CH" sz="1100" b="0" i="0">
                  <a:latin typeface="Cambria Math" panose="02040503050406030204" pitchFamily="18" charset="0"/>
                </a:rPr>
                <a:t>𝑉𝑒𝑙𝑜,𝑖)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5</xdr:col>
      <xdr:colOff>190500</xdr:colOff>
      <xdr:row>1</xdr:row>
      <xdr:rowOff>22860</xdr:rowOff>
    </xdr:from>
    <xdr:ext cx="1318118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5" name="Textfeld 14">
              <a:extLst>
                <a:ext uri="{FF2B5EF4-FFF2-40B4-BE49-F238E27FC236}">
                  <a16:creationId xmlns=""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𝑘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,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𝑖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= </m:t>
                    </m:r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5" name="Textfeld 14">
              <a:extLst>
                <a:ext uri="{FF2B5EF4-FFF2-40B4-BE49-F238E27FC236}">
                  <a16:creationId xmlns:a16="http://schemas.microsoft.com/office/drawing/2014/main" id="{33FFCF3F-AD8A-4B52-B51B-7631202127AD}"/>
                </a:ext>
              </a:extLst>
            </xdr:cNvPr>
            <xdr:cNvSpPr txBox="1"/>
          </xdr:nvSpPr>
          <xdr:spPr>
            <a:xfrm>
              <a:off x="4411980" y="213360"/>
              <a:ext cx="1318118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〗_(</a:t>
              </a:r>
              <a:r>
                <a:rPr lang="de-DE" sz="1100" b="0" i="0">
                  <a:latin typeface="Cambria Math" panose="02040503050406030204" pitchFamily="18" charset="0"/>
                </a:rPr>
                <a:t>𝑘,𝑖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=  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8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6" name="Textfeld 15">
              <a:extLst>
                <a:ext uri="{FF2B5EF4-FFF2-40B4-BE49-F238E27FC236}">
                  <a16:creationId xmlns=""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6" name="Textfeld 15">
              <a:extLst>
                <a:ext uri="{FF2B5EF4-FFF2-40B4-BE49-F238E27FC236}">
                  <a16:creationId xmlns:a16="http://schemas.microsoft.com/office/drawing/2014/main" id="{4EAC33AC-6721-49EF-ABD6-5722E7BB8AAA}"/>
                </a:ext>
              </a:extLst>
            </xdr:cNvPr>
            <xdr:cNvSpPr txBox="1"/>
          </xdr:nvSpPr>
          <xdr:spPr>
            <a:xfrm>
              <a:off x="28186381" y="16078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33</xdr:col>
      <xdr:colOff>22861</xdr:colOff>
      <xdr:row>16</xdr:row>
      <xdr:rowOff>121920</xdr:rowOff>
    </xdr:from>
    <xdr:ext cx="777239" cy="351058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7" name="Textfeld 16">
              <a:extLst>
                <a:ext uri="{FF2B5EF4-FFF2-40B4-BE49-F238E27FC236}">
                  <a16:creationId xmlns=""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𝐹𝑎h𝑟𝑧𝑒𝑢𝑔𝑒</m:t>
                        </m:r>
                      </m:num>
                      <m:den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𝑇𝑎𝑔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7" name="Textfeld 16">
              <a:extLst>
                <a:ext uri="{FF2B5EF4-FFF2-40B4-BE49-F238E27FC236}">
                  <a16:creationId xmlns:a16="http://schemas.microsoft.com/office/drawing/2014/main" id="{14DC8E0C-79DF-4852-BA15-E4FE562CAFED}"/>
                </a:ext>
              </a:extLst>
            </xdr:cNvPr>
            <xdr:cNvSpPr txBox="1"/>
          </xdr:nvSpPr>
          <xdr:spPr>
            <a:xfrm>
              <a:off x="28186381" y="3093720"/>
              <a:ext cx="777239" cy="351058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𝐹𝑎ℎ𝑟𝑧𝑒𝑢𝑔𝑒/𝑇𝑎𝑔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274320</xdr:colOff>
      <xdr:row>7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407140" y="12954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251460</xdr:colOff>
      <xdr:row>7</xdr:row>
      <xdr:rowOff>15240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2778740" y="131064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twoCellAnchor>
    <xdr:from>
      <xdr:col>14</xdr:col>
      <xdr:colOff>22860</xdr:colOff>
      <xdr:row>4</xdr:row>
      <xdr:rowOff>45720</xdr:rowOff>
    </xdr:from>
    <xdr:to>
      <xdr:col>15</xdr:col>
      <xdr:colOff>1104900</xdr:colOff>
      <xdr:row>6</xdr:row>
      <xdr:rowOff>144780</xdr:rowOff>
    </xdr:to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=</a:t>
              </a:r>
              <a:r>
                <a:rPr lang="de-CH" sz="1100" baseline="0"/>
                <a:t>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𝑀𝐼𝑉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𝑆𝐵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= </a:t>
              </a:r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1 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+</m:t>
                  </m:r>
                  <m:sSub>
                    <m:sSubPr>
                      <m:ctrlP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</m:ctrlPr>
                    </m:sSubPr>
                    <m:e>
                      <m:r>
                        <a:rPr lang="de-CH" sz="110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∆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𝐷𝑇𝑉</m:t>
                      </m:r>
                    </m:e>
                    <m:sub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𝑉𝑒𝑙𝑜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, </m:t>
                      </m:r>
                      <m:r>
                        <a:rPr lang="de-CH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𝑆𝑉</m:t>
                      </m:r>
                      <m:r>
                        <a:rPr lang="de-DE" sz="1100" b="0" i="1">
                          <a:solidFill>
                            <a:schemeClr val="dk1"/>
                          </a:solidFill>
                          <a:effectLst/>
                          <a:latin typeface="Cambria Math" panose="02040503050406030204" pitchFamily="18" charset="0"/>
                          <a:ea typeface="+mn-ea"/>
                          <a:cs typeface="+mn-cs"/>
                        </a:rPr>
                        <m:t>1</m:t>
                      </m:r>
                    </m:sub>
                  </m:sSub>
                  <m:r>
                    <a:rPr lang="de-DE" sz="1100" b="0" i="1">
                      <a:solidFill>
                        <a:schemeClr val="dk1"/>
                      </a:solidFill>
                      <a:effectLst/>
                      <a:latin typeface="Cambria Math" panose="02040503050406030204" pitchFamily="18" charset="0"/>
                      <a:ea typeface="+mn-ea"/>
                      <a:cs typeface="+mn-cs"/>
                    </a:rPr>
                    <m:t> </m:t>
                  </m:r>
                </m:oMath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id="{715838DF-0113-4926-BBCA-988E1D2AF117}"/>
                </a:ext>
              </a:extLst>
            </xdr:cNvPr>
            <xdr:cNvSpPr txBox="1"/>
          </xdr:nvSpPr>
          <xdr:spPr>
            <a:xfrm>
              <a:off x="11155680" y="784860"/>
              <a:ext cx="2476500" cy="464820"/>
            </a:xfrm>
            <a:prstGeom prst="rect">
              <a:avLst/>
            </a:prstGeom>
            <a:solidFill>
              <a:schemeClr val="lt1"/>
            </a:solidFill>
            <a:ln w="9525" cmpd="sng">
              <a:solidFill>
                <a:schemeClr val="lt1">
                  <a:shade val="50000"/>
                </a:schemeClr>
              </a:solidFill>
            </a:ln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dk1"/>
            </a:fontRef>
          </xdr:style>
          <xdr:txBody>
            <a:bodyPr vertOverflow="clip" horzOverflow="clip" wrap="square" rtlCol="0" anchor="t"/>
            <a:lstStyle/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</a:t>
              </a:r>
              <a:r>
                <a:rPr lang="de-CH" sz="1100"/>
                <a:t> =</a:t>
              </a:r>
              <a:r>
                <a:rPr lang="de-CH" sz="1100" baseline="0"/>
                <a:t>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𝑀𝐼𝑉,𝑆𝐵1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/>
                <a:t> </a:t>
              </a:r>
            </a:p>
            <a:p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</a:t>
              </a:r>
              <a:r>
                <a:rPr lang="de-CH" sz="1100"/>
                <a:t> = 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𝑉𝑒𝑙𝑜,𝑆𝑉1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+</a:t>
              </a:r>
              <a:r>
                <a:rPr lang="de-CH" sz="110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〖∆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𝐷𝑇𝑉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〗_(𝑉𝑒𝑙𝑜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, 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𝑆𝑉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1</a:t>
              </a:r>
              <a:r>
                <a:rPr lang="de-CH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DE" sz="1100" b="0" i="0">
                  <a:solidFill>
                    <a:schemeClr val="dk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 </a:t>
              </a:r>
              <a:endParaRPr lang="de-CH" sz="1100"/>
            </a:p>
          </xdr:txBody>
        </xdr:sp>
      </mc:Fallback>
    </mc:AlternateContent>
    <xdr:clientData/>
  </xdr:twoCellAnchor>
  <xdr:oneCellAnchor>
    <xdr:from>
      <xdr:col>24</xdr:col>
      <xdr:colOff>388620</xdr:colOff>
      <xdr:row>7</xdr:row>
      <xdr:rowOff>7620</xdr:rowOff>
    </xdr:from>
    <xdr:ext cx="38862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𝐾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𝑇𝑇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id="{958BD68A-C6FB-4CD6-B676-AB59C3CD6090}"/>
                </a:ext>
              </a:extLst>
            </xdr:cNvPr>
            <xdr:cNvSpPr txBox="1"/>
          </xdr:nvSpPr>
          <xdr:spPr>
            <a:xfrm>
              <a:off x="20193000" y="1303020"/>
              <a:ext cx="38862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𝑇𝑇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23</xdr:col>
      <xdr:colOff>403860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id="{B6385A29-D664-4C1F-A49F-DD33A6EA58D1}"/>
                </a:ext>
              </a:extLst>
            </xdr:cNvPr>
            <xdr:cNvSpPr txBox="1"/>
          </xdr:nvSpPr>
          <xdr:spPr>
            <a:xfrm>
              <a:off x="1910334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𝐵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id="{0F4ED2F5-131C-4609-BE40-F477711EFE57}"/>
                </a:ext>
              </a:extLst>
            </xdr:cNvPr>
            <xdr:cNvSpPr txBox="1"/>
          </xdr:nvSpPr>
          <xdr:spPr>
            <a:xfrm>
              <a:off x="212445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𝐵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281940</xdr:colOff>
      <xdr:row>7</xdr:row>
      <xdr:rowOff>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id="{5D274264-5BB0-4E50-AACD-C4C10D54F64F}"/>
                </a:ext>
              </a:extLst>
            </xdr:cNvPr>
            <xdr:cNvSpPr txBox="1"/>
          </xdr:nvSpPr>
          <xdr:spPr>
            <a:xfrm>
              <a:off x="16253460" y="129540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548640</xdr:colOff>
      <xdr:row>4</xdr:row>
      <xdr:rowOff>15240</xdr:rowOff>
    </xdr:from>
    <xdr:ext cx="617220" cy="335413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f>
                      <m:fPr>
                        <m:ctrlPr>
                          <a:rPr lang="de-DE" sz="1100" b="0" i="1">
                            <a:latin typeface="Cambria Math" panose="02040503050406030204" pitchFamily="18" charset="0"/>
                          </a:rPr>
                        </m:ctrlPr>
                      </m:fPr>
                      <m:num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𝑡</m:t>
                        </m:r>
                      </m:num>
                      <m:den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𝐹𝑎h𝑟𝑧𝑒𝑢𝑔</m:t>
                        </m:r>
                      </m:den>
                    </m:f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id="{B885E77F-360B-42AF-906B-74EF4E7EE92A}"/>
                </a:ext>
              </a:extLst>
            </xdr:cNvPr>
            <xdr:cNvSpPr txBox="1"/>
          </xdr:nvSpPr>
          <xdr:spPr>
            <a:xfrm>
              <a:off x="17594580" y="754380"/>
              <a:ext cx="617220" cy="335413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𝑡/</a:t>
              </a:r>
              <a:r>
                <a:rPr lang="de-DE" sz="1100" b="0" i="0">
                  <a:latin typeface="Cambria Math" panose="02040503050406030204" pitchFamily="18" charset="0"/>
                </a:rPr>
                <a:t>𝐹𝑎ℎ𝑟𝑧𝑒𝑢𝑔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320040</xdr:colOff>
      <xdr:row>7</xdr:row>
      <xdr:rowOff>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id="{9232A06B-0A6F-4A98-9B7D-1C9C91662F8F}"/>
                </a:ext>
              </a:extLst>
            </xdr:cNvPr>
            <xdr:cNvSpPr txBox="1"/>
          </xdr:nvSpPr>
          <xdr:spPr>
            <a:xfrm>
              <a:off x="17365980" y="12954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342900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𝑈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id="{5182A43E-04DF-48A6-9CF7-0C0CFC513D91}"/>
                </a:ext>
              </a:extLst>
            </xdr:cNvPr>
            <xdr:cNvSpPr txBox="1"/>
          </xdr:nvSpPr>
          <xdr:spPr>
            <a:xfrm>
              <a:off x="2236470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𝑈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27</xdr:col>
      <xdr:colOff>335280</xdr:colOff>
      <xdr:row>7</xdr:row>
      <xdr:rowOff>7620</xdr:rowOff>
    </xdr:from>
    <xdr:ext cx="38100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𝐾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𝐴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id="{730D9E02-D657-4EBF-AA85-BCDF1944E3D1}"/>
                </a:ext>
              </a:extLst>
            </xdr:cNvPr>
            <xdr:cNvSpPr txBox="1"/>
          </xdr:nvSpPr>
          <xdr:spPr>
            <a:xfrm>
              <a:off x="23492460" y="1303020"/>
              <a:ext cx="38100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squar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𝐾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𝐴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44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id="{71512031-4AB4-4B6D-8537-3591A1E015D7}"/>
                </a:ext>
              </a:extLst>
            </xdr:cNvPr>
            <xdr:cNvSpPr txBox="1"/>
          </xdr:nvSpPr>
          <xdr:spPr>
            <a:xfrm>
              <a:off x="26395680" y="839724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46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0" name="Textfeld 29">
              <a:extLst>
                <a:ext uri="{FF2B5EF4-FFF2-40B4-BE49-F238E27FC236}">
                  <a16:creationId xmlns=""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𝑎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0" name="Textfeld 29">
              <a:extLst>
                <a:ext uri="{FF2B5EF4-FFF2-40B4-BE49-F238E27FC236}">
                  <a16:creationId xmlns:a16="http://schemas.microsoft.com/office/drawing/2014/main" id="{2A360C0F-0E03-4503-9074-41B8446FAB7B}"/>
                </a:ext>
              </a:extLst>
            </xdr:cNvPr>
            <xdr:cNvSpPr txBox="1"/>
          </xdr:nvSpPr>
          <xdr:spPr>
            <a:xfrm>
              <a:off x="26403300" y="859536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𝑀𝐼𝑉,𝑎)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48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1" name="Textfeld 30">
              <a:extLst>
                <a:ext uri="{FF2B5EF4-FFF2-40B4-BE49-F238E27FC236}">
                  <a16:creationId xmlns=""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1" name="Textfeld 30">
              <a:extLst>
                <a:ext uri="{FF2B5EF4-FFF2-40B4-BE49-F238E27FC236}">
                  <a16:creationId xmlns:a16="http://schemas.microsoft.com/office/drawing/2014/main" id="{EB85E481-8456-4844-A54E-1558528EA4BF}"/>
                </a:ext>
              </a:extLst>
            </xdr:cNvPr>
            <xdr:cNvSpPr txBox="1"/>
          </xdr:nvSpPr>
          <xdr:spPr>
            <a:xfrm>
              <a:off x="26395680" y="912876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50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2" name="Textfeld 31">
              <a:extLst>
                <a:ext uri="{FF2B5EF4-FFF2-40B4-BE49-F238E27FC236}">
                  <a16:creationId xmlns=""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𝑏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2" name="Textfeld 31">
              <a:extLst>
                <a:ext uri="{FF2B5EF4-FFF2-40B4-BE49-F238E27FC236}">
                  <a16:creationId xmlns:a16="http://schemas.microsoft.com/office/drawing/2014/main" id="{55EAF8E2-0F3B-4BE6-86A5-15E6CF23CD5A}"/>
                </a:ext>
              </a:extLst>
            </xdr:cNvPr>
            <xdr:cNvSpPr txBox="1"/>
          </xdr:nvSpPr>
          <xdr:spPr>
            <a:xfrm>
              <a:off x="26403300" y="932688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𝑏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342900</xdr:colOff>
      <xdr:row>52</xdr:row>
      <xdr:rowOff>167641</xdr:rowOff>
    </xdr:from>
    <xdr:ext cx="541943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3" name="Textfeld 32">
              <a:extLst>
                <a:ext uri="{FF2B5EF4-FFF2-40B4-BE49-F238E27FC236}">
                  <a16:creationId xmlns=""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𝑉𝑒𝑙𝑜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3" name="Textfeld 32">
              <a:extLst>
                <a:ext uri="{FF2B5EF4-FFF2-40B4-BE49-F238E27FC236}">
                  <a16:creationId xmlns:a16="http://schemas.microsoft.com/office/drawing/2014/main" id="{565F3AB6-8EB0-4DF8-B440-81E14EE0BD28}"/>
                </a:ext>
              </a:extLst>
            </xdr:cNvPr>
            <xdr:cNvSpPr txBox="1"/>
          </xdr:nvSpPr>
          <xdr:spPr>
            <a:xfrm>
              <a:off x="26395680" y="9860281"/>
              <a:ext cx="541943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𝑉𝑒𝑙𝑜,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350520</xdr:colOff>
      <xdr:row>54</xdr:row>
      <xdr:rowOff>1</xdr:rowOff>
    </xdr:from>
    <xdr:ext cx="534762" cy="243840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4" name="Textfeld 33">
              <a:extLst>
                <a:ext uri="{FF2B5EF4-FFF2-40B4-BE49-F238E27FC236}">
                  <a16:creationId xmlns=""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</m:ctrlPr>
                      </m:sSubPr>
                      <m:e>
                        <m:r>
                          <a:rPr lang="de-CH" sz="110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𝛾</m:t>
                        </m:r>
                      </m:e>
                      <m:sub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𝑀𝐼𝑉</m:t>
                        </m:r>
                        <m:r>
                          <a:rPr lang="de-CH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,</m:t>
                        </m:r>
                        <m:r>
                          <a:rPr lang="de-DE" sz="1100" b="0" i="1">
                            <a:solidFill>
                              <a:schemeClr val="tx1"/>
                            </a:solidFill>
                            <a:effectLst/>
                            <a:latin typeface="Cambria Math" panose="02040503050406030204" pitchFamily="18" charset="0"/>
                            <a:ea typeface="+mn-ea"/>
                            <a:cs typeface="+mn-cs"/>
                          </a:rPr>
                          <m:t>𝑐</m:t>
                        </m:r>
                      </m:sub>
                    </m:sSub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  <m:r>
                      <m:rPr>
                        <m:nor/>
                      </m:rPr>
                      <a:rPr lang="de-CH" sz="1100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=</m:t>
                    </m:r>
                    <m:r>
                      <m:rPr>
                        <m:nor/>
                      </m:rPr>
                      <a:rPr lang="de-CH" sz="1100" i="1">
                        <a:solidFill>
                          <a:schemeClr val="tx1"/>
                        </a:solidFill>
                        <a:effectLst/>
                        <a:latin typeface="+mn-lt"/>
                        <a:ea typeface="+mn-ea"/>
                        <a:cs typeface="+mn-cs"/>
                      </a:rPr>
                      <m:t> </m:t>
                    </m:r>
                  </m:oMath>
                </m:oMathPara>
              </a14:m>
              <a:endParaRPr lang="de-CH">
                <a:effectLst/>
              </a:endParaRPr>
            </a:p>
            <a:p>
              <a:endParaRPr lang="de-CH" sz="1100"/>
            </a:p>
          </xdr:txBody>
        </xdr:sp>
      </mc:Choice>
      <mc:Fallback xmlns="">
        <xdr:sp macro="" textlink="">
          <xdr:nvSpPr>
            <xdr:cNvPr id="34" name="Textfeld 33">
              <a:extLst>
                <a:ext uri="{FF2B5EF4-FFF2-40B4-BE49-F238E27FC236}">
                  <a16:creationId xmlns:a16="http://schemas.microsoft.com/office/drawing/2014/main" id="{5F3AE2A8-0320-4F59-8637-3CD716960CF1}"/>
                </a:ext>
              </a:extLst>
            </xdr:cNvPr>
            <xdr:cNvSpPr txBox="1"/>
          </xdr:nvSpPr>
          <xdr:spPr>
            <a:xfrm>
              <a:off x="26403300" y="10066021"/>
              <a:ext cx="534762" cy="243840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noAutofit/>
            </a:bodyPr>
            <a:lstStyle/>
            <a:p>
              <a:pPr marL="0" marR="0" lvl="0" indent="0" defTabSz="914400" eaLnBrk="1" fontAlgn="auto" latinLnBrk="0" hangingPunct="1">
                <a:lnSpc>
                  <a:spcPct val="100000"/>
                </a:lnSpc>
                <a:spcBef>
                  <a:spcPts val="0"/>
                </a:spcBef>
                <a:spcAft>
                  <a:spcPts val="0"/>
                </a:spcAft>
                <a:buClrTx/>
                <a:buSzTx/>
                <a:buFontTx/>
                <a:buNone/>
                <a:tabLst/>
                <a:defRPr/>
              </a:pP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𝛾_(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𝑀𝐼𝑉,</a:t>
              </a:r>
              <a:r>
                <a:rPr lang="de-DE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𝑐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)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 </a:t>
              </a:r>
              <a:r>
                <a:rPr lang="de-CH" sz="1100" b="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"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Cambria Math" panose="02040503050406030204" pitchFamily="18" charset="0"/>
                  <a:ea typeface="+mn-ea"/>
                  <a:cs typeface="+mn-cs"/>
                </a:rPr>
                <a:t> = </a:t>
              </a:r>
              <a:r>
                <a:rPr lang="de-CH" sz="1100" i="0">
                  <a:solidFill>
                    <a:schemeClr val="tx1"/>
                  </a:solidFill>
                  <a:effectLst/>
                  <a:latin typeface="+mn-lt"/>
                  <a:ea typeface="+mn-ea"/>
                  <a:cs typeface="+mn-cs"/>
                </a:rPr>
                <a:t>"</a:t>
              </a:r>
              <a:endParaRPr lang="de-CH">
                <a:effectLst/>
              </a:endParaRPr>
            </a:p>
            <a:p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106680</xdr:colOff>
      <xdr:row>55</xdr:row>
      <xdr:rowOff>106680</xdr:rowOff>
    </xdr:from>
    <xdr:ext cx="2003369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5" name="Textfeld 34">
              <a:extLst>
                <a:ext uri="{FF2B5EF4-FFF2-40B4-BE49-F238E27FC236}">
                  <a16:creationId xmlns=""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=1.6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𝑀𝐼𝑉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5" name="Textfeld 34">
              <a:extLst>
                <a:ext uri="{FF2B5EF4-FFF2-40B4-BE49-F238E27FC236}">
                  <a16:creationId xmlns:a16="http://schemas.microsoft.com/office/drawing/2014/main" id="{BE349358-F59C-43E6-B040-A93D0AAB0A0B}"/>
                </a:ext>
              </a:extLst>
            </xdr:cNvPr>
            <xdr:cNvSpPr txBox="1"/>
          </xdr:nvSpPr>
          <xdr:spPr>
            <a:xfrm>
              <a:off x="26159460" y="10363200"/>
              <a:ext cx="2003369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𝑀𝐼𝑉=1.6 ∗ 〖𝐷𝑇𝑉〗_𝑀𝐼𝑉  ∗ 𝑠_𝑀𝐼𝑉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  <xdr:oneCellAnchor>
    <xdr:from>
      <xdr:col>31</xdr:col>
      <xdr:colOff>106680</xdr:colOff>
      <xdr:row>57</xdr:row>
      <xdr:rowOff>99060</xdr:rowOff>
    </xdr:from>
    <xdr:ext cx="1688860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6" name="Textfeld 35">
              <a:extLst>
                <a:ext uri="{FF2B5EF4-FFF2-40B4-BE49-F238E27FC236}">
                  <a16:creationId xmlns=""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14:m>
                <m:oMath xmlns:m="http://schemas.openxmlformats.org/officeDocument/2006/math">
                  <m:sSub>
                    <m:sSubPr>
                      <m:ctrlPr>
                        <a:rPr lang="de-CH" sz="110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𝑃𝑘𝑚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=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𝐷𝑇𝑉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  <m:r>
                    <a:rPr lang="de-DE" sz="1100" b="0" i="1">
                      <a:latin typeface="Cambria Math" panose="02040503050406030204" pitchFamily="18" charset="0"/>
                    </a:rPr>
                    <m:t> ∗ </m:t>
                  </m:r>
                  <m:sSub>
                    <m:sSubPr>
                      <m:ctrlPr>
                        <a:rPr lang="de-DE" sz="1100" b="0" i="1">
                          <a:latin typeface="Cambria Math" panose="02040503050406030204" pitchFamily="18" charset="0"/>
                        </a:rPr>
                      </m:ctrlPr>
                    </m:sSubPr>
                    <m:e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𝑠</m:t>
                      </m:r>
                    </m:e>
                    <m:sub>
                      <m:r>
                        <a:rPr lang="de-DE" sz="1100" b="0" i="1">
                          <a:latin typeface="Cambria Math" panose="02040503050406030204" pitchFamily="18" charset="0"/>
                        </a:rPr>
                        <m:t>𝑉𝑒𝑙𝑜</m:t>
                      </m:r>
                    </m:sub>
                  </m:sSub>
                </m:oMath>
              </a14:m>
              <a:r>
                <a:rPr lang="de-CH" sz="1100"/>
                <a:t> </a:t>
              </a:r>
            </a:p>
          </xdr:txBody>
        </xdr:sp>
      </mc:Choice>
      <mc:Fallback xmlns="">
        <xdr:sp macro="" textlink="">
          <xdr:nvSpPr>
            <xdr:cNvPr id="36" name="Textfeld 35">
              <a:extLst>
                <a:ext uri="{FF2B5EF4-FFF2-40B4-BE49-F238E27FC236}">
                  <a16:creationId xmlns:a16="http://schemas.microsoft.com/office/drawing/2014/main" id="{B3F984BD-8CC2-4248-B033-7E2EF3549861}"/>
                </a:ext>
              </a:extLst>
            </xdr:cNvPr>
            <xdr:cNvSpPr txBox="1"/>
          </xdr:nvSpPr>
          <xdr:spPr>
            <a:xfrm>
              <a:off x="26159460" y="10736580"/>
              <a:ext cx="1688860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𝑃𝑘𝑚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𝑉𝑒𝑙𝑜=〖𝐷𝑇𝑉〗_𝑉𝑒𝑙𝑜  ∗ 𝑠_𝑉𝑒𝑙𝑜</a:t>
              </a:r>
              <a:r>
                <a:rPr lang="de-CH" sz="1100"/>
                <a:t> </a:t>
              </a:r>
            </a:p>
          </xdr:txBody>
        </xdr:sp>
      </mc:Fallback>
    </mc:AlternateContent>
    <xdr:clientData/>
  </xdr:one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15240</xdr:colOff>
      <xdr:row>1</xdr:row>
      <xdr:rowOff>38100</xdr:rowOff>
    </xdr:from>
    <xdr:to>
      <xdr:col>1</xdr:col>
      <xdr:colOff>1318260</xdr:colOff>
      <xdr:row>3</xdr:row>
      <xdr:rowOff>129540</xdr:rowOff>
    </xdr:to>
    <xdr:sp macro="" textlink="">
      <xdr:nvSpPr>
        <xdr:cNvPr id="2" name="Textfeld 1"/>
        <xdr:cNvSpPr txBox="1"/>
      </xdr:nvSpPr>
      <xdr:spPr>
        <a:xfrm>
          <a:off x="167640" y="220980"/>
          <a:ext cx="1303020" cy="4572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de-CH" sz="1100"/>
            <a:t>Variante: 1</a:t>
          </a:r>
        </a:p>
        <a:p>
          <a:r>
            <a:rPr lang="de-CH" sz="1100"/>
            <a:t>Szenario: SB2/SU2</a:t>
          </a:r>
        </a:p>
      </xdr:txBody>
    </xdr:sp>
    <xdr:clientData/>
  </xdr:twoCellAnchor>
  <xdr:oneCellAnchor>
    <xdr:from>
      <xdr:col>2</xdr:col>
      <xdr:colOff>365760</xdr:colOff>
      <xdr:row>2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3" name="Textfeld 2">
              <a:extLst>
                <a:ext uri="{FF2B5EF4-FFF2-40B4-BE49-F238E27FC236}">
                  <a16:creationId xmlns="" xmlns:a16="http://schemas.microsoft.com/office/drawing/2014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3" name="Textfeld 2">
              <a:extLst>
                <a:ext uri="{FF2B5EF4-FFF2-40B4-BE49-F238E27FC236}">
                  <a16:creationId xmlns:a16="http://schemas.microsoft.com/office/drawing/2014/main" xmlns="" xmlns:a14="http://schemas.microsoft.com/office/drawing/2010/main" id="{315EEF99-84CE-41E9-B988-9CFA337388B6}"/>
                </a:ext>
              </a:extLst>
            </xdr:cNvPr>
            <xdr:cNvSpPr txBox="1"/>
          </xdr:nvSpPr>
          <xdr:spPr>
            <a:xfrm>
              <a:off x="236982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358140</xdr:colOff>
      <xdr:row>5</xdr:row>
      <xdr:rowOff>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4" name="Textfeld 3">
              <a:extLst>
                <a:ext uri="{FF2B5EF4-FFF2-40B4-BE49-F238E27FC236}">
                  <a16:creationId xmlns="" xmlns:a16="http://schemas.microsoft.com/office/drawing/2014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4" name="Textfeld 3">
              <a:extLst>
                <a:ext uri="{FF2B5EF4-FFF2-40B4-BE49-F238E27FC236}">
                  <a16:creationId xmlns:a16="http://schemas.microsoft.com/office/drawing/2014/main" xmlns="" xmlns:a14="http://schemas.microsoft.com/office/drawing/2010/main" id="{A553E0AE-3D2B-49A4-9129-27742A61A5F2}"/>
                </a:ext>
              </a:extLst>
            </xdr:cNvPr>
            <xdr:cNvSpPr txBox="1"/>
          </xdr:nvSpPr>
          <xdr:spPr>
            <a:xfrm>
              <a:off x="2362200" y="9144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571500</xdr:colOff>
      <xdr:row>3</xdr:row>
      <xdr:rowOff>7620</xdr:rowOff>
    </xdr:from>
    <xdr:ext cx="525465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5" name="Textfeld 4">
              <a:extLst>
                <a:ext uri="{FF2B5EF4-FFF2-40B4-BE49-F238E27FC236}">
                  <a16:creationId xmlns="" xmlns:a16="http://schemas.microsoft.com/office/drawing/2014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CH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 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5" name="Textfeld 4">
              <a:extLst>
                <a:ext uri="{FF2B5EF4-FFF2-40B4-BE49-F238E27FC236}">
                  <a16:creationId xmlns:a16="http://schemas.microsoft.com/office/drawing/2014/main" xmlns="" xmlns:a14="http://schemas.microsoft.com/office/drawing/2010/main" id="{F8954BB8-393A-429A-93F9-015D6ADA4666}"/>
                </a:ext>
              </a:extLst>
            </xdr:cNvPr>
            <xdr:cNvSpPr txBox="1"/>
          </xdr:nvSpPr>
          <xdr:spPr>
            <a:xfrm>
              <a:off x="2575560" y="556260"/>
              <a:ext cx="525465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_(𝑀𝐼𝑉</a:t>
              </a:r>
              <a:r>
                <a:rPr lang="de-DE" sz="1100" b="0" i="0">
                  <a:latin typeface="Cambria Math" panose="02040503050406030204" pitchFamily="18" charset="0"/>
                </a:rPr>
                <a:t> </a:t>
              </a:r>
              <a:r>
                <a:rPr lang="de-CH" sz="1100" b="0" i="0">
                  <a:latin typeface="Cambria Math" panose="02040503050406030204" pitchFamily="18" charset="0"/>
                </a:rPr>
                <a:t>)</a:t>
              </a:r>
              <a:r>
                <a:rPr lang="de-DE" sz="1100" b="0" i="0">
                  <a:latin typeface="Cambria Math" panose="02040503050406030204" pitchFamily="18" charset="0"/>
                </a:rPr>
                <a:t>  [ℎ]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</xdr:col>
      <xdr:colOff>586740</xdr:colOff>
      <xdr:row>6</xdr:row>
      <xdr:rowOff>7620</xdr:rowOff>
    </xdr:from>
    <xdr:ext cx="523926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𝑡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  <m:r>
                      <a:rPr lang="de-DE" sz="1100" b="0" i="1">
                        <a:latin typeface="Cambria Math" panose="02040503050406030204" pitchFamily="18" charset="0"/>
                      </a:rPr>
                      <m:t> [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h</m:t>
                    </m:r>
                    <m:r>
                      <a:rPr lang="de-DE" sz="1100" b="0" i="1">
                        <a:latin typeface="Cambria Math" panose="02040503050406030204" pitchFamily="18" charset="0"/>
                      </a:rPr>
                      <m:t>]</m:t>
                    </m:r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9CF27CF6-15D9-47C9-A05C-F84B5CD500F4}"/>
                </a:ext>
              </a:extLst>
            </xdr:cNvPr>
            <xdr:cNvSpPr txBox="1"/>
          </xdr:nvSpPr>
          <xdr:spPr>
            <a:xfrm>
              <a:off x="2590800" y="1104900"/>
              <a:ext cx="523926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DE" sz="1100" b="0" i="0">
                  <a:latin typeface="Cambria Math" panose="02040503050406030204" pitchFamily="18" charset="0"/>
                </a:rPr>
                <a:t>𝑡</a:t>
              </a:r>
              <a:r>
                <a:rPr lang="de-CH" sz="1100" b="0" i="0">
                  <a:latin typeface="Cambria Math" panose="02040503050406030204" pitchFamily="18" charset="0"/>
                </a:rPr>
                <a:t>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  [ℎ]</a:t>
              </a:r>
              <a:endParaRPr lang="de-CH" sz="1100"/>
            </a:p>
          </xdr:txBody>
        </xdr:sp>
      </mc:Fallback>
    </mc:AlternateContent>
    <xdr:clientData/>
  </xdr:oneCellAnchor>
</xdr:wsDr>
</file>

<file path=xl/drawings/drawing1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6" name="Textfeld 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6" name="Textfeld 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021080" y="19050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10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7" name="Textfeld 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7" name="Textfeld 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760220" y="19812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8" name="Textfeld 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8" name="Textfeld 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4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9" name="Textfeld 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9" name="Textfeld 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6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0" name="Textfeld 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0" name="Textfeld 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983480" y="3657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7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1" name="Textfeld 1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1" name="Textfeld 1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722620" y="3733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20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8" name="Textfeld 1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8" name="Textfeld 1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451866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21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19" name="Textfeld 1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19" name="Textfeld 1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525780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14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0" name="Textfeld 19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0" name="Textfeld 19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3538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15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1" name="Textfeld 20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1" name="Textfeld 20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87452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17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2" name="Textfeld 21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2" name="Textfeld 21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2819400" y="37338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18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3" name="Textfeld 22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3" name="Textfeld 22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3558540" y="38100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31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4" name="Textfeld 23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4" name="Textfeld 23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111937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32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5" name="Textfeld 24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5" name="Textfeld 24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19329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25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6" name="Textfeld 25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6" name="Textfeld 25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780288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26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7" name="Textfeld 26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7" name="Textfeld 26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854202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28</xdr:col>
      <xdr:colOff>228600</xdr:colOff>
      <xdr:row>5</xdr:row>
      <xdr:rowOff>0</xdr:rowOff>
    </xdr:from>
    <xdr:ext cx="489814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8" name="Textfeld 27">
              <a:extLst>
                <a:ext uri="{FF2B5EF4-FFF2-40B4-BE49-F238E27FC236}">
                  <a16:creationId xmlns="" xmlns:a16="http://schemas.microsoft.com/office/drawing/2014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𝑀𝐼𝑉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8" name="Textfeld 27">
              <a:extLst>
                <a:ext uri="{FF2B5EF4-FFF2-40B4-BE49-F238E27FC236}">
                  <a16:creationId xmlns:a16="http://schemas.microsoft.com/office/drawing/2014/main" xmlns="" xmlns:a14="http://schemas.microsoft.com/office/drawing/2010/main" id="{6A11C081-78F9-44C7-AECE-4CD0A85271C7}"/>
                </a:ext>
              </a:extLst>
            </xdr:cNvPr>
            <xdr:cNvSpPr txBox="1"/>
          </xdr:nvSpPr>
          <xdr:spPr>
            <a:xfrm>
              <a:off x="9494520" y="937260"/>
              <a:ext cx="489814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𝑀𝐼𝑉</a:t>
              </a:r>
              <a:endParaRPr lang="de-CH" sz="1100"/>
            </a:p>
          </xdr:txBody>
        </xdr:sp>
      </mc:Fallback>
    </mc:AlternateContent>
    <xdr:clientData/>
  </xdr:oneCellAnchor>
  <xdr:oneCellAnchor>
    <xdr:from>
      <xdr:col>29</xdr:col>
      <xdr:colOff>175260</xdr:colOff>
      <xdr:row>5</xdr:row>
      <xdr:rowOff>7620</xdr:rowOff>
    </xdr:from>
    <xdr:ext cx="510973" cy="172227"/>
    <mc:AlternateContent xmlns:mc="http://schemas.openxmlformats.org/markup-compatibility/2006" xmlns:a14="http://schemas.microsoft.com/office/drawing/2010/main">
      <mc:Choice Requires="a14">
        <xdr:sp macro="" textlink="">
          <xdr:nvSpPr>
            <xdr:cNvPr id="29" name="Textfeld 28">
              <a:extLst>
                <a:ext uri="{FF2B5EF4-FFF2-40B4-BE49-F238E27FC236}">
                  <a16:creationId xmlns="" xmlns:a16="http://schemas.microsoft.com/office/drawing/2014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14:m>
                <m:oMathPara xmlns:m="http://schemas.openxmlformats.org/officeDocument/2006/math">
                  <m:oMathParaPr>
                    <m:jc m:val="centerGroup"/>
                  </m:oMathParaPr>
                  <m:oMath xmlns:m="http://schemas.openxmlformats.org/officeDocument/2006/math">
                    <m:sSub>
                      <m:sSubPr>
                        <m:ctrlPr>
                          <a:rPr lang="de-CH" sz="1100" i="1">
                            <a:latin typeface="Cambria Math" panose="02040503050406030204" pitchFamily="18" charset="0"/>
                          </a:rPr>
                        </m:ctrlPr>
                      </m:sSubPr>
                      <m:e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𝐷𝑇𝑉</m:t>
                        </m:r>
                      </m:e>
                      <m:sub>
                        <m:r>
                          <a:rPr lang="de-DE" sz="1100" b="0" i="1">
                            <a:latin typeface="Cambria Math" panose="02040503050406030204" pitchFamily="18" charset="0"/>
                          </a:rPr>
                          <m:t>𝑉𝑒𝑙𝑜</m:t>
                        </m:r>
                      </m:sub>
                    </m:sSub>
                  </m:oMath>
                </m:oMathPara>
              </a14:m>
              <a:endParaRPr lang="de-CH" sz="1100"/>
            </a:p>
          </xdr:txBody>
        </xdr:sp>
      </mc:Choice>
      <mc:Fallback xmlns="">
        <xdr:sp macro="" textlink="">
          <xdr:nvSpPr>
            <xdr:cNvPr id="29" name="Textfeld 28">
              <a:extLst>
                <a:ext uri="{FF2B5EF4-FFF2-40B4-BE49-F238E27FC236}">
                  <a16:creationId xmlns:a16="http://schemas.microsoft.com/office/drawing/2014/main" xmlns="" xmlns:a14="http://schemas.microsoft.com/office/drawing/2010/main" id="{F9E8BADE-35FC-4006-9FB1-B28502CBAC5B}"/>
                </a:ext>
              </a:extLst>
            </xdr:cNvPr>
            <xdr:cNvSpPr txBox="1"/>
          </xdr:nvSpPr>
          <xdr:spPr>
            <a:xfrm>
              <a:off x="10233660" y="944880"/>
              <a:ext cx="510973" cy="172227"/>
            </a:xfrm>
            <a:prstGeom prst="rect">
              <a:avLst/>
            </a:prstGeom>
            <a:noFill/>
          </xdr:spPr>
          <xdr:style>
            <a:lnRef idx="0">
              <a:scrgbClr r="0" g="0" b="0"/>
            </a:lnRef>
            <a:fillRef idx="0">
              <a:scrgbClr r="0" g="0" b="0"/>
            </a:fillRef>
            <a:effectRef idx="0">
              <a:scrgbClr r="0" g="0" b="0"/>
            </a:effectRef>
            <a:fontRef idx="minor">
              <a:schemeClr val="tx1"/>
            </a:fontRef>
          </xdr:style>
          <xdr:txBody>
            <a:bodyPr vertOverflow="clip" horzOverflow="clip" wrap="none" lIns="0" tIns="0" rIns="0" bIns="0" rtlCol="0" anchor="t">
              <a:spAutoFit/>
            </a:bodyPr>
            <a:lstStyle/>
            <a:p>
              <a:pPr/>
              <a:r>
                <a:rPr lang="de-CH" sz="1100" i="0">
                  <a:latin typeface="Cambria Math" panose="02040503050406030204" pitchFamily="18" charset="0"/>
                </a:rPr>
                <a:t>〖</a:t>
              </a:r>
              <a:r>
                <a:rPr lang="de-DE" sz="1100" b="0" i="0">
                  <a:latin typeface="Cambria Math" panose="02040503050406030204" pitchFamily="18" charset="0"/>
                </a:rPr>
                <a:t>𝐷𝑇𝑉</a:t>
              </a:r>
              <a:r>
                <a:rPr lang="de-CH" sz="1100" b="0" i="0">
                  <a:latin typeface="Cambria Math" panose="02040503050406030204" pitchFamily="18" charset="0"/>
                </a:rPr>
                <a:t>〗_</a:t>
              </a:r>
              <a:r>
                <a:rPr lang="de-DE" sz="1100" b="0" i="0">
                  <a:latin typeface="Cambria Math" panose="02040503050406030204" pitchFamily="18" charset="0"/>
                </a:rPr>
                <a:t>𝑉𝑒𝑙𝑜</a:t>
              </a:r>
              <a:endParaRPr lang="de-CH" sz="1100"/>
            </a:p>
          </xdr:txBody>
        </xdr:sp>
      </mc:Fallback>
    </mc:AlternateContent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Bev.wachstum%20-%20j.%20Zuwachs%20konstant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Umsetzung%20STEK-%20j.%20Zuwachs%20konstant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Szenarien%20Marktanteil%20E-Auto.xlsx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Unfallrisiko%20Sch&#228;tzung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CRAP"/>
      <sheetName val="DTV_i"/>
      <sheetName val="W'rate"/>
    </sheetNames>
    <sheetDataSet>
      <sheetData sheetId="0">
        <row r="9">
          <cell r="H9">
            <v>11962.885</v>
          </cell>
          <cell r="K9">
            <v>1238.6371128999999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12083.115</v>
          </cell>
          <cell r="K11">
            <v>1251.0857271</v>
          </cell>
        </row>
        <row r="12">
          <cell r="H12">
            <v>12143.23</v>
          </cell>
          <cell r="K12">
            <v>1257.3100341999998</v>
          </cell>
        </row>
        <row r="13">
          <cell r="H13">
            <v>12203.344999999999</v>
          </cell>
          <cell r="K13">
            <v>1263.5343412999998</v>
          </cell>
        </row>
        <row r="14">
          <cell r="H14">
            <v>12263.46</v>
          </cell>
          <cell r="K14">
            <v>1269.7586483999999</v>
          </cell>
        </row>
        <row r="15">
          <cell r="H15">
            <v>12323.575000000001</v>
          </cell>
          <cell r="K15">
            <v>1275.9829554999999</v>
          </cell>
        </row>
        <row r="16">
          <cell r="H16">
            <v>12383.69</v>
          </cell>
          <cell r="K16">
            <v>1282.2072625999999</v>
          </cell>
        </row>
        <row r="17">
          <cell r="H17">
            <v>12443.805</v>
          </cell>
          <cell r="K17">
            <v>1288.4315697</v>
          </cell>
        </row>
        <row r="18">
          <cell r="H18">
            <v>12503.92</v>
          </cell>
          <cell r="K18">
            <v>1294.6558768</v>
          </cell>
        </row>
        <row r="19">
          <cell r="H19">
            <v>12564.035</v>
          </cell>
          <cell r="K19">
            <v>1300.8801838999998</v>
          </cell>
        </row>
        <row r="20">
          <cell r="H20">
            <v>12624.15</v>
          </cell>
          <cell r="K20">
            <v>1307.1044909999998</v>
          </cell>
        </row>
        <row r="21">
          <cell r="H21">
            <v>12684.264999999999</v>
          </cell>
          <cell r="K21">
            <v>1313.3287980999999</v>
          </cell>
        </row>
        <row r="22">
          <cell r="H22">
            <v>12744.38</v>
          </cell>
          <cell r="K22">
            <v>1319.5531051999999</v>
          </cell>
        </row>
        <row r="23">
          <cell r="H23">
            <v>12804.495000000001</v>
          </cell>
          <cell r="K23">
            <v>1325.7774122999999</v>
          </cell>
        </row>
        <row r="24">
          <cell r="H24">
            <v>12864.61</v>
          </cell>
          <cell r="K24">
            <v>1332.0017194</v>
          </cell>
        </row>
        <row r="25">
          <cell r="H25">
            <v>12924.725</v>
          </cell>
          <cell r="K25">
            <v>1338.2260265</v>
          </cell>
        </row>
        <row r="26">
          <cell r="H26">
            <v>12984.84</v>
          </cell>
          <cell r="K26">
            <v>1344.4503336</v>
          </cell>
        </row>
        <row r="27">
          <cell r="H27">
            <v>13044.955</v>
          </cell>
          <cell r="K27">
            <v>1350.6746406999998</v>
          </cell>
        </row>
        <row r="28">
          <cell r="H28">
            <v>13105.07</v>
          </cell>
          <cell r="K28">
            <v>1356.8989477999999</v>
          </cell>
        </row>
        <row r="29">
          <cell r="H29">
            <v>13165.184999999999</v>
          </cell>
          <cell r="K29">
            <v>1363.1232548999999</v>
          </cell>
        </row>
        <row r="30">
          <cell r="H30">
            <v>13225.3</v>
          </cell>
          <cell r="K30">
            <v>1369.3475619999999</v>
          </cell>
        </row>
        <row r="31">
          <cell r="H31">
            <v>13285.415000000001</v>
          </cell>
          <cell r="K31">
            <v>1375.5718691</v>
          </cell>
        </row>
        <row r="32">
          <cell r="H32">
            <v>13345.53</v>
          </cell>
          <cell r="K32">
            <v>1381.7961762</v>
          </cell>
        </row>
        <row r="33">
          <cell r="H33">
            <v>13405.645</v>
          </cell>
          <cell r="K33">
            <v>1388.0204833</v>
          </cell>
        </row>
        <row r="34">
          <cell r="H34">
            <v>13465.76</v>
          </cell>
          <cell r="K34">
            <v>1394.2447903999998</v>
          </cell>
        </row>
        <row r="35">
          <cell r="H35">
            <v>13525.875</v>
          </cell>
          <cell r="K35">
            <v>1400.4690974999999</v>
          </cell>
        </row>
        <row r="36">
          <cell r="H36">
            <v>13585.99</v>
          </cell>
          <cell r="K36">
            <v>1406.6934045999999</v>
          </cell>
        </row>
        <row r="37">
          <cell r="H37">
            <v>13646.105</v>
          </cell>
          <cell r="K37">
            <v>1412.9177116999999</v>
          </cell>
        </row>
        <row r="38">
          <cell r="H38">
            <v>13706.220000000001</v>
          </cell>
          <cell r="K38">
            <v>1419.1420188</v>
          </cell>
        </row>
        <row r="39">
          <cell r="H39">
            <v>13766.334999999999</v>
          </cell>
          <cell r="K39">
            <v>1425.3663258999998</v>
          </cell>
        </row>
        <row r="40">
          <cell r="H40">
            <v>13826.45</v>
          </cell>
          <cell r="K40">
            <v>1431.590633</v>
          </cell>
        </row>
        <row r="41">
          <cell r="H41">
            <v>13886.565000000001</v>
          </cell>
          <cell r="K41">
            <v>1437.8149401000001</v>
          </cell>
        </row>
        <row r="42">
          <cell r="H42">
            <v>13946.68</v>
          </cell>
          <cell r="K42">
            <v>1444.0392471999999</v>
          </cell>
        </row>
        <row r="43">
          <cell r="H43">
            <v>14006.795</v>
          </cell>
          <cell r="K43">
            <v>1450.2635542999999</v>
          </cell>
        </row>
        <row r="44">
          <cell r="H44">
            <v>14066.91</v>
          </cell>
          <cell r="K44">
            <v>1456.4878613999999</v>
          </cell>
        </row>
        <row r="45">
          <cell r="H45">
            <v>14127.025</v>
          </cell>
          <cell r="K45">
            <v>1462.7121685</v>
          </cell>
        </row>
        <row r="46">
          <cell r="H46">
            <v>14187.14</v>
          </cell>
          <cell r="K46">
            <v>1468.9364755999998</v>
          </cell>
        </row>
        <row r="47">
          <cell r="H47">
            <v>14247.255000000001</v>
          </cell>
          <cell r="K47">
            <v>1475.1607827</v>
          </cell>
        </row>
        <row r="48">
          <cell r="H48">
            <v>14307.369999999999</v>
          </cell>
          <cell r="K48">
            <v>1481.3850897999998</v>
          </cell>
        </row>
        <row r="49">
          <cell r="H49">
            <v>14367.485000000001</v>
          </cell>
          <cell r="K49">
            <v>1487.6093968999999</v>
          </cell>
        </row>
        <row r="50">
          <cell r="H50">
            <v>14427.6</v>
          </cell>
          <cell r="K50">
            <v>1493.8337039999999</v>
          </cell>
        </row>
        <row r="51">
          <cell r="H51">
            <v>14487.715</v>
          </cell>
          <cell r="K51">
            <v>1500.0580110999999</v>
          </cell>
        </row>
        <row r="52">
          <cell r="H52">
            <v>14547.83</v>
          </cell>
          <cell r="K52">
            <v>1506.2823182</v>
          </cell>
        </row>
        <row r="53">
          <cell r="H53">
            <v>14607.945</v>
          </cell>
          <cell r="K53">
            <v>1512.5066252999998</v>
          </cell>
        </row>
        <row r="54">
          <cell r="H54">
            <v>14668.06</v>
          </cell>
          <cell r="K54">
            <v>1518.7309323999998</v>
          </cell>
        </row>
      </sheetData>
      <sheetData sheetId="1">
        <row r="9">
          <cell r="H9">
            <v>11902.77</v>
          </cell>
          <cell r="K9">
            <v>1232.4128057999999</v>
          </cell>
        </row>
        <row r="10">
          <cell r="H10">
            <v>12023</v>
          </cell>
          <cell r="K10">
            <v>1244.86142</v>
          </cell>
        </row>
        <row r="11">
          <cell r="H11">
            <v>12143.23</v>
          </cell>
          <cell r="K11">
            <v>1257.3100341999998</v>
          </cell>
        </row>
        <row r="12">
          <cell r="H12">
            <v>12263.46</v>
          </cell>
          <cell r="K12">
            <v>1269.7586483999999</v>
          </cell>
        </row>
        <row r="13">
          <cell r="H13">
            <v>12383.69</v>
          </cell>
          <cell r="K13">
            <v>1282.2072625999999</v>
          </cell>
        </row>
        <row r="14">
          <cell r="H14">
            <v>12503.92</v>
          </cell>
          <cell r="K14">
            <v>1294.6558768</v>
          </cell>
        </row>
        <row r="15">
          <cell r="H15">
            <v>12624.15</v>
          </cell>
          <cell r="K15">
            <v>1307.1044909999998</v>
          </cell>
        </row>
        <row r="16">
          <cell r="H16">
            <v>12744.38</v>
          </cell>
          <cell r="K16">
            <v>1319.5531051999999</v>
          </cell>
        </row>
        <row r="17">
          <cell r="H17">
            <v>12864.61</v>
          </cell>
          <cell r="K17">
            <v>1332.0017194</v>
          </cell>
        </row>
        <row r="18">
          <cell r="H18">
            <v>12984.84</v>
          </cell>
          <cell r="K18">
            <v>1344.4503336</v>
          </cell>
        </row>
        <row r="19">
          <cell r="H19">
            <v>13105.07</v>
          </cell>
          <cell r="K19">
            <v>1356.8989477999999</v>
          </cell>
        </row>
        <row r="20">
          <cell r="H20">
            <v>13225.3</v>
          </cell>
          <cell r="K20">
            <v>1369.3475619999999</v>
          </cell>
        </row>
        <row r="21">
          <cell r="H21">
            <v>13345.53</v>
          </cell>
          <cell r="K21">
            <v>1381.7961762</v>
          </cell>
        </row>
        <row r="22">
          <cell r="H22">
            <v>13465.76</v>
          </cell>
          <cell r="K22">
            <v>1394.2447903999998</v>
          </cell>
        </row>
        <row r="23">
          <cell r="H23">
            <v>13585.99</v>
          </cell>
          <cell r="K23">
            <v>1406.6934045999999</v>
          </cell>
        </row>
        <row r="24">
          <cell r="H24">
            <v>13706.220000000001</v>
          </cell>
          <cell r="K24">
            <v>1419.1420188</v>
          </cell>
        </row>
        <row r="25">
          <cell r="H25">
            <v>13826.45</v>
          </cell>
          <cell r="K25">
            <v>1431.590633</v>
          </cell>
        </row>
        <row r="26">
          <cell r="H26">
            <v>13946.68</v>
          </cell>
          <cell r="K26">
            <v>1444.0392471999999</v>
          </cell>
        </row>
        <row r="27">
          <cell r="H27">
            <v>14066.91</v>
          </cell>
          <cell r="K27">
            <v>1456.4878613999999</v>
          </cell>
        </row>
        <row r="28">
          <cell r="H28">
            <v>14187.14</v>
          </cell>
          <cell r="K28">
            <v>1468.9364755999998</v>
          </cell>
        </row>
        <row r="29">
          <cell r="H29">
            <v>14307.369999999999</v>
          </cell>
          <cell r="K29">
            <v>1481.3850897999998</v>
          </cell>
        </row>
        <row r="30">
          <cell r="H30">
            <v>14427.6</v>
          </cell>
          <cell r="K30">
            <v>1493.8337039999999</v>
          </cell>
        </row>
        <row r="31">
          <cell r="H31">
            <v>14547.83</v>
          </cell>
          <cell r="K31">
            <v>1506.2823182</v>
          </cell>
        </row>
        <row r="32">
          <cell r="H32">
            <v>14668.06</v>
          </cell>
          <cell r="K32">
            <v>1518.7309323999998</v>
          </cell>
        </row>
        <row r="33">
          <cell r="H33">
            <v>14788.29</v>
          </cell>
          <cell r="K33">
            <v>1531.1795466000001</v>
          </cell>
        </row>
        <row r="34">
          <cell r="H34">
            <v>14908.52</v>
          </cell>
          <cell r="K34">
            <v>1543.6281607999999</v>
          </cell>
        </row>
        <row r="35">
          <cell r="H35">
            <v>15028.75</v>
          </cell>
          <cell r="K35">
            <v>1556.076775</v>
          </cell>
        </row>
        <row r="36">
          <cell r="H36">
            <v>15148.98</v>
          </cell>
          <cell r="K36">
            <v>1568.5253891999998</v>
          </cell>
        </row>
        <row r="37">
          <cell r="H37">
            <v>15269.21</v>
          </cell>
          <cell r="K37">
            <v>1580.9740033999999</v>
          </cell>
        </row>
        <row r="38">
          <cell r="H38">
            <v>15389.44</v>
          </cell>
          <cell r="K38">
            <v>1593.4226176</v>
          </cell>
        </row>
        <row r="39">
          <cell r="H39">
            <v>15509.67</v>
          </cell>
          <cell r="K39">
            <v>1605.8712317999998</v>
          </cell>
        </row>
        <row r="40">
          <cell r="H40">
            <v>15629.9</v>
          </cell>
          <cell r="K40">
            <v>1618.3198459999999</v>
          </cell>
        </row>
        <row r="41">
          <cell r="H41">
            <v>15750.130000000001</v>
          </cell>
          <cell r="K41">
            <v>1630.7684601999999</v>
          </cell>
        </row>
        <row r="42">
          <cell r="H42">
            <v>15870.36</v>
          </cell>
          <cell r="K42">
            <v>1643.2170744</v>
          </cell>
        </row>
        <row r="43">
          <cell r="H43">
            <v>15990.59</v>
          </cell>
          <cell r="K43">
            <v>1655.6656885999998</v>
          </cell>
        </row>
        <row r="44">
          <cell r="H44">
            <v>16110.82</v>
          </cell>
          <cell r="K44">
            <v>1668.1143027999999</v>
          </cell>
        </row>
        <row r="45">
          <cell r="H45">
            <v>16231.05</v>
          </cell>
          <cell r="K45">
            <v>1680.5629169999997</v>
          </cell>
        </row>
        <row r="46">
          <cell r="H46">
            <v>16351.279999999999</v>
          </cell>
          <cell r="K46">
            <v>1693.0115311999998</v>
          </cell>
        </row>
        <row r="47">
          <cell r="H47">
            <v>16471.510000000002</v>
          </cell>
          <cell r="K47">
            <v>1705.4601454000001</v>
          </cell>
        </row>
        <row r="48">
          <cell r="H48">
            <v>16591.739999999998</v>
          </cell>
          <cell r="K48">
            <v>1717.9087595999997</v>
          </cell>
        </row>
        <row r="49">
          <cell r="H49">
            <v>16711.97</v>
          </cell>
          <cell r="K49">
            <v>1730.3573738</v>
          </cell>
        </row>
        <row r="50">
          <cell r="H50">
            <v>16832.2</v>
          </cell>
          <cell r="K50">
            <v>1742.8059880000001</v>
          </cell>
        </row>
        <row r="51">
          <cell r="H51">
            <v>16952.43</v>
          </cell>
          <cell r="K51">
            <v>1755.2546021999999</v>
          </cell>
        </row>
        <row r="52">
          <cell r="H52">
            <v>17072.66</v>
          </cell>
          <cell r="K52">
            <v>1767.7032164</v>
          </cell>
        </row>
        <row r="53">
          <cell r="H53">
            <v>17192.89</v>
          </cell>
          <cell r="K53">
            <v>1780.1518305999998</v>
          </cell>
        </row>
        <row r="54">
          <cell r="H54">
            <v>17313.12</v>
          </cell>
          <cell r="K54">
            <v>1792.6004447999999</v>
          </cell>
        </row>
      </sheetData>
      <sheetData sheetId="2">
        <row r="9">
          <cell r="H9">
            <v>11842.655000000001</v>
          </cell>
          <cell r="K9">
            <v>1226.1884987000001</v>
          </cell>
        </row>
        <row r="10">
          <cell r="H10">
            <v>12023</v>
          </cell>
          <cell r="K10">
            <v>1244.86142</v>
          </cell>
        </row>
        <row r="11">
          <cell r="H11">
            <v>12203.344999999999</v>
          </cell>
          <cell r="K11">
            <v>1263.5343412999998</v>
          </cell>
        </row>
        <row r="12">
          <cell r="H12">
            <v>12383.69</v>
          </cell>
          <cell r="K12">
            <v>1282.2072625999999</v>
          </cell>
        </row>
        <row r="13">
          <cell r="H13">
            <v>12564.035</v>
          </cell>
          <cell r="K13">
            <v>1300.8801838999998</v>
          </cell>
        </row>
        <row r="14">
          <cell r="H14">
            <v>12744.38</v>
          </cell>
          <cell r="K14">
            <v>1319.5531051999999</v>
          </cell>
        </row>
        <row r="15">
          <cell r="H15">
            <v>12924.725</v>
          </cell>
          <cell r="K15">
            <v>1338.2260265</v>
          </cell>
        </row>
        <row r="16">
          <cell r="H16">
            <v>13105.07</v>
          </cell>
          <cell r="K16">
            <v>1356.8989477999999</v>
          </cell>
        </row>
        <row r="17">
          <cell r="H17">
            <v>13285.415000000001</v>
          </cell>
          <cell r="K17">
            <v>1375.5718691</v>
          </cell>
        </row>
        <row r="18">
          <cell r="H18">
            <v>13465.76</v>
          </cell>
          <cell r="K18">
            <v>1394.2447903999998</v>
          </cell>
        </row>
        <row r="19">
          <cell r="H19">
            <v>13646.105</v>
          </cell>
          <cell r="K19">
            <v>1412.9177116999999</v>
          </cell>
        </row>
        <row r="20">
          <cell r="H20">
            <v>13826.45</v>
          </cell>
          <cell r="K20">
            <v>1431.590633</v>
          </cell>
        </row>
        <row r="21">
          <cell r="H21">
            <v>14006.795</v>
          </cell>
          <cell r="K21">
            <v>1450.2635542999999</v>
          </cell>
        </row>
        <row r="22">
          <cell r="H22">
            <v>14187.14</v>
          </cell>
          <cell r="K22">
            <v>1468.9364755999998</v>
          </cell>
        </row>
        <row r="23">
          <cell r="H23">
            <v>14367.485000000001</v>
          </cell>
          <cell r="K23">
            <v>1487.6093968999999</v>
          </cell>
        </row>
        <row r="24">
          <cell r="H24">
            <v>14547.83</v>
          </cell>
          <cell r="K24">
            <v>1506.2823182</v>
          </cell>
        </row>
        <row r="25">
          <cell r="H25">
            <v>14728.174999999999</v>
          </cell>
          <cell r="K25">
            <v>1524.9552394999998</v>
          </cell>
        </row>
        <row r="26">
          <cell r="H26">
            <v>14908.52</v>
          </cell>
          <cell r="K26">
            <v>1543.6281607999999</v>
          </cell>
        </row>
        <row r="27">
          <cell r="H27">
            <v>15088.865</v>
          </cell>
          <cell r="K27">
            <v>1562.3010820999998</v>
          </cell>
        </row>
        <row r="28">
          <cell r="H28">
            <v>15269.21</v>
          </cell>
          <cell r="K28">
            <v>1580.9740033999999</v>
          </cell>
        </row>
        <row r="29">
          <cell r="H29">
            <v>15449.555</v>
          </cell>
          <cell r="K29">
            <v>1599.6469247</v>
          </cell>
        </row>
        <row r="30">
          <cell r="H30">
            <v>15629.9</v>
          </cell>
          <cell r="K30">
            <v>1618.3198459999999</v>
          </cell>
        </row>
        <row r="31">
          <cell r="H31">
            <v>15810.244999999999</v>
          </cell>
          <cell r="K31">
            <v>1636.9927672999997</v>
          </cell>
        </row>
        <row r="32">
          <cell r="H32">
            <v>15990.59</v>
          </cell>
          <cell r="K32">
            <v>1655.6656885999998</v>
          </cell>
        </row>
        <row r="33">
          <cell r="H33">
            <v>16170.934999999999</v>
          </cell>
          <cell r="K33">
            <v>1674.3386098999999</v>
          </cell>
        </row>
        <row r="34">
          <cell r="H34">
            <v>16351.279999999999</v>
          </cell>
          <cell r="K34">
            <v>1693.0115311999998</v>
          </cell>
        </row>
        <row r="35">
          <cell r="H35">
            <v>16531.625</v>
          </cell>
          <cell r="K35">
            <v>1711.6844524999999</v>
          </cell>
        </row>
        <row r="36">
          <cell r="H36">
            <v>16711.97</v>
          </cell>
          <cell r="K36">
            <v>1730.3573738</v>
          </cell>
        </row>
        <row r="37">
          <cell r="H37">
            <v>16892.314999999999</v>
          </cell>
          <cell r="K37">
            <v>1749.0302950999996</v>
          </cell>
        </row>
        <row r="38">
          <cell r="H38">
            <v>17072.66</v>
          </cell>
          <cell r="K38">
            <v>1767.7032164</v>
          </cell>
        </row>
        <row r="39">
          <cell r="H39">
            <v>17253.005000000001</v>
          </cell>
          <cell r="K39">
            <v>1786.3761377000001</v>
          </cell>
        </row>
        <row r="40">
          <cell r="H40">
            <v>17433.349999999999</v>
          </cell>
          <cell r="K40">
            <v>1805.0490589999997</v>
          </cell>
        </row>
        <row r="41">
          <cell r="H41">
            <v>17613.695</v>
          </cell>
          <cell r="K41">
            <v>1823.7219802999998</v>
          </cell>
        </row>
        <row r="42">
          <cell r="H42">
            <v>17794.04</v>
          </cell>
          <cell r="K42">
            <v>1842.3949015999999</v>
          </cell>
        </row>
        <row r="43">
          <cell r="H43">
            <v>17974.385000000002</v>
          </cell>
          <cell r="K43">
            <v>1861.0678229</v>
          </cell>
        </row>
        <row r="44">
          <cell r="H44">
            <v>18154.73</v>
          </cell>
          <cell r="K44">
            <v>1879.7407441999999</v>
          </cell>
        </row>
        <row r="45">
          <cell r="H45">
            <v>18335.075000000001</v>
          </cell>
          <cell r="K45">
            <v>1898.4136655</v>
          </cell>
        </row>
        <row r="46">
          <cell r="H46">
            <v>18515.419999999998</v>
          </cell>
          <cell r="K46">
            <v>1917.0865867999996</v>
          </cell>
        </row>
        <row r="47">
          <cell r="H47">
            <v>18695.764999999999</v>
          </cell>
          <cell r="K47">
            <v>1935.7595080999997</v>
          </cell>
        </row>
        <row r="48">
          <cell r="H48">
            <v>18876.11</v>
          </cell>
          <cell r="K48">
            <v>1954.4324293999998</v>
          </cell>
        </row>
        <row r="49">
          <cell r="H49">
            <v>19056.455000000002</v>
          </cell>
          <cell r="K49">
            <v>1973.1053507000001</v>
          </cell>
        </row>
        <row r="50">
          <cell r="H50">
            <v>19236.8</v>
          </cell>
          <cell r="K50">
            <v>1991.7782719999998</v>
          </cell>
        </row>
        <row r="51">
          <cell r="H51">
            <v>19417.145</v>
          </cell>
          <cell r="K51">
            <v>2010.4511932999999</v>
          </cell>
        </row>
        <row r="52">
          <cell r="H52">
            <v>19597.489999999998</v>
          </cell>
          <cell r="K52">
            <v>2029.1241145999998</v>
          </cell>
        </row>
        <row r="53">
          <cell r="H53">
            <v>19777.834999999999</v>
          </cell>
          <cell r="K53">
            <v>2047.7970358999999</v>
          </cell>
        </row>
        <row r="54">
          <cell r="H54">
            <v>19958.18</v>
          </cell>
          <cell r="K54">
            <v>2066.4699572</v>
          </cell>
        </row>
      </sheetData>
      <sheetData sheetId="3"/>
      <sheetData sheetId="4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zenario 1"/>
      <sheetName val="Szenario 2"/>
      <sheetName val="Szenario 3"/>
      <sheetName val="Tabelle1"/>
    </sheetNames>
    <sheetDataSet>
      <sheetData sheetId="0">
        <row r="9">
          <cell r="F9">
            <v>7</v>
          </cell>
        </row>
        <row r="10">
          <cell r="F10">
            <v>7</v>
          </cell>
        </row>
        <row r="11">
          <cell r="F11">
            <v>7</v>
          </cell>
        </row>
        <row r="12">
          <cell r="F12">
            <v>7</v>
          </cell>
        </row>
        <row r="13">
          <cell r="F13">
            <v>7</v>
          </cell>
        </row>
        <row r="14">
          <cell r="F14">
            <v>7</v>
          </cell>
        </row>
        <row r="15">
          <cell r="F15">
            <v>7</v>
          </cell>
        </row>
        <row r="16">
          <cell r="F16">
            <v>7</v>
          </cell>
        </row>
        <row r="17">
          <cell r="F17">
            <v>7</v>
          </cell>
        </row>
        <row r="18">
          <cell r="F18">
            <v>7</v>
          </cell>
        </row>
        <row r="19">
          <cell r="F19">
            <v>7</v>
          </cell>
        </row>
        <row r="20">
          <cell r="F20">
            <v>7</v>
          </cell>
        </row>
        <row r="21">
          <cell r="F21">
            <v>7</v>
          </cell>
        </row>
        <row r="22">
          <cell r="F22">
            <v>7</v>
          </cell>
        </row>
        <row r="23">
          <cell r="F23">
            <v>7</v>
          </cell>
        </row>
        <row r="24">
          <cell r="F24">
            <v>7</v>
          </cell>
        </row>
        <row r="25">
          <cell r="F25">
            <v>7</v>
          </cell>
        </row>
        <row r="26">
          <cell r="F26">
            <v>7</v>
          </cell>
        </row>
        <row r="27">
          <cell r="F27">
            <v>7</v>
          </cell>
        </row>
        <row r="28">
          <cell r="F28">
            <v>7</v>
          </cell>
        </row>
        <row r="29">
          <cell r="F29">
            <v>7</v>
          </cell>
        </row>
        <row r="30">
          <cell r="F30">
            <v>7</v>
          </cell>
        </row>
        <row r="31">
          <cell r="F31">
            <v>7</v>
          </cell>
        </row>
        <row r="32">
          <cell r="F32">
            <v>7</v>
          </cell>
        </row>
        <row r="33">
          <cell r="F33">
            <v>7</v>
          </cell>
        </row>
        <row r="34">
          <cell r="F34">
            <v>7</v>
          </cell>
        </row>
        <row r="35">
          <cell r="F35">
            <v>7</v>
          </cell>
        </row>
        <row r="36">
          <cell r="F36">
            <v>7</v>
          </cell>
        </row>
        <row r="37">
          <cell r="F37">
            <v>7</v>
          </cell>
        </row>
        <row r="38">
          <cell r="F38">
            <v>7</v>
          </cell>
        </row>
        <row r="39">
          <cell r="F39">
            <v>7</v>
          </cell>
        </row>
        <row r="40">
          <cell r="F40">
            <v>7</v>
          </cell>
        </row>
        <row r="41">
          <cell r="F41">
            <v>7</v>
          </cell>
        </row>
        <row r="42">
          <cell r="F42">
            <v>7</v>
          </cell>
        </row>
        <row r="43">
          <cell r="F43">
            <v>7</v>
          </cell>
        </row>
        <row r="44">
          <cell r="F44">
            <v>7</v>
          </cell>
        </row>
        <row r="45">
          <cell r="F45">
            <v>7</v>
          </cell>
        </row>
        <row r="46">
          <cell r="F46">
            <v>7</v>
          </cell>
        </row>
        <row r="47">
          <cell r="F47">
            <v>7</v>
          </cell>
        </row>
        <row r="48">
          <cell r="F48">
            <v>7</v>
          </cell>
        </row>
        <row r="49">
          <cell r="F49">
            <v>7</v>
          </cell>
        </row>
        <row r="50">
          <cell r="F50">
            <v>7</v>
          </cell>
        </row>
        <row r="51">
          <cell r="F51">
            <v>7</v>
          </cell>
        </row>
        <row r="52">
          <cell r="F52">
            <v>7</v>
          </cell>
        </row>
        <row r="53">
          <cell r="F53">
            <v>7</v>
          </cell>
        </row>
        <row r="54">
          <cell r="F54">
            <v>7</v>
          </cell>
        </row>
      </sheetData>
      <sheetData sheetId="1">
        <row r="9">
          <cell r="F9">
            <v>16</v>
          </cell>
        </row>
        <row r="10">
          <cell r="F10">
            <v>16</v>
          </cell>
        </row>
        <row r="11">
          <cell r="F11">
            <v>16</v>
          </cell>
        </row>
        <row r="12">
          <cell r="F12">
            <v>16</v>
          </cell>
        </row>
        <row r="13">
          <cell r="F13">
            <v>16</v>
          </cell>
        </row>
        <row r="14">
          <cell r="F14">
            <v>16</v>
          </cell>
        </row>
        <row r="15">
          <cell r="F15">
            <v>16</v>
          </cell>
        </row>
        <row r="16">
          <cell r="F16">
            <v>16</v>
          </cell>
        </row>
        <row r="17">
          <cell r="F17">
            <v>16</v>
          </cell>
        </row>
        <row r="18">
          <cell r="F18">
            <v>16</v>
          </cell>
        </row>
        <row r="19">
          <cell r="F19">
            <v>16</v>
          </cell>
        </row>
        <row r="20">
          <cell r="F20">
            <v>16</v>
          </cell>
        </row>
        <row r="21">
          <cell r="F21">
            <v>16</v>
          </cell>
        </row>
        <row r="22">
          <cell r="F22">
            <v>16</v>
          </cell>
        </row>
        <row r="23">
          <cell r="F23">
            <v>16</v>
          </cell>
        </row>
        <row r="24">
          <cell r="F24">
            <v>16</v>
          </cell>
        </row>
        <row r="25">
          <cell r="F25">
            <v>16</v>
          </cell>
        </row>
        <row r="26">
          <cell r="F26">
            <v>16</v>
          </cell>
        </row>
        <row r="27">
          <cell r="F27">
            <v>16</v>
          </cell>
        </row>
        <row r="28">
          <cell r="F28">
            <v>16</v>
          </cell>
        </row>
        <row r="29">
          <cell r="F29">
            <v>16</v>
          </cell>
        </row>
        <row r="30">
          <cell r="F30">
            <v>16</v>
          </cell>
        </row>
        <row r="31">
          <cell r="F31">
            <v>16</v>
          </cell>
        </row>
        <row r="32">
          <cell r="F32">
            <v>16</v>
          </cell>
        </row>
        <row r="33">
          <cell r="F33">
            <v>16</v>
          </cell>
        </row>
        <row r="34">
          <cell r="F34">
            <v>16</v>
          </cell>
        </row>
        <row r="35">
          <cell r="F35">
            <v>16</v>
          </cell>
        </row>
        <row r="36">
          <cell r="F36">
            <v>16</v>
          </cell>
        </row>
        <row r="37">
          <cell r="F37">
            <v>16</v>
          </cell>
        </row>
        <row r="38">
          <cell r="F38">
            <v>16</v>
          </cell>
        </row>
        <row r="39">
          <cell r="F39">
            <v>16</v>
          </cell>
        </row>
        <row r="40">
          <cell r="F40">
            <v>16</v>
          </cell>
        </row>
        <row r="41">
          <cell r="F41">
            <v>16</v>
          </cell>
        </row>
        <row r="42">
          <cell r="F42">
            <v>16</v>
          </cell>
        </row>
        <row r="43">
          <cell r="F43">
            <v>16</v>
          </cell>
        </row>
        <row r="44">
          <cell r="F44">
            <v>16</v>
          </cell>
        </row>
        <row r="45">
          <cell r="F45">
            <v>16</v>
          </cell>
        </row>
        <row r="46">
          <cell r="F46">
            <v>16</v>
          </cell>
        </row>
        <row r="47">
          <cell r="F47">
            <v>16</v>
          </cell>
        </row>
        <row r="48">
          <cell r="F48">
            <v>16</v>
          </cell>
        </row>
        <row r="49">
          <cell r="F49">
            <v>16</v>
          </cell>
        </row>
        <row r="50">
          <cell r="F50">
            <v>16</v>
          </cell>
        </row>
        <row r="51">
          <cell r="F51">
            <v>16</v>
          </cell>
        </row>
        <row r="52">
          <cell r="F52">
            <v>16</v>
          </cell>
        </row>
        <row r="53">
          <cell r="F53">
            <v>16</v>
          </cell>
        </row>
        <row r="54">
          <cell r="F54">
            <v>16</v>
          </cell>
        </row>
      </sheetData>
      <sheetData sheetId="2">
        <row r="9">
          <cell r="F9">
            <v>25</v>
          </cell>
        </row>
        <row r="10">
          <cell r="F10">
            <v>25</v>
          </cell>
        </row>
        <row r="11">
          <cell r="F11">
            <v>25</v>
          </cell>
        </row>
        <row r="12">
          <cell r="F12">
            <v>25</v>
          </cell>
        </row>
        <row r="13">
          <cell r="F13">
            <v>25</v>
          </cell>
        </row>
        <row r="14">
          <cell r="F14">
            <v>25</v>
          </cell>
        </row>
        <row r="15">
          <cell r="F15">
            <v>25</v>
          </cell>
        </row>
        <row r="16">
          <cell r="F16">
            <v>25</v>
          </cell>
        </row>
        <row r="17">
          <cell r="F17">
            <v>25</v>
          </cell>
        </row>
        <row r="18">
          <cell r="F18">
            <v>25</v>
          </cell>
        </row>
        <row r="19">
          <cell r="F19">
            <v>25</v>
          </cell>
        </row>
        <row r="20">
          <cell r="F20">
            <v>25</v>
          </cell>
        </row>
        <row r="21">
          <cell r="F21">
            <v>25</v>
          </cell>
        </row>
        <row r="22">
          <cell r="F22">
            <v>25</v>
          </cell>
        </row>
        <row r="23">
          <cell r="F23">
            <v>25</v>
          </cell>
        </row>
        <row r="24">
          <cell r="F24">
            <v>25</v>
          </cell>
        </row>
        <row r="25">
          <cell r="F25">
            <v>25</v>
          </cell>
        </row>
        <row r="26">
          <cell r="F26">
            <v>25</v>
          </cell>
        </row>
        <row r="27">
          <cell r="F27">
            <v>25</v>
          </cell>
        </row>
        <row r="28">
          <cell r="F28">
            <v>25</v>
          </cell>
        </row>
        <row r="29">
          <cell r="F29">
            <v>25</v>
          </cell>
        </row>
        <row r="30">
          <cell r="F30">
            <v>25</v>
          </cell>
        </row>
        <row r="31">
          <cell r="F31">
            <v>25</v>
          </cell>
        </row>
        <row r="32">
          <cell r="F32">
            <v>25</v>
          </cell>
        </row>
        <row r="33">
          <cell r="F33">
            <v>25</v>
          </cell>
        </row>
        <row r="34">
          <cell r="F34">
            <v>25</v>
          </cell>
        </row>
        <row r="35">
          <cell r="F35">
            <v>25</v>
          </cell>
        </row>
        <row r="36">
          <cell r="F36">
            <v>25</v>
          </cell>
        </row>
        <row r="37">
          <cell r="F37">
            <v>25</v>
          </cell>
        </row>
        <row r="38">
          <cell r="F38">
            <v>25</v>
          </cell>
        </row>
        <row r="39">
          <cell r="F39">
            <v>25</v>
          </cell>
        </row>
        <row r="40">
          <cell r="F40">
            <v>25</v>
          </cell>
        </row>
        <row r="41">
          <cell r="F41">
            <v>25</v>
          </cell>
        </row>
        <row r="42">
          <cell r="F42">
            <v>25</v>
          </cell>
        </row>
        <row r="43">
          <cell r="F43">
            <v>25</v>
          </cell>
        </row>
        <row r="44">
          <cell r="F44">
            <v>25</v>
          </cell>
        </row>
        <row r="45">
          <cell r="F45">
            <v>25</v>
          </cell>
        </row>
        <row r="46">
          <cell r="F46">
            <v>25</v>
          </cell>
        </row>
        <row r="47">
          <cell r="F47">
            <v>25</v>
          </cell>
        </row>
        <row r="48">
          <cell r="F48">
            <v>25</v>
          </cell>
        </row>
        <row r="49">
          <cell r="F49">
            <v>25</v>
          </cell>
        </row>
        <row r="50">
          <cell r="F50">
            <v>25</v>
          </cell>
        </row>
        <row r="51">
          <cell r="F51">
            <v>25</v>
          </cell>
        </row>
        <row r="52">
          <cell r="F52">
            <v>25</v>
          </cell>
        </row>
        <row r="53">
          <cell r="F53">
            <v>25</v>
          </cell>
        </row>
        <row r="54">
          <cell r="F54">
            <v>25</v>
          </cell>
        </row>
      </sheetData>
      <sheetData sheetId="3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-Auto"/>
      <sheetName val="Diagramm"/>
    </sheetNames>
    <sheetDataSet>
      <sheetData sheetId="0">
        <row r="7">
          <cell r="E7">
            <v>0.16900000000000001</v>
          </cell>
        </row>
        <row r="8">
          <cell r="E8">
            <v>0.23699999999999999</v>
          </cell>
        </row>
        <row r="9">
          <cell r="E9">
            <v>0.318</v>
          </cell>
        </row>
        <row r="10">
          <cell r="E10">
            <v>0.41699999999999998</v>
          </cell>
        </row>
        <row r="11">
          <cell r="E11">
            <v>0.621</v>
          </cell>
        </row>
        <row r="12">
          <cell r="E12">
            <v>3.504193548387097</v>
          </cell>
        </row>
        <row r="13">
          <cell r="E13">
            <v>6.3873870967741944</v>
          </cell>
        </row>
        <row r="14">
          <cell r="E14">
            <v>9.2705806451612922</v>
          </cell>
        </row>
        <row r="15">
          <cell r="E15">
            <v>12.15377419354839</v>
          </cell>
        </row>
        <row r="16">
          <cell r="E16">
            <v>15.036967741935488</v>
          </cell>
        </row>
        <row r="17">
          <cell r="E17">
            <v>17.920161290322586</v>
          </cell>
        </row>
        <row r="18">
          <cell r="E18">
            <v>20.803354838709684</v>
          </cell>
        </row>
        <row r="19">
          <cell r="E19">
            <v>23.686548387096781</v>
          </cell>
        </row>
        <row r="20">
          <cell r="E20">
            <v>26.569741935483879</v>
          </cell>
        </row>
        <row r="21">
          <cell r="E21">
            <v>29.452935483870977</v>
          </cell>
        </row>
        <row r="22">
          <cell r="E22">
            <v>32.336129032258071</v>
          </cell>
        </row>
        <row r="23">
          <cell r="E23">
            <v>35.219322580645169</v>
          </cell>
        </row>
        <row r="24">
          <cell r="E24">
            <v>38.102516129032267</v>
          </cell>
        </row>
        <row r="25">
          <cell r="E25">
            <v>40.985709677419365</v>
          </cell>
        </row>
        <row r="26">
          <cell r="E26">
            <v>43.868903225806463</v>
          </cell>
        </row>
        <row r="27">
          <cell r="E27">
            <v>46.752096774193561</v>
          </cell>
        </row>
        <row r="28">
          <cell r="E28">
            <v>49.635290322580659</v>
          </cell>
        </row>
        <row r="29">
          <cell r="E29">
            <v>52.518483870967756</v>
          </cell>
        </row>
        <row r="30">
          <cell r="E30">
            <v>55.401677419354854</v>
          </cell>
        </row>
        <row r="31">
          <cell r="E31">
            <v>58.284870967741952</v>
          </cell>
        </row>
        <row r="32">
          <cell r="E32">
            <v>61.16806451612905</v>
          </cell>
        </row>
        <row r="33">
          <cell r="E33">
            <v>64.051258064516148</v>
          </cell>
        </row>
        <row r="34">
          <cell r="E34">
            <v>66.934451612903246</v>
          </cell>
        </row>
        <row r="35">
          <cell r="E35">
            <v>69.817645161290343</v>
          </cell>
        </row>
        <row r="36">
          <cell r="E36">
            <v>72.700838709677441</v>
          </cell>
        </row>
        <row r="37">
          <cell r="E37">
            <v>75.584032258064539</v>
          </cell>
        </row>
        <row r="38">
          <cell r="E38">
            <v>78.467225806451637</v>
          </cell>
        </row>
        <row r="39">
          <cell r="E39">
            <v>81.350419354838735</v>
          </cell>
        </row>
        <row r="40">
          <cell r="E40">
            <v>84.233612903225833</v>
          </cell>
        </row>
        <row r="41">
          <cell r="E41">
            <v>87.116806451612931</v>
          </cell>
        </row>
        <row r="42">
          <cell r="E42">
            <v>90</v>
          </cell>
        </row>
        <row r="43">
          <cell r="E43">
            <v>92.883193548387098</v>
          </cell>
        </row>
        <row r="44">
          <cell r="E44">
            <v>95.766387096774196</v>
          </cell>
        </row>
        <row r="45">
          <cell r="E45">
            <v>98.649580645161294</v>
          </cell>
        </row>
        <row r="46">
          <cell r="E46">
            <v>100</v>
          </cell>
        </row>
        <row r="47">
          <cell r="E47">
            <v>100</v>
          </cell>
        </row>
        <row r="48">
          <cell r="E48">
            <v>100</v>
          </cell>
        </row>
        <row r="49">
          <cell r="E49">
            <v>100</v>
          </cell>
        </row>
        <row r="50">
          <cell r="E50">
            <v>100</v>
          </cell>
        </row>
        <row r="51">
          <cell r="E51">
            <v>100</v>
          </cell>
        </row>
        <row r="52">
          <cell r="E52">
            <v>100</v>
          </cell>
        </row>
      </sheetData>
      <sheetData sheetId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ry-Out"/>
      <sheetName val="Risikoschätzung "/>
    </sheetNames>
    <sheetDataSet>
      <sheetData sheetId="0"/>
      <sheetData sheetId="1">
        <row r="20">
          <cell r="P20">
            <v>1.0317460317460317E-8</v>
          </cell>
        </row>
        <row r="21">
          <cell r="P21">
            <v>3.4841269841269841E-7</v>
          </cell>
        </row>
        <row r="22">
          <cell r="P22">
            <v>1.1170634920634921E-6</v>
          </cell>
        </row>
        <row r="24">
          <cell r="P24">
            <v>1.1705584371026661E-9</v>
          </cell>
        </row>
        <row r="25">
          <cell r="P25">
            <v>1.9152757876041898E-8</v>
          </cell>
        </row>
        <row r="26">
          <cell r="P26">
            <v>1.2216190034107652E-7</v>
          </cell>
        </row>
      </sheetData>
    </sheetDataSet>
  </externalBook>
</externalLink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abSelected="1" topLeftCell="T28" workbookViewId="0">
      <selection activeCell="AA49" sqref="AA49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  <col min="36" max="36" width="12.6640625" bestFit="1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64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63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C9+(I9)</f>
        <v>1245.6371128999999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8.8666666712759343E-2</v>
      </c>
      <c r="W9" s="115"/>
      <c r="X9" s="73">
        <f>($AG$7*$AG$8*S9+$AG$15*$AG$16*R9)*$AG$24</f>
        <v>4000</v>
      </c>
      <c r="Y9" s="42">
        <f>(O9*U9*$AG$30+P9*V9*$AG$29)*365</f>
        <v>12561032.317865085</v>
      </c>
      <c r="Z9" s="42">
        <f>(O9*$AI$15*$AG$37+P9*$AI$7*$AG$36)*365</f>
        <v>249977.25995450199</v>
      </c>
      <c r="AA9" s="42">
        <f>O9*$AI$15*($AG$41+$AG$40*(1-M9))*365</f>
        <v>17235.855471310191</v>
      </c>
      <c r="AB9" s="43">
        <f>365*((P9*$AI$7*($AG$53*$AG$54+$AG$49*$AG$50+$AG$45*$AG$46))+(O9*$AI$15*1.6*($AG$53*$AG$55+$AG$49*$AG$51+$AG$45*$AG$47)))</f>
        <v>8014.2809160458701</v>
      </c>
      <c r="AD9" s="41">
        <f>SUM(X9:AB9)</f>
        <v>12840259.714206943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0">
        <f>'[2]Szenario 1'!$F10</f>
        <v>7</v>
      </c>
      <c r="J10" s="81">
        <f>'[2]Szenario 2'!$F10</f>
        <v>16</v>
      </c>
      <c r="K10" s="82">
        <f>'[2]Szenario 3'!$F10</f>
        <v>25</v>
      </c>
      <c r="L10" s="115"/>
      <c r="M10" s="23">
        <f>'[3]E-Auto'!$E8*(1/100)</f>
        <v>2.3700000000000001E-3</v>
      </c>
      <c r="O10" s="32">
        <f>B10</f>
        <v>12023</v>
      </c>
      <c r="P10" s="36">
        <f t="shared" ref="P10:P54" si="0">C10+(I10)</f>
        <v>1251.86142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8.8666666713687545E-2</v>
      </c>
      <c r="W10" s="115"/>
      <c r="X10" s="73">
        <f>($AG$7*$AG$8*S10+$AG$15*$AG$16*R10)*$AG$24</f>
        <v>4000</v>
      </c>
      <c r="Y10" s="42">
        <f t="shared" ref="Y10:Y54" si="5">(O10*U10*$AG$30+P10*V10*$AG$29)*365</f>
        <v>12624132.092422761</v>
      </c>
      <c r="Z10" s="42">
        <f t="shared" ref="Z10:Z54" si="6">(O10*$AI$15*$AG$37+P10*$AI$7*$AG$36)*365</f>
        <v>251233.27301960002</v>
      </c>
      <c r="AA10" s="42">
        <f t="shared" ref="AA10:AA54" si="7">O10*$AI$15*($AG$41+$AG$40*(1-M10))*365</f>
        <v>17314.231670626003</v>
      </c>
      <c r="AB10" s="43">
        <f t="shared" ref="AB10:AB54" si="8">365*((P10*$AI$7*($AG$53*$AG$54+$AG$49*$AG$50+$AG$45*$AG$46))+(O10*$AI$15*1.6*($AG$53*$AG$55+$AG$49*$AG$51+$AG$45*$AG$47)))</f>
        <v>8054.4578979523003</v>
      </c>
      <c r="AD10" s="41">
        <f t="shared" ref="AD10:AD46" si="9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0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0">
        <f>'[2]Szenario 1'!$F11</f>
        <v>7</v>
      </c>
      <c r="J11" s="81">
        <f>'[2]Szenario 2'!$F11</f>
        <v>16</v>
      </c>
      <c r="K11" s="82">
        <f>'[2]Szenario 3'!$F11</f>
        <v>25</v>
      </c>
      <c r="L11" s="115"/>
      <c r="M11" s="23">
        <f>'[3]E-Auto'!$E9*(1/100)</f>
        <v>3.1800000000000001E-3</v>
      </c>
      <c r="O11" s="32">
        <f t="shared" ref="O11:O54" si="11">B11</f>
        <v>12083.115</v>
      </c>
      <c r="P11" s="36">
        <f t="shared" si="0"/>
        <v>1258.0857271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8.8666666714629708E-2</v>
      </c>
      <c r="W11" s="115"/>
      <c r="X11" s="73">
        <f t="shared" ref="X11:X52" si="12">($AG$7*$AG$8*S11+$AG$15*$AG$16*R11)*$AG$24</f>
        <v>4000</v>
      </c>
      <c r="Y11" s="42">
        <f t="shared" si="5"/>
        <v>12687231.903146047</v>
      </c>
      <c r="Z11" s="42">
        <f t="shared" si="6"/>
        <v>252489.28608469796</v>
      </c>
      <c r="AA11" s="42">
        <f t="shared" si="7"/>
        <v>17390.943079637822</v>
      </c>
      <c r="AB11" s="43">
        <f t="shared" si="8"/>
        <v>8094.6348798587278</v>
      </c>
      <c r="AD11" s="41">
        <f t="shared" si="9"/>
        <v>12969206.767190242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0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0">
        <f>'[2]Szenario 1'!$F12</f>
        <v>7</v>
      </c>
      <c r="J12" s="81">
        <f>'[2]Szenario 2'!$F12</f>
        <v>16</v>
      </c>
      <c r="K12" s="82">
        <f>'[2]Szenario 3'!$F12</f>
        <v>25</v>
      </c>
      <c r="L12" s="115"/>
      <c r="M12" s="23">
        <f>'[3]E-Auto'!$E10*(1/100)</f>
        <v>4.1700000000000001E-3</v>
      </c>
      <c r="O12" s="32">
        <f t="shared" si="11"/>
        <v>12143.23</v>
      </c>
      <c r="P12" s="36">
        <f t="shared" si="0"/>
        <v>1264.3100341999998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8.8666666715585957E-2</v>
      </c>
      <c r="W12" s="115"/>
      <c r="X12" s="73">
        <f t="shared" si="12"/>
        <v>4000</v>
      </c>
      <c r="Y12" s="42">
        <f t="shared" si="5"/>
        <v>12750331.750580139</v>
      </c>
      <c r="Z12" s="42">
        <f t="shared" si="6"/>
        <v>253745.29914979596</v>
      </c>
      <c r="AA12" s="42">
        <f t="shared" si="7"/>
        <v>17465.354425508664</v>
      </c>
      <c r="AB12" s="43">
        <f t="shared" si="8"/>
        <v>8134.8118617651553</v>
      </c>
      <c r="AD12" s="41">
        <f t="shared" si="9"/>
        <v>13033677.216017209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0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0">
        <f>'[2]Szenario 1'!$F13</f>
        <v>7</v>
      </c>
      <c r="J13" s="81">
        <f>'[2]Szenario 2'!$F13</f>
        <v>16</v>
      </c>
      <c r="K13" s="82">
        <f>'[2]Szenario 3'!$F13</f>
        <v>25</v>
      </c>
      <c r="L13" s="115"/>
      <c r="M13" s="23">
        <f>'[3]E-Auto'!$E11*(1/100)</f>
        <v>6.2100000000000002E-3</v>
      </c>
      <c r="O13" s="32">
        <f t="shared" si="11"/>
        <v>12203.344999999999</v>
      </c>
      <c r="P13" s="36">
        <f t="shared" si="0"/>
        <v>1270.5343412999998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8.8666666716556417E-2</v>
      </c>
      <c r="W13" s="115"/>
      <c r="X13" s="73">
        <f t="shared" si="12"/>
        <v>4000</v>
      </c>
      <c r="Y13" s="42">
        <f t="shared" si="5"/>
        <v>12813431.635275682</v>
      </c>
      <c r="Z13" s="42">
        <f t="shared" si="6"/>
        <v>255001.31221489399</v>
      </c>
      <c r="AA13" s="42">
        <f t="shared" si="7"/>
        <v>17526.737530633869</v>
      </c>
      <c r="AB13" s="43">
        <f t="shared" si="8"/>
        <v>8174.9888436715819</v>
      </c>
      <c r="AD13" s="41">
        <f t="shared" si="9"/>
        <v>13098134.673864882</v>
      </c>
      <c r="AE13" s="140"/>
    </row>
    <row r="14" spans="1:36" ht="15" thickBot="1" x14ac:dyDescent="0.35">
      <c r="A14" s="18">
        <f t="shared" si="10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0">
        <f>'[2]Szenario 1'!$F14</f>
        <v>7</v>
      </c>
      <c r="J14" s="81">
        <f>'[2]Szenario 2'!$F14</f>
        <v>16</v>
      </c>
      <c r="K14" s="82">
        <f>'[2]Szenario 3'!$F14</f>
        <v>25</v>
      </c>
      <c r="L14" s="115"/>
      <c r="M14" s="23">
        <f>'[3]E-Auto'!$E12*(1/100)</f>
        <v>3.5041935483870967E-2</v>
      </c>
      <c r="O14" s="32">
        <f t="shared" si="11"/>
        <v>12263.46</v>
      </c>
      <c r="P14" s="36">
        <f t="shared" si="0"/>
        <v>1276.7586483999999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8.8666666717541268E-2</v>
      </c>
      <c r="W14" s="115"/>
      <c r="X14" s="73">
        <f>($AG$7*$AG$8*S14+$AG$15*$AG$16*R14)*$AG$24+(AG26*AG7)</f>
        <v>72000</v>
      </c>
      <c r="Y14" s="42">
        <f t="shared" si="5"/>
        <v>12876531.557788806</v>
      </c>
      <c r="Z14" s="42">
        <f t="shared" si="6"/>
        <v>256257.32527999196</v>
      </c>
      <c r="AA14" s="42">
        <f t="shared" si="7"/>
        <v>17256.880364902412</v>
      </c>
      <c r="AB14" s="43">
        <f t="shared" si="8"/>
        <v>8215.1658255780112</v>
      </c>
      <c r="AD14" s="41">
        <f t="shared" si="9"/>
        <v>13230260.929259278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0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0">
        <f>'[2]Szenario 1'!$F15</f>
        <v>7</v>
      </c>
      <c r="J15" s="81">
        <f>'[2]Szenario 2'!$F15</f>
        <v>16</v>
      </c>
      <c r="K15" s="82">
        <f>'[2]Szenario 3'!$F15</f>
        <v>25</v>
      </c>
      <c r="L15" s="115"/>
      <c r="M15" s="23">
        <f>'[3]E-Auto'!$E13*(1/100)</f>
        <v>6.3873870967741941E-2</v>
      </c>
      <c r="O15" s="32">
        <f t="shared" si="11"/>
        <v>12323.575000000001</v>
      </c>
      <c r="P15" s="36">
        <f t="shared" si="0"/>
        <v>1282.9829554999999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8.8666666718540621E-2</v>
      </c>
      <c r="W15" s="115"/>
      <c r="X15" s="73">
        <f>($AG$7*$AG$8*S15+$AG$15*$AG$16*R15)*$AG$24</f>
        <v>4000</v>
      </c>
      <c r="Y15" s="42">
        <f t="shared" si="5"/>
        <v>12939631.51868115</v>
      </c>
      <c r="Z15" s="42">
        <f t="shared" si="6"/>
        <v>257513.33834509001</v>
      </c>
      <c r="AA15" s="42">
        <f t="shared" si="7"/>
        <v>16983.531083737063</v>
      </c>
      <c r="AB15" s="43">
        <f t="shared" si="8"/>
        <v>8255.3428074844396</v>
      </c>
      <c r="AD15" s="41">
        <f t="shared" si="9"/>
        <v>13226383.730917461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0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0">
        <f>'[2]Szenario 1'!$F16</f>
        <v>7</v>
      </c>
      <c r="J16" s="81">
        <f>'[2]Szenario 2'!$F16</f>
        <v>16</v>
      </c>
      <c r="K16" s="82">
        <f>'[2]Szenario 3'!$F16</f>
        <v>25</v>
      </c>
      <c r="L16" s="115"/>
      <c r="M16" s="23">
        <f>'[3]E-Auto'!$E14*(1/100)</f>
        <v>9.2705806451612929E-2</v>
      </c>
      <c r="O16" s="32">
        <f t="shared" si="11"/>
        <v>12383.69</v>
      </c>
      <c r="P16" s="36">
        <f t="shared" si="0"/>
        <v>1289.2072625999999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8.8666666719554615E-2</v>
      </c>
      <c r="W16" s="115"/>
      <c r="X16" s="73">
        <f t="shared" si="12"/>
        <v>4000</v>
      </c>
      <c r="Y16" s="42">
        <f t="shared" si="5"/>
        <v>13002731.518519865</v>
      </c>
      <c r="Z16" s="42">
        <f t="shared" si="6"/>
        <v>258769.35141018804</v>
      </c>
      <c r="AA16" s="42">
        <f t="shared" si="7"/>
        <v>16706.68968713783</v>
      </c>
      <c r="AB16" s="43">
        <f t="shared" si="8"/>
        <v>8295.519789390868</v>
      </c>
      <c r="AD16" s="41">
        <f t="shared" si="9"/>
        <v>13290503.079406582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0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0">
        <f>'[2]Szenario 1'!$F17</f>
        <v>7</v>
      </c>
      <c r="J17" s="81">
        <f>'[2]Szenario 2'!$F17</f>
        <v>16</v>
      </c>
      <c r="K17" s="82">
        <f>'[2]Szenario 3'!$F17</f>
        <v>25</v>
      </c>
      <c r="L17" s="115"/>
      <c r="M17" s="23">
        <f>'[3]E-Auto'!$E15*(1/100)</f>
        <v>0.1215377419354839</v>
      </c>
      <c r="O17" s="32">
        <f t="shared" si="11"/>
        <v>12443.805</v>
      </c>
      <c r="P17" s="36">
        <f t="shared" si="0"/>
        <v>1295.4315697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8.8666666720583404E-2</v>
      </c>
      <c r="W17" s="115"/>
      <c r="X17" s="73">
        <f t="shared" si="12"/>
        <v>4000</v>
      </c>
      <c r="Y17" s="42">
        <f t="shared" si="5"/>
        <v>13065831.557877695</v>
      </c>
      <c r="Z17" s="42">
        <f t="shared" si="6"/>
        <v>260025.36447528601</v>
      </c>
      <c r="AA17" s="42">
        <f t="shared" si="7"/>
        <v>16426.356175104705</v>
      </c>
      <c r="AB17" s="43">
        <f t="shared" si="8"/>
        <v>8335.6967712972964</v>
      </c>
      <c r="AD17" s="41">
        <f t="shared" si="9"/>
        <v>13354618.975299383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0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0">
        <f>'[2]Szenario 1'!$F18</f>
        <v>7</v>
      </c>
      <c r="J18" s="81">
        <f>'[2]Szenario 2'!$F18</f>
        <v>16</v>
      </c>
      <c r="K18" s="82">
        <f>'[2]Szenario 3'!$F18</f>
        <v>25</v>
      </c>
      <c r="L18" s="115"/>
      <c r="M18" s="23">
        <f>'[3]E-Auto'!$E16*(1/100)</f>
        <v>0.15036967741935489</v>
      </c>
      <c r="O18" s="32">
        <f t="shared" si="11"/>
        <v>12503.92</v>
      </c>
      <c r="P18" s="36">
        <f t="shared" si="0"/>
        <v>1301.6558768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8.8666666721627138E-2</v>
      </c>
      <c r="W18" s="115"/>
      <c r="X18" s="73">
        <f t="shared" si="12"/>
        <v>4000</v>
      </c>
      <c r="Y18" s="42">
        <f t="shared" si="5"/>
        <v>13128931.637332946</v>
      </c>
      <c r="Z18" s="42">
        <f t="shared" si="6"/>
        <v>261281.37754038398</v>
      </c>
      <c r="AA18" s="42">
        <f t="shared" si="7"/>
        <v>16142.530547637689</v>
      </c>
      <c r="AB18" s="43">
        <f t="shared" si="8"/>
        <v>8375.8737532037248</v>
      </c>
      <c r="AD18" s="41">
        <f t="shared" si="9"/>
        <v>13418731.41917417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0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0">
        <f>'[2]Szenario 1'!$F19</f>
        <v>7</v>
      </c>
      <c r="J19" s="81">
        <f>'[2]Szenario 2'!$F19</f>
        <v>16</v>
      </c>
      <c r="K19" s="82">
        <f>'[2]Szenario 3'!$F19</f>
        <v>25</v>
      </c>
      <c r="L19" s="115"/>
      <c r="M19" s="23">
        <f>'[3]E-Auto'!$E17*(1/100)</f>
        <v>0.17920161290322587</v>
      </c>
      <c r="O19" s="32">
        <f t="shared" si="11"/>
        <v>12564.035</v>
      </c>
      <c r="P19" s="36">
        <f t="shared" si="0"/>
        <v>1307.8801838999998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8.8666666722685958E-2</v>
      </c>
      <c r="W19" s="115"/>
      <c r="X19" s="73">
        <f t="shared" si="12"/>
        <v>4000</v>
      </c>
      <c r="Y19" s="42">
        <f t="shared" si="5"/>
        <v>13192031.75746955</v>
      </c>
      <c r="Z19" s="42">
        <f t="shared" si="6"/>
        <v>262537.39060548198</v>
      </c>
      <c r="AA19" s="42">
        <f t="shared" si="7"/>
        <v>15855.212804736781</v>
      </c>
      <c r="AB19" s="43">
        <f t="shared" si="8"/>
        <v>8416.0507351101514</v>
      </c>
      <c r="AD19" s="41">
        <f t="shared" si="9"/>
        <v>13482840.411614878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0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0">
        <f>'[2]Szenario 1'!$F20</f>
        <v>7</v>
      </c>
      <c r="J20" s="81">
        <f>'[2]Szenario 2'!$F20</f>
        <v>16</v>
      </c>
      <c r="K20" s="82">
        <f>'[2]Szenario 3'!$F20</f>
        <v>25</v>
      </c>
      <c r="L20" s="115"/>
      <c r="M20" s="23">
        <f>'[3]E-Auto'!$E18*(1/100)</f>
        <v>0.20803354838709684</v>
      </c>
      <c r="O20" s="32">
        <f t="shared" si="11"/>
        <v>12624.15</v>
      </c>
      <c r="P20" s="36">
        <f t="shared" si="0"/>
        <v>1314.1044909999998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8.8666666723759988E-2</v>
      </c>
      <c r="W20" s="115"/>
      <c r="X20" s="73">
        <f t="shared" si="12"/>
        <v>4000</v>
      </c>
      <c r="Y20" s="42">
        <f t="shared" si="5"/>
        <v>13255131.918877076</v>
      </c>
      <c r="Z20" s="42">
        <f t="shared" si="6"/>
        <v>263793.40367058001</v>
      </c>
      <c r="AA20" s="42">
        <f t="shared" si="7"/>
        <v>15564.402946401988</v>
      </c>
      <c r="AB20" s="43">
        <f t="shared" si="8"/>
        <v>8456.2277170165798</v>
      </c>
      <c r="AD20" s="41">
        <f t="shared" si="9"/>
        <v>13546945.953211073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0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0">
        <f>'[2]Szenario 1'!$F21</f>
        <v>7</v>
      </c>
      <c r="J21" s="81">
        <f>'[2]Szenario 2'!$F21</f>
        <v>16</v>
      </c>
      <c r="K21" s="82">
        <f>'[2]Szenario 3'!$F21</f>
        <v>25</v>
      </c>
      <c r="L21" s="115"/>
      <c r="M21" s="23">
        <f>'[3]E-Auto'!$E19*(1/100)</f>
        <v>0.23686548387096781</v>
      </c>
      <c r="O21" s="32">
        <f t="shared" si="11"/>
        <v>12684.264999999999</v>
      </c>
      <c r="P21" s="36">
        <f t="shared" si="0"/>
        <v>1320.3287980999999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8.8666666724849408E-2</v>
      </c>
      <c r="W21" s="115"/>
      <c r="X21" s="73">
        <f t="shared" si="12"/>
        <v>4000</v>
      </c>
      <c r="Y21" s="42">
        <f t="shared" si="5"/>
        <v>13318232.122150768</v>
      </c>
      <c r="Z21" s="42">
        <f t="shared" si="6"/>
        <v>265049.41673567798</v>
      </c>
      <c r="AA21" s="42">
        <f t="shared" si="7"/>
        <v>15270.100972633301</v>
      </c>
      <c r="AB21" s="43">
        <f t="shared" si="8"/>
        <v>8496.4046989230083</v>
      </c>
      <c r="AD21" s="41">
        <f t="shared" si="9"/>
        <v>13611048.044558004</v>
      </c>
      <c r="AE21" s="140"/>
    </row>
    <row r="22" spans="1:36" ht="15" thickBot="1" x14ac:dyDescent="0.35">
      <c r="A22" s="6">
        <f t="shared" si="10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0">
        <f>'[2]Szenario 1'!$F22</f>
        <v>7</v>
      </c>
      <c r="J22" s="81">
        <f>'[2]Szenario 2'!$F22</f>
        <v>16</v>
      </c>
      <c r="K22" s="82">
        <f>'[2]Szenario 3'!$F22</f>
        <v>25</v>
      </c>
      <c r="L22" s="115"/>
      <c r="M22" s="23">
        <f>'[3]E-Auto'!$E20*(1/100)</f>
        <v>0.26569741935483882</v>
      </c>
      <c r="O22" s="32">
        <f t="shared" si="11"/>
        <v>12744.38</v>
      </c>
      <c r="P22" s="36">
        <f t="shared" si="0"/>
        <v>1326.5531051999999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8.866666672595433E-2</v>
      </c>
      <c r="W22" s="115"/>
      <c r="X22" s="73">
        <f t="shared" si="12"/>
        <v>4000</v>
      </c>
      <c r="Y22" s="42">
        <f t="shared" si="5"/>
        <v>13381332.367891559</v>
      </c>
      <c r="Z22" s="42">
        <f t="shared" si="6"/>
        <v>266305.42980077595</v>
      </c>
      <c r="AA22" s="42">
        <f t="shared" si="7"/>
        <v>14972.306883430729</v>
      </c>
      <c r="AB22" s="43">
        <f t="shared" si="8"/>
        <v>8536.5816808294367</v>
      </c>
      <c r="AD22" s="41">
        <f t="shared" si="9"/>
        <v>13675146.686256595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0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0">
        <f>'[2]Szenario 1'!$F23</f>
        <v>7</v>
      </c>
      <c r="J23" s="81">
        <f>'[2]Szenario 2'!$F23</f>
        <v>16</v>
      </c>
      <c r="K23" s="82">
        <f>'[2]Szenario 3'!$F23</f>
        <v>25</v>
      </c>
      <c r="L23" s="115"/>
      <c r="M23" s="23">
        <f>'[3]E-Auto'!$E21*(1/100)</f>
        <v>0.29452935483870979</v>
      </c>
      <c r="O23" s="32">
        <f t="shared" si="11"/>
        <v>12804.495000000001</v>
      </c>
      <c r="P23" s="36">
        <f t="shared" si="0"/>
        <v>1332.7774122999999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8.8666666727074919E-2</v>
      </c>
      <c r="W23" s="115"/>
      <c r="X23" s="73">
        <f t="shared" si="12"/>
        <v>4000</v>
      </c>
      <c r="Y23" s="42">
        <f t="shared" si="5"/>
        <v>13444432.656706108</v>
      </c>
      <c r="Z23" s="42">
        <f t="shared" si="6"/>
        <v>267561.44286587398</v>
      </c>
      <c r="AA23" s="42">
        <f t="shared" si="7"/>
        <v>14671.020678794261</v>
      </c>
      <c r="AB23" s="43">
        <f t="shared" si="8"/>
        <v>8576.7586627358651</v>
      </c>
      <c r="AD23" s="41">
        <f t="shared" si="9"/>
        <v>13739241.878913512</v>
      </c>
      <c r="AE23" s="140"/>
      <c r="AF23" s="56" t="s">
        <v>35</v>
      </c>
      <c r="AG23" s="26"/>
      <c r="AH23" s="49"/>
    </row>
    <row r="24" spans="1:36" x14ac:dyDescent="0.3">
      <c r="A24" s="6">
        <f t="shared" si="10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0">
        <f>'[2]Szenario 1'!$F24</f>
        <v>7</v>
      </c>
      <c r="J24" s="81">
        <f>'[2]Szenario 2'!$F24</f>
        <v>16</v>
      </c>
      <c r="K24" s="82">
        <f>'[2]Szenario 3'!$F24</f>
        <v>25</v>
      </c>
      <c r="L24" s="115"/>
      <c r="M24" s="23">
        <f>'[3]E-Auto'!$E22*(1/100)</f>
        <v>0.32336129032258071</v>
      </c>
      <c r="O24" s="32">
        <f t="shared" si="11"/>
        <v>12864.61</v>
      </c>
      <c r="P24" s="36">
        <f t="shared" si="0"/>
        <v>1339.0017194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8.8666666728211316E-2</v>
      </c>
      <c r="W24" s="115"/>
      <c r="X24" s="73">
        <f t="shared" si="12"/>
        <v>4000</v>
      </c>
      <c r="Y24" s="42">
        <f t="shared" si="5"/>
        <v>13507532.989206828</v>
      </c>
      <c r="Z24" s="42">
        <f t="shared" si="6"/>
        <v>268817.45593097201</v>
      </c>
      <c r="AA24" s="42">
        <f t="shared" si="7"/>
        <v>14366.242358723912</v>
      </c>
      <c r="AB24" s="43">
        <f t="shared" si="8"/>
        <v>8616.9356446422953</v>
      </c>
      <c r="AD24" s="41">
        <f t="shared" si="9"/>
        <v>13803333.623141166</v>
      </c>
      <c r="AE24" s="140"/>
      <c r="AF24" s="48" t="s">
        <v>36</v>
      </c>
      <c r="AG24" s="27">
        <v>5</v>
      </c>
      <c r="AH24" s="49" t="s">
        <v>29</v>
      </c>
      <c r="AJ24" s="90"/>
    </row>
    <row r="25" spans="1:36" x14ac:dyDescent="0.3">
      <c r="A25" s="6">
        <f t="shared" si="10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0">
        <f>'[2]Szenario 1'!$F25</f>
        <v>7</v>
      </c>
      <c r="J25" s="81">
        <f>'[2]Szenario 2'!$F25</f>
        <v>16</v>
      </c>
      <c r="K25" s="82">
        <f>'[2]Szenario 3'!$F25</f>
        <v>25</v>
      </c>
      <c r="L25" s="115"/>
      <c r="M25" s="23">
        <f>'[3]E-Auto'!$E23*(1/100)</f>
        <v>0.35219322580645168</v>
      </c>
      <c r="O25" s="32">
        <f t="shared" si="11"/>
        <v>12924.725</v>
      </c>
      <c r="P25" s="36">
        <f t="shared" si="0"/>
        <v>1345.2260265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8.8666666729363672E-2</v>
      </c>
      <c r="W25" s="115"/>
      <c r="X25" s="73">
        <f t="shared" si="12"/>
        <v>4000</v>
      </c>
      <c r="Y25" s="42">
        <f t="shared" si="5"/>
        <v>13570633.366011897</v>
      </c>
      <c r="Z25" s="42">
        <f t="shared" si="6"/>
        <v>270073.46899606998</v>
      </c>
      <c r="AA25" s="42">
        <f t="shared" si="7"/>
        <v>14057.971923219666</v>
      </c>
      <c r="AB25" s="43">
        <f t="shared" si="8"/>
        <v>8657.1126265487219</v>
      </c>
      <c r="AD25" s="41">
        <f t="shared" si="9"/>
        <v>13867421.919557735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0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0">
        <f>'[2]Szenario 1'!$F26</f>
        <v>7</v>
      </c>
      <c r="J26" s="81">
        <f>'[2]Szenario 2'!$F26</f>
        <v>16</v>
      </c>
      <c r="K26" s="82">
        <f>'[2]Szenario 3'!$F26</f>
        <v>25</v>
      </c>
      <c r="L26" s="115"/>
      <c r="M26" s="23">
        <f>'[3]E-Auto'!$E24*(1/100)</f>
        <v>0.38102516129032266</v>
      </c>
      <c r="O26" s="32">
        <f t="shared" si="11"/>
        <v>12984.84</v>
      </c>
      <c r="P26" s="36">
        <f t="shared" si="0"/>
        <v>1351.4503336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8.866666673053214E-2</v>
      </c>
      <c r="W26" s="115"/>
      <c r="X26" s="73">
        <f t="shared" si="12"/>
        <v>4000</v>
      </c>
      <c r="Y26" s="42">
        <f t="shared" si="5"/>
        <v>13633733.787745316</v>
      </c>
      <c r="Z26" s="42">
        <f t="shared" si="6"/>
        <v>271329.482061168</v>
      </c>
      <c r="AA26" s="42">
        <f t="shared" si="7"/>
        <v>13746.209372281532</v>
      </c>
      <c r="AB26" s="43">
        <f t="shared" si="8"/>
        <v>8697.2896084551503</v>
      </c>
      <c r="AD26" s="41">
        <f t="shared" si="9"/>
        <v>13931506.76878722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0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0">
        <f>'[2]Szenario 1'!$F27</f>
        <v>7</v>
      </c>
      <c r="J27" s="81">
        <f>'[2]Szenario 2'!$F27</f>
        <v>16</v>
      </c>
      <c r="K27" s="82">
        <f>'[2]Szenario 3'!$F27</f>
        <v>25</v>
      </c>
      <c r="L27" s="115"/>
      <c r="M27" s="23">
        <f>'[3]E-Auto'!$E25*(1/100)</f>
        <v>0.40985709677419369</v>
      </c>
      <c r="O27" s="32">
        <f t="shared" si="11"/>
        <v>13044.955</v>
      </c>
      <c r="P27" s="36">
        <f t="shared" si="0"/>
        <v>1357.6746406999998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8.8666666731716859E-2</v>
      </c>
      <c r="W27" s="115"/>
      <c r="X27" s="73">
        <f t="shared" si="12"/>
        <v>4000</v>
      </c>
      <c r="Y27" s="42">
        <f t="shared" si="5"/>
        <v>13696834.255036904</v>
      </c>
      <c r="Z27" s="42">
        <f t="shared" si="6"/>
        <v>272585.49512626592</v>
      </c>
      <c r="AA27" s="42">
        <f t="shared" si="7"/>
        <v>13430.954705909509</v>
      </c>
      <c r="AB27" s="43">
        <f t="shared" si="8"/>
        <v>8737.4665903615769</v>
      </c>
      <c r="AD27" s="41">
        <f t="shared" si="9"/>
        <v>13995588.17145944</v>
      </c>
      <c r="AE27" s="140"/>
    </row>
    <row r="28" spans="1:36" ht="15" thickBot="1" x14ac:dyDescent="0.35">
      <c r="A28" s="6">
        <f t="shared" si="10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0">
        <f>'[2]Szenario 1'!$F28</f>
        <v>7</v>
      </c>
      <c r="J28" s="81">
        <f>'[2]Szenario 2'!$F28</f>
        <v>16</v>
      </c>
      <c r="K28" s="82">
        <f>'[2]Szenario 3'!$F28</f>
        <v>25</v>
      </c>
      <c r="L28" s="115"/>
      <c r="M28" s="23">
        <f>'[3]E-Auto'!$E26*(1/100)</f>
        <v>0.43868903225806466</v>
      </c>
      <c r="O28" s="32">
        <f t="shared" si="11"/>
        <v>13105.07</v>
      </c>
      <c r="P28" s="36">
        <f t="shared" si="0"/>
        <v>1363.8989477999999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8.8666666732917981E-2</v>
      </c>
      <c r="W28" s="115"/>
      <c r="X28" s="73">
        <f t="shared" si="12"/>
        <v>4000</v>
      </c>
      <c r="Y28" s="42">
        <f t="shared" si="5"/>
        <v>13759934.768522345</v>
      </c>
      <c r="Z28" s="42">
        <f t="shared" si="6"/>
        <v>273841.508191364</v>
      </c>
      <c r="AA28" s="42">
        <f t="shared" si="7"/>
        <v>13112.207924103595</v>
      </c>
      <c r="AB28" s="43">
        <f t="shared" si="8"/>
        <v>8777.6435722680053</v>
      </c>
      <c r="AD28" s="41">
        <f t="shared" si="9"/>
        <v>14059666.128210079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0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0">
        <f>'[2]Szenario 1'!$F29</f>
        <v>7</v>
      </c>
      <c r="J29" s="81">
        <f>'[2]Szenario 2'!$F29</f>
        <v>16</v>
      </c>
      <c r="K29" s="82">
        <f>'[2]Szenario 3'!$F29</f>
        <v>25</v>
      </c>
      <c r="L29" s="115"/>
      <c r="M29" s="23">
        <f>'[3]E-Auto'!$E27*(1/100)</f>
        <v>0.46752096774193563</v>
      </c>
      <c r="O29" s="32">
        <f t="shared" si="11"/>
        <v>13165.184999999999</v>
      </c>
      <c r="P29" s="36">
        <f t="shared" si="0"/>
        <v>1370.1232548999999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8.8666666734135674E-2</v>
      </c>
      <c r="W29" s="115"/>
      <c r="X29" s="73">
        <f t="shared" si="12"/>
        <v>4000</v>
      </c>
      <c r="Y29" s="42">
        <f t="shared" si="5"/>
        <v>13823035.328843202</v>
      </c>
      <c r="Z29" s="42">
        <f t="shared" si="6"/>
        <v>275097.52125646197</v>
      </c>
      <c r="AA29" s="42">
        <f t="shared" si="7"/>
        <v>12789.969026863795</v>
      </c>
      <c r="AB29" s="43">
        <f t="shared" si="8"/>
        <v>8817.8205541744355</v>
      </c>
      <c r="AD29" s="41">
        <f t="shared" si="9"/>
        <v>14123740.639680702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0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0">
        <f>'[2]Szenario 1'!$F30</f>
        <v>7</v>
      </c>
      <c r="J30" s="81">
        <f>'[2]Szenario 2'!$F30</f>
        <v>16</v>
      </c>
      <c r="K30" s="82">
        <f>'[2]Szenario 3'!$F30</f>
        <v>25</v>
      </c>
      <c r="L30" s="115"/>
      <c r="M30" s="23">
        <f>'[3]E-Auto'!$E28*(1/100)</f>
        <v>0.49635290322580661</v>
      </c>
      <c r="O30" s="32">
        <f t="shared" si="11"/>
        <v>13225.3</v>
      </c>
      <c r="P30" s="36">
        <f t="shared" si="0"/>
        <v>1376.3475619999999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8.8666666735370062E-2</v>
      </c>
      <c r="W30" s="115"/>
      <c r="X30" s="73">
        <f t="shared" si="12"/>
        <v>4000</v>
      </c>
      <c r="Y30" s="42">
        <f t="shared" si="5"/>
        <v>13886135.936646957</v>
      </c>
      <c r="Z30" s="42">
        <f t="shared" si="6"/>
        <v>276353.53432155994</v>
      </c>
      <c r="AA30" s="42">
        <f t="shared" si="7"/>
        <v>12464.238014190099</v>
      </c>
      <c r="AB30" s="43">
        <f t="shared" si="8"/>
        <v>8857.9975360808621</v>
      </c>
      <c r="AD30" s="41">
        <f t="shared" si="9"/>
        <v>14187811.706518786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0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0">
        <f>'[2]Szenario 1'!$F31</f>
        <v>7</v>
      </c>
      <c r="J31" s="81">
        <f>'[2]Szenario 2'!$F31</f>
        <v>16</v>
      </c>
      <c r="K31" s="82">
        <f>'[2]Szenario 3'!$F31</f>
        <v>25</v>
      </c>
      <c r="L31" s="115"/>
      <c r="M31" s="23">
        <f>'[3]E-Auto'!$E29*(1/100)</f>
        <v>0.52518483870967758</v>
      </c>
      <c r="O31" s="32">
        <f t="shared" si="11"/>
        <v>13285.415000000001</v>
      </c>
      <c r="P31" s="36">
        <f t="shared" si="0"/>
        <v>1382.5718691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8.8666666736621325E-2</v>
      </c>
      <c r="W31" s="115"/>
      <c r="X31" s="73">
        <f t="shared" si="12"/>
        <v>4000</v>
      </c>
      <c r="Y31" s="42">
        <f t="shared" si="5"/>
        <v>13949236.592587033</v>
      </c>
      <c r="Z31" s="42">
        <f t="shared" si="6"/>
        <v>277609.54738665803</v>
      </c>
      <c r="AA31" s="42">
        <f t="shared" si="7"/>
        <v>12135.014886082519</v>
      </c>
      <c r="AB31" s="43">
        <f t="shared" si="8"/>
        <v>8898.1745179872905</v>
      </c>
      <c r="AD31" s="41">
        <f t="shared" si="9"/>
        <v>14251879.329377761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0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0">
        <f>'[2]Szenario 1'!$F32</f>
        <v>7</v>
      </c>
      <c r="J32" s="81">
        <f>'[2]Szenario 2'!$F32</f>
        <v>16</v>
      </c>
      <c r="K32" s="82">
        <f>'[2]Szenario 3'!$F32</f>
        <v>25</v>
      </c>
      <c r="L32" s="115"/>
      <c r="M32" s="23">
        <f>'[3]E-Auto'!$E30*(1/100)</f>
        <v>0.55401677419354856</v>
      </c>
      <c r="O32" s="32">
        <f t="shared" si="11"/>
        <v>13345.53</v>
      </c>
      <c r="P32" s="36">
        <f t="shared" si="0"/>
        <v>1388.7961762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8.8666666737889588E-2</v>
      </c>
      <c r="W32" s="115"/>
      <c r="X32" s="73">
        <f t="shared" si="12"/>
        <v>4000</v>
      </c>
      <c r="Y32" s="42">
        <f t="shared" si="5"/>
        <v>14012337.297322819</v>
      </c>
      <c r="Z32" s="42">
        <f t="shared" si="6"/>
        <v>278865.560451756</v>
      </c>
      <c r="AA32" s="42">
        <f t="shared" si="7"/>
        <v>11802.299642541051</v>
      </c>
      <c r="AB32" s="43">
        <f t="shared" si="8"/>
        <v>8938.3514998937208</v>
      </c>
      <c r="AD32" s="41">
        <f t="shared" si="9"/>
        <v>14315943.508917009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0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0">
        <f>'[2]Szenario 1'!$F33</f>
        <v>7</v>
      </c>
      <c r="J33" s="81">
        <f>'[2]Szenario 2'!$F33</f>
        <v>16</v>
      </c>
      <c r="K33" s="82">
        <f>'[2]Szenario 3'!$F33</f>
        <v>25</v>
      </c>
      <c r="L33" s="115"/>
      <c r="M33" s="23">
        <f>'[3]E-Auto'!$E31*(1/100)</f>
        <v>0.58284870967741953</v>
      </c>
      <c r="O33" s="32">
        <f t="shared" si="11"/>
        <v>13405.645</v>
      </c>
      <c r="P33" s="36">
        <f t="shared" si="0"/>
        <v>1395.0204833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8.8666666739175032E-2</v>
      </c>
      <c r="W33" s="115"/>
      <c r="X33" s="73">
        <f t="shared" si="12"/>
        <v>4000</v>
      </c>
      <c r="Y33" s="42">
        <f t="shared" si="5"/>
        <v>14075438.051519694</v>
      </c>
      <c r="Z33" s="42">
        <f t="shared" si="6"/>
        <v>280121.57351685403</v>
      </c>
      <c r="AA33" s="42">
        <f t="shared" si="7"/>
        <v>11466.092283565689</v>
      </c>
      <c r="AB33" s="43">
        <f t="shared" si="8"/>
        <v>8978.5284818001473</v>
      </c>
      <c r="AD33" s="41">
        <f t="shared" si="9"/>
        <v>14380004.245801913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0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0">
        <f>'[2]Szenario 1'!$F34</f>
        <v>7</v>
      </c>
      <c r="J34" s="81">
        <f>'[2]Szenario 2'!$F34</f>
        <v>16</v>
      </c>
      <c r="K34" s="82">
        <f>'[2]Szenario 3'!$F34</f>
        <v>25</v>
      </c>
      <c r="L34" s="115"/>
      <c r="M34" s="23">
        <f>'[3]E-Auto'!$E32*(1/100)</f>
        <v>0.6116806451612905</v>
      </c>
      <c r="O34" s="32">
        <f t="shared" si="11"/>
        <v>13465.76</v>
      </c>
      <c r="P34" s="36">
        <f t="shared" si="0"/>
        <v>1401.2447903999998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8.8666666740477795E-2</v>
      </c>
      <c r="W34" s="115"/>
      <c r="X34" s="73">
        <f t="shared" si="12"/>
        <v>4000</v>
      </c>
      <c r="Y34" s="42">
        <f t="shared" si="5"/>
        <v>14138538.855849065</v>
      </c>
      <c r="Z34" s="42">
        <f t="shared" si="6"/>
        <v>281377.586581952</v>
      </c>
      <c r="AA34" s="42">
        <f t="shared" si="7"/>
        <v>11126.392809156436</v>
      </c>
      <c r="AB34" s="43">
        <f t="shared" si="8"/>
        <v>9018.7054637065739</v>
      </c>
      <c r="AD34" s="41">
        <f t="shared" si="9"/>
        <v>14444061.540703882</v>
      </c>
      <c r="AE34" s="140"/>
    </row>
    <row r="35" spans="1:35" ht="15" thickBot="1" x14ac:dyDescent="0.35">
      <c r="A35" s="6">
        <f t="shared" si="10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0">
        <f>'[2]Szenario 1'!$F35</f>
        <v>7</v>
      </c>
      <c r="J35" s="81">
        <f>'[2]Szenario 2'!$F35</f>
        <v>16</v>
      </c>
      <c r="K35" s="82">
        <f>'[2]Szenario 3'!$F35</f>
        <v>25</v>
      </c>
      <c r="L35" s="115"/>
      <c r="M35" s="23">
        <f>'[3]E-Auto'!$E33*(1/100)</f>
        <v>0.64051258064516148</v>
      </c>
      <c r="O35" s="32">
        <f t="shared" si="11"/>
        <v>13525.875</v>
      </c>
      <c r="P35" s="36">
        <f t="shared" si="0"/>
        <v>1407.4690974999999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8.8666666741798031E-2</v>
      </c>
      <c r="W35" s="115"/>
      <c r="X35" s="73">
        <f t="shared" si="12"/>
        <v>4000</v>
      </c>
      <c r="Y35" s="42">
        <f t="shared" si="5"/>
        <v>14201639.71098838</v>
      </c>
      <c r="Z35" s="42">
        <f t="shared" si="6"/>
        <v>282633.59964705002</v>
      </c>
      <c r="AA35" s="42">
        <f t="shared" si="7"/>
        <v>10783.201219313296</v>
      </c>
      <c r="AB35" s="43">
        <f t="shared" si="8"/>
        <v>9058.8824456130023</v>
      </c>
      <c r="AD35" s="41">
        <f t="shared" si="9"/>
        <v>14508115.394300357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0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0">
        <f>'[2]Szenario 1'!$F36</f>
        <v>7</v>
      </c>
      <c r="J36" s="81">
        <f>'[2]Szenario 2'!$F36</f>
        <v>16</v>
      </c>
      <c r="K36" s="82">
        <f>'[2]Szenario 3'!$F36</f>
        <v>25</v>
      </c>
      <c r="L36" s="115"/>
      <c r="M36" s="23">
        <f>'[3]E-Auto'!$E34*(1/100)</f>
        <v>0.66934451612903245</v>
      </c>
      <c r="O36" s="32">
        <f t="shared" si="11"/>
        <v>13585.99</v>
      </c>
      <c r="P36" s="36">
        <f t="shared" si="0"/>
        <v>1413.6934045999999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8.8666666743135891E-2</v>
      </c>
      <c r="W36" s="115"/>
      <c r="X36" s="73">
        <f t="shared" si="12"/>
        <v>4000</v>
      </c>
      <c r="Y36" s="42">
        <f t="shared" si="5"/>
        <v>14264740.617621168</v>
      </c>
      <c r="Z36" s="42">
        <f t="shared" si="6"/>
        <v>283889.61271214799</v>
      </c>
      <c r="AA36" s="42">
        <f t="shared" si="7"/>
        <v>10436.517514036268</v>
      </c>
      <c r="AB36" s="43">
        <f t="shared" si="8"/>
        <v>9099.0594275194326</v>
      </c>
      <c r="AD36" s="41">
        <f t="shared" si="9"/>
        <v>14572165.807274874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0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0">
        <f>'[2]Szenario 1'!$F37</f>
        <v>7</v>
      </c>
      <c r="J37" s="81">
        <f>'[2]Szenario 2'!$F37</f>
        <v>16</v>
      </c>
      <c r="K37" s="82">
        <f>'[2]Szenario 3'!$F37</f>
        <v>25</v>
      </c>
      <c r="L37" s="115"/>
      <c r="M37" s="23">
        <f>'[3]E-Auto'!$E35*(1/100)</f>
        <v>0.69817645161290343</v>
      </c>
      <c r="O37" s="32">
        <f t="shared" si="11"/>
        <v>13646.105</v>
      </c>
      <c r="P37" s="36">
        <f t="shared" si="0"/>
        <v>1419.9177116999999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8.8666666744491543E-2</v>
      </c>
      <c r="W37" s="115"/>
      <c r="X37" s="73">
        <f t="shared" si="12"/>
        <v>4000</v>
      </c>
      <c r="Y37" s="42">
        <f t="shared" si="5"/>
        <v>14327841.576437064</v>
      </c>
      <c r="Z37" s="42">
        <f t="shared" si="6"/>
        <v>285145.62577724596</v>
      </c>
      <c r="AA37" s="42">
        <f t="shared" si="7"/>
        <v>10086.341693325347</v>
      </c>
      <c r="AB37" s="43">
        <f t="shared" si="8"/>
        <v>9139.2364094258592</v>
      </c>
      <c r="AD37" s="41">
        <f t="shared" si="9"/>
        <v>14636212.780317061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0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0">
        <f>'[2]Szenario 1'!$F38</f>
        <v>7</v>
      </c>
      <c r="J38" s="81">
        <f>'[2]Szenario 2'!$F38</f>
        <v>16</v>
      </c>
      <c r="K38" s="82">
        <f>'[2]Szenario 3'!$F38</f>
        <v>25</v>
      </c>
      <c r="L38" s="115"/>
      <c r="M38" s="23">
        <f>'[3]E-Auto'!$E36*(1/100)</f>
        <v>0.7270083870967744</v>
      </c>
      <c r="O38" s="32">
        <f t="shared" si="11"/>
        <v>13706.220000000001</v>
      </c>
      <c r="P38" s="36">
        <f t="shared" si="0"/>
        <v>1426.1420188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8.8666666745865153E-2</v>
      </c>
      <c r="W38" s="115"/>
      <c r="X38" s="73">
        <f t="shared" si="12"/>
        <v>4000</v>
      </c>
      <c r="Y38" s="42">
        <f t="shared" si="5"/>
        <v>14390942.58813183</v>
      </c>
      <c r="Z38" s="42">
        <f t="shared" si="6"/>
        <v>286401.63884234405</v>
      </c>
      <c r="AA38" s="42">
        <f t="shared" si="7"/>
        <v>9732.6737571805388</v>
      </c>
      <c r="AB38" s="43">
        <f t="shared" si="8"/>
        <v>9179.4133913322894</v>
      </c>
      <c r="AD38" s="41">
        <f t="shared" si="9"/>
        <v>14700256.314122688</v>
      </c>
      <c r="AE38" s="140"/>
    </row>
    <row r="39" spans="1:35" ht="15" thickBot="1" x14ac:dyDescent="0.35">
      <c r="A39" s="6">
        <f t="shared" si="10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0">
        <f>'[2]Szenario 1'!$F39</f>
        <v>7</v>
      </c>
      <c r="J39" s="81">
        <f>'[2]Szenario 2'!$F39</f>
        <v>16</v>
      </c>
      <c r="K39" s="82">
        <f>'[2]Szenario 3'!$F39</f>
        <v>25</v>
      </c>
      <c r="L39" s="115"/>
      <c r="M39" s="23">
        <f>'[3]E-Auto'!$E37*(1/100)</f>
        <v>0.75584032258064537</v>
      </c>
      <c r="O39" s="32">
        <f t="shared" si="11"/>
        <v>13766.334999999999</v>
      </c>
      <c r="P39" s="36">
        <f t="shared" si="0"/>
        <v>1432.3663258999998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8.8666666747256859E-2</v>
      </c>
      <c r="W39" s="115"/>
      <c r="X39" s="73">
        <f t="shared" si="12"/>
        <v>4000</v>
      </c>
      <c r="Y39" s="42">
        <f t="shared" si="5"/>
        <v>14454043.653407374</v>
      </c>
      <c r="Z39" s="42">
        <f t="shared" si="6"/>
        <v>287657.65190744196</v>
      </c>
      <c r="AA39" s="42">
        <f t="shared" si="7"/>
        <v>9375.5137056018375</v>
      </c>
      <c r="AB39" s="43">
        <f t="shared" si="8"/>
        <v>9219.5903732387142</v>
      </c>
      <c r="AD39" s="41">
        <f t="shared" si="9"/>
        <v>14764296.409393657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0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0">
        <f>'[2]Szenario 1'!$F40</f>
        <v>7</v>
      </c>
      <c r="J40" s="81">
        <f>'[2]Szenario 2'!$F40</f>
        <v>16</v>
      </c>
      <c r="K40" s="82">
        <f>'[2]Szenario 3'!$F40</f>
        <v>25</v>
      </c>
      <c r="L40" s="115"/>
      <c r="M40" s="23">
        <f>'[3]E-Auto'!$E38*(1/100)</f>
        <v>0.78467225806451635</v>
      </c>
      <c r="O40" s="32">
        <f t="shared" si="11"/>
        <v>13826.45</v>
      </c>
      <c r="P40" s="36">
        <f t="shared" si="0"/>
        <v>1438.590633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8.8666666748666828E-2</v>
      </c>
      <c r="W40" s="115"/>
      <c r="X40" s="73">
        <f t="shared" si="12"/>
        <v>4000</v>
      </c>
      <c r="Y40" s="42">
        <f t="shared" si="5"/>
        <v>14517144.772971814</v>
      </c>
      <c r="Z40" s="42">
        <f t="shared" si="6"/>
        <v>288913.66497253993</v>
      </c>
      <c r="AA40" s="42">
        <f t="shared" si="7"/>
        <v>9014.8615385892481</v>
      </c>
      <c r="AB40" s="43">
        <f t="shared" si="8"/>
        <v>9259.7673551451444</v>
      </c>
      <c r="AD40" s="41">
        <f t="shared" si="9"/>
        <v>14828333.066838089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0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0">
        <f>'[2]Szenario 1'!$F41</f>
        <v>7</v>
      </c>
      <c r="J41" s="81">
        <f>'[2]Szenario 2'!$F41</f>
        <v>16</v>
      </c>
      <c r="K41" s="82">
        <f>'[2]Szenario 3'!$F41</f>
        <v>25</v>
      </c>
      <c r="L41" s="115"/>
      <c r="M41" s="23">
        <f>'[3]E-Auto'!$E39*(1/100)</f>
        <v>0.81350419354838732</v>
      </c>
      <c r="O41" s="32">
        <f t="shared" si="11"/>
        <v>13886.565000000001</v>
      </c>
      <c r="P41" s="36">
        <f t="shared" si="0"/>
        <v>1444.8149401000001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8.8666666750095213E-2</v>
      </c>
      <c r="W41" s="115"/>
      <c r="X41" s="73">
        <f t="shared" si="12"/>
        <v>4000</v>
      </c>
      <c r="Y41" s="42">
        <f t="shared" si="5"/>
        <v>14580245.947539447</v>
      </c>
      <c r="Z41" s="42">
        <f t="shared" si="6"/>
        <v>290169.67803763802</v>
      </c>
      <c r="AA41" s="42">
        <f t="shared" si="7"/>
        <v>8650.7172561427706</v>
      </c>
      <c r="AB41" s="43">
        <f t="shared" si="8"/>
        <v>9299.9443370515728</v>
      </c>
      <c r="AD41" s="41">
        <f t="shared" si="9"/>
        <v>14892366.28717028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0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0">
        <f>'[2]Szenario 1'!$F42</f>
        <v>7</v>
      </c>
      <c r="J42" s="81">
        <f>'[2]Szenario 2'!$F42</f>
        <v>16</v>
      </c>
      <c r="K42" s="82">
        <f>'[2]Szenario 3'!$F42</f>
        <v>25</v>
      </c>
      <c r="L42" s="115"/>
      <c r="M42" s="23">
        <f>'[3]E-Auto'!$E40*(1/100)</f>
        <v>0.8423361290322583</v>
      </c>
      <c r="O42" s="32">
        <f t="shared" si="11"/>
        <v>13946.68</v>
      </c>
      <c r="P42" s="36">
        <f t="shared" si="0"/>
        <v>1451.0392471999999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8.8666666751542181E-2</v>
      </c>
      <c r="W42" s="115"/>
      <c r="X42" s="73">
        <f t="shared" si="12"/>
        <v>4000</v>
      </c>
      <c r="Y42" s="42">
        <f t="shared" si="5"/>
        <v>14643347.177830838</v>
      </c>
      <c r="Z42" s="42">
        <f t="shared" si="6"/>
        <v>291425.69110273599</v>
      </c>
      <c r="AA42" s="42">
        <f t="shared" si="7"/>
        <v>8283.0808582624013</v>
      </c>
      <c r="AB42" s="43">
        <f t="shared" si="8"/>
        <v>9340.1213189579994</v>
      </c>
      <c r="AD42" s="41">
        <f t="shared" si="9"/>
        <v>14956396.071110794</v>
      </c>
      <c r="AE42" s="140"/>
    </row>
    <row r="43" spans="1:35" x14ac:dyDescent="0.3">
      <c r="A43" s="6">
        <f t="shared" si="10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0">
        <f>'[2]Szenario 1'!$F43</f>
        <v>7</v>
      </c>
      <c r="J43" s="81">
        <f>'[2]Szenario 2'!$F43</f>
        <v>16</v>
      </c>
      <c r="K43" s="82">
        <f>'[2]Szenario 3'!$F43</f>
        <v>25</v>
      </c>
      <c r="L43" s="115"/>
      <c r="M43" s="23">
        <f>'[3]E-Auto'!$E41*(1/100)</f>
        <v>0.87116806451612927</v>
      </c>
      <c r="O43" s="32">
        <f t="shared" si="11"/>
        <v>14006.795</v>
      </c>
      <c r="P43" s="36">
        <f t="shared" si="0"/>
        <v>1457.2635542999999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8.8666666753007883E-2</v>
      </c>
      <c r="W43" s="115"/>
      <c r="X43" s="73">
        <f t="shared" si="12"/>
        <v>4000</v>
      </c>
      <c r="Y43" s="42">
        <f t="shared" si="5"/>
        <v>14706448.464572802</v>
      </c>
      <c r="Z43" s="42">
        <f t="shared" si="6"/>
        <v>292681.70416783396</v>
      </c>
      <c r="AA43" s="42">
        <f t="shared" si="7"/>
        <v>7911.9523449481449</v>
      </c>
      <c r="AB43" s="43">
        <f t="shared" si="8"/>
        <v>9380.2983008644278</v>
      </c>
      <c r="AD43" s="41">
        <f t="shared" si="9"/>
        <v>15020422.419386448</v>
      </c>
      <c r="AE43" s="140"/>
      <c r="AF43" s="45" t="s">
        <v>44</v>
      </c>
      <c r="AG43" s="46"/>
      <c r="AH43" s="47"/>
    </row>
    <row r="44" spans="1:35" x14ac:dyDescent="0.3">
      <c r="A44" s="6">
        <f t="shared" si="10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0">
        <f>'[2]Szenario 1'!$F44</f>
        <v>7</v>
      </c>
      <c r="J44" s="81">
        <f>'[2]Szenario 2'!$F44</f>
        <v>16</v>
      </c>
      <c r="K44" s="82">
        <f>'[2]Szenario 3'!$F44</f>
        <v>25</v>
      </c>
      <c r="L44" s="115"/>
      <c r="M44" s="23">
        <f>'[3]E-Auto'!$E42*(1/100)</f>
        <v>0.9</v>
      </c>
      <c r="O44" s="32">
        <f t="shared" si="11"/>
        <v>14066.91</v>
      </c>
      <c r="P44" s="36">
        <f t="shared" si="0"/>
        <v>1463.4878613999999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8.8666666754492501E-2</v>
      </c>
      <c r="W44" s="115"/>
      <c r="X44" s="73">
        <f t="shared" si="12"/>
        <v>4000</v>
      </c>
      <c r="Y44" s="42">
        <f t="shared" si="5"/>
        <v>14769549.808498444</v>
      </c>
      <c r="Z44" s="42">
        <f t="shared" si="6"/>
        <v>293937.71723293205</v>
      </c>
      <c r="AA44" s="42">
        <f t="shared" si="7"/>
        <v>7537.3317161999994</v>
      </c>
      <c r="AB44" s="43">
        <f t="shared" si="8"/>
        <v>9420.475282770858</v>
      </c>
      <c r="AD44" s="41">
        <f t="shared" si="9"/>
        <v>15084445.332730347</v>
      </c>
      <c r="AE44" s="140"/>
      <c r="AF44" s="162" t="s">
        <v>46</v>
      </c>
      <c r="AG44" s="163"/>
      <c r="AH44" s="164"/>
    </row>
    <row r="45" spans="1:35" x14ac:dyDescent="0.3">
      <c r="A45" s="6">
        <f t="shared" si="10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0">
        <f>'[2]Szenario 1'!$F45</f>
        <v>7</v>
      </c>
      <c r="J45" s="81">
        <f>'[2]Szenario 2'!$F45</f>
        <v>16</v>
      </c>
      <c r="K45" s="82">
        <f>'[2]Szenario 3'!$F45</f>
        <v>25</v>
      </c>
      <c r="L45" s="115"/>
      <c r="M45" s="23">
        <f>'[3]E-Auto'!$E43*(1/100)</f>
        <v>0.928831935483871</v>
      </c>
      <c r="O45" s="32">
        <f t="shared" si="11"/>
        <v>14127.025</v>
      </c>
      <c r="P45" s="36">
        <f t="shared" si="0"/>
        <v>1469.7121685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8.8666666755996174E-2</v>
      </c>
      <c r="W45" s="115"/>
      <c r="X45" s="73">
        <f t="shared" si="12"/>
        <v>4000</v>
      </c>
      <c r="Y45" s="42">
        <f t="shared" si="5"/>
        <v>14832651.210347202</v>
      </c>
      <c r="Z45" s="42">
        <f t="shared" si="6"/>
        <v>295193.73029802996</v>
      </c>
      <c r="AA45" s="42">
        <f t="shared" si="7"/>
        <v>7159.2189720179631</v>
      </c>
      <c r="AB45" s="43">
        <f t="shared" si="8"/>
        <v>9460.6522646772846</v>
      </c>
      <c r="AD45" s="41">
        <f t="shared" si="9"/>
        <v>15148464.811881926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0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0">
        <f>'[2]Szenario 1'!$F46</f>
        <v>7</v>
      </c>
      <c r="J46" s="81">
        <f>'[2]Szenario 2'!$F46</f>
        <v>16</v>
      </c>
      <c r="K46" s="82">
        <f>'[2]Szenario 3'!$F46</f>
        <v>25</v>
      </c>
      <c r="L46" s="115"/>
      <c r="M46" s="23">
        <f>'[3]E-Auto'!$E44*(1/100)</f>
        <v>0.95766387096774197</v>
      </c>
      <c r="O46" s="32">
        <f t="shared" si="11"/>
        <v>14187.14</v>
      </c>
      <c r="P46" s="36">
        <f t="shared" si="0"/>
        <v>1475.9364755999998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8.866666675751908E-2</v>
      </c>
      <c r="W46" s="115"/>
      <c r="X46" s="73">
        <f t="shared" si="12"/>
        <v>4000</v>
      </c>
      <c r="Y46" s="42">
        <f t="shared" si="5"/>
        <v>14895752.670864848</v>
      </c>
      <c r="Z46" s="42">
        <f t="shared" si="6"/>
        <v>296449.74336312799</v>
      </c>
      <c r="AA46" s="42">
        <f t="shared" si="7"/>
        <v>6777.614112402036</v>
      </c>
      <c r="AB46" s="43">
        <f t="shared" si="8"/>
        <v>9500.829246583713</v>
      </c>
      <c r="AD46" s="41">
        <f t="shared" si="9"/>
        <v>15212480.857586961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0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0">
        <f>'[2]Szenario 1'!$F47</f>
        <v>7</v>
      </c>
      <c r="J47" s="81">
        <f>'[2]Szenario 2'!$F47</f>
        <v>16</v>
      </c>
      <c r="K47" s="82">
        <f>'[2]Szenario 3'!$F47</f>
        <v>25</v>
      </c>
      <c r="L47" s="115"/>
      <c r="M47" s="23">
        <f>'[3]E-Auto'!$E45*(1/100)</f>
        <v>0.98649580645161294</v>
      </c>
      <c r="O47" s="32">
        <f t="shared" si="11"/>
        <v>14247.255000000001</v>
      </c>
      <c r="P47" s="36">
        <f t="shared" si="0"/>
        <v>1482.1607827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8.8666666759061361E-2</v>
      </c>
      <c r="W47" s="115"/>
      <c r="X47" s="73">
        <f t="shared" si="12"/>
        <v>4000</v>
      </c>
      <c r="Y47" s="42">
        <f t="shared" si="5"/>
        <v>14958854.190803533</v>
      </c>
      <c r="Z47" s="42">
        <f t="shared" si="6"/>
        <v>297705.75642822601</v>
      </c>
      <c r="AA47" s="42">
        <f t="shared" si="7"/>
        <v>6392.5171373522198</v>
      </c>
      <c r="AB47" s="43">
        <f t="shared" si="8"/>
        <v>9541.0062284901414</v>
      </c>
      <c r="AD47" s="41">
        <f t="shared" ref="AD47:AD54" si="13">SUM(X47:AB47)</f>
        <v>15276493.470597602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0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0">
        <f>'[2]Szenario 1'!$F48</f>
        <v>7</v>
      </c>
      <c r="J48" s="81">
        <f>'[2]Szenario 2'!$F48</f>
        <v>16</v>
      </c>
      <c r="K48" s="82">
        <f>'[2]Szenario 3'!$F48</f>
        <v>25</v>
      </c>
      <c r="L48" s="115"/>
      <c r="M48" s="23">
        <f>'[3]E-Auto'!$E46*(1/100)</f>
        <v>1</v>
      </c>
      <c r="O48" s="32">
        <f t="shared" si="11"/>
        <v>14307.369999999999</v>
      </c>
      <c r="P48" s="36">
        <f t="shared" si="0"/>
        <v>1488.3850897999998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8.8666666760623208E-2</v>
      </c>
      <c r="W48" s="115"/>
      <c r="X48" s="73">
        <f t="shared" si="12"/>
        <v>4000</v>
      </c>
      <c r="Y48" s="42">
        <f t="shared" si="5"/>
        <v>15021955.770921817</v>
      </c>
      <c r="Z48" s="42">
        <f t="shared" si="6"/>
        <v>298961.76949332398</v>
      </c>
      <c r="AA48" s="42">
        <f t="shared" si="7"/>
        <v>6224.8505396</v>
      </c>
      <c r="AB48" s="43">
        <f t="shared" si="8"/>
        <v>9581.1832103965698</v>
      </c>
      <c r="AD48" s="41">
        <f t="shared" si="13"/>
        <v>15340723.574165139</v>
      </c>
      <c r="AE48" s="140"/>
      <c r="AF48" s="162" t="s">
        <v>47</v>
      </c>
      <c r="AG48" s="163"/>
      <c r="AH48" s="164"/>
    </row>
    <row r="49" spans="1:34" x14ac:dyDescent="0.3">
      <c r="A49" s="6">
        <f t="shared" si="10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0">
        <f>'[2]Szenario 1'!$F49</f>
        <v>7</v>
      </c>
      <c r="J49" s="81">
        <f>'[2]Szenario 2'!$F49</f>
        <v>16</v>
      </c>
      <c r="K49" s="82">
        <f>'[2]Szenario 3'!$F49</f>
        <v>25</v>
      </c>
      <c r="L49" s="115"/>
      <c r="M49" s="23">
        <f>'[3]E-Auto'!$E47*(1/100)</f>
        <v>1</v>
      </c>
      <c r="O49" s="32">
        <f t="shared" si="11"/>
        <v>14367.485000000001</v>
      </c>
      <c r="P49" s="36">
        <f t="shared" si="0"/>
        <v>1494.6093968999999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8.8666666762204763E-2</v>
      </c>
      <c r="W49" s="115"/>
      <c r="X49" s="73">
        <f t="shared" si="12"/>
        <v>4000</v>
      </c>
      <c r="Y49" s="42">
        <f t="shared" si="5"/>
        <v>15085057.411984676</v>
      </c>
      <c r="Z49" s="42">
        <f t="shared" si="6"/>
        <v>300217.78255842201</v>
      </c>
      <c r="AA49" s="42">
        <f t="shared" si="7"/>
        <v>6251.0053738000006</v>
      </c>
      <c r="AB49" s="43">
        <f t="shared" si="8"/>
        <v>9621.3601923029983</v>
      </c>
      <c r="AD49" s="41">
        <f t="shared" si="13"/>
        <v>15405147.560109202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0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0">
        <f>'[2]Szenario 1'!$F50</f>
        <v>7</v>
      </c>
      <c r="J50" s="81">
        <f>'[2]Szenario 2'!$F50</f>
        <v>16</v>
      </c>
      <c r="K50" s="82">
        <f>'[2]Szenario 3'!$F50</f>
        <v>25</v>
      </c>
      <c r="L50" s="115"/>
      <c r="M50" s="23">
        <f>'[3]E-Auto'!$E48*(1/100)</f>
        <v>1</v>
      </c>
      <c r="O50" s="32">
        <f t="shared" si="11"/>
        <v>14427.6</v>
      </c>
      <c r="P50" s="36">
        <f t="shared" si="0"/>
        <v>1500.8337039999999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8.8666666763806218E-2</v>
      </c>
      <c r="W50" s="115"/>
      <c r="X50" s="73">
        <f t="shared" si="12"/>
        <v>4000</v>
      </c>
      <c r="Y50" s="42">
        <f t="shared" si="5"/>
        <v>15148159.114763549</v>
      </c>
      <c r="Z50" s="42">
        <f t="shared" si="6"/>
        <v>301473.79562352004</v>
      </c>
      <c r="AA50" s="42">
        <f t="shared" si="7"/>
        <v>6277.1602080000011</v>
      </c>
      <c r="AB50" s="43">
        <f t="shared" si="8"/>
        <v>9661.5371742094248</v>
      </c>
      <c r="AD50" s="41">
        <f t="shared" si="13"/>
        <v>15469571.607769279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0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0">
        <f>'[2]Szenario 1'!$F51</f>
        <v>7</v>
      </c>
      <c r="J51" s="81">
        <f>'[2]Szenario 2'!$F51</f>
        <v>16</v>
      </c>
      <c r="K51" s="82">
        <f>'[2]Szenario 3'!$F51</f>
        <v>25</v>
      </c>
      <c r="L51" s="115"/>
      <c r="M51" s="23">
        <f>'[3]E-Auto'!$E49*(1/100)</f>
        <v>1</v>
      </c>
      <c r="O51" s="32">
        <f t="shared" si="11"/>
        <v>14487.715</v>
      </c>
      <c r="P51" s="36">
        <f t="shared" si="0"/>
        <v>1507.0580110999999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8.8666666765427712E-2</v>
      </c>
      <c r="W51" s="115"/>
      <c r="X51" s="73">
        <f t="shared" si="12"/>
        <v>4000</v>
      </c>
      <c r="Y51" s="42">
        <f t="shared" si="5"/>
        <v>15211260.880036348</v>
      </c>
      <c r="Z51" s="42">
        <f t="shared" si="6"/>
        <v>302729.80868861801</v>
      </c>
      <c r="AA51" s="42">
        <f t="shared" si="7"/>
        <v>6303.3150421999999</v>
      </c>
      <c r="AB51" s="43">
        <f t="shared" si="8"/>
        <v>9701.7141561158551</v>
      </c>
      <c r="AD51" s="41">
        <f t="shared" si="13"/>
        <v>15533995.717923282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0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0">
        <f>'[2]Szenario 1'!$F52</f>
        <v>7</v>
      </c>
      <c r="J52" s="81">
        <f>'[2]Szenario 2'!$F52</f>
        <v>16</v>
      </c>
      <c r="K52" s="82">
        <f>'[2]Szenario 3'!$F52</f>
        <v>25</v>
      </c>
      <c r="L52" s="115"/>
      <c r="M52" s="23">
        <f>'[3]E-Auto'!$E50*(1/100)</f>
        <v>1</v>
      </c>
      <c r="O52" s="32">
        <f t="shared" si="11"/>
        <v>14547.83</v>
      </c>
      <c r="P52" s="36">
        <f t="shared" si="0"/>
        <v>1513.2823182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8.8666666767069413E-2</v>
      </c>
      <c r="W52" s="115"/>
      <c r="X52" s="73">
        <f t="shared" si="12"/>
        <v>4000</v>
      </c>
      <c r="Y52" s="42">
        <f t="shared" si="5"/>
        <v>15274362.708587512</v>
      </c>
      <c r="Z52" s="42">
        <f t="shared" si="6"/>
        <v>303985.82175371598</v>
      </c>
      <c r="AA52" s="42">
        <f t="shared" si="7"/>
        <v>6329.4698763999995</v>
      </c>
      <c r="AB52" s="43">
        <f t="shared" si="8"/>
        <v>9741.8911380222817</v>
      </c>
      <c r="AD52" s="41">
        <f t="shared" si="13"/>
        <v>15598419.89135565</v>
      </c>
      <c r="AE52" s="140"/>
      <c r="AF52" s="162" t="s">
        <v>48</v>
      </c>
      <c r="AG52" s="163"/>
      <c r="AH52" s="164"/>
    </row>
    <row r="53" spans="1:34" x14ac:dyDescent="0.3">
      <c r="A53" s="6">
        <f t="shared" si="10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0">
        <f>'[2]Szenario 1'!$F53</f>
        <v>7</v>
      </c>
      <c r="J53" s="81">
        <f>'[2]Szenario 2'!$F53</f>
        <v>16</v>
      </c>
      <c r="K53" s="82">
        <f>'[2]Szenario 3'!$F53</f>
        <v>25</v>
      </c>
      <c r="L53" s="115"/>
      <c r="M53" s="23">
        <f>'[3]E-Auto'!$E51*(1/100)</f>
        <v>1</v>
      </c>
      <c r="O53" s="32">
        <f t="shared" si="11"/>
        <v>14607.945</v>
      </c>
      <c r="P53" s="36">
        <f t="shared" si="0"/>
        <v>1519.5066252999998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8.86666667687315E-2</v>
      </c>
      <c r="W53" s="115"/>
      <c r="X53" s="73">
        <f>($AG$7*$AG$8*S53+$AG$15*$AG$16*R53)*$AG$24</f>
        <v>4000</v>
      </c>
      <c r="Y53" s="42">
        <f t="shared" si="5"/>
        <v>15337464.601208</v>
      </c>
      <c r="Z53" s="42">
        <f t="shared" si="6"/>
        <v>305241.83481881401</v>
      </c>
      <c r="AA53" s="42">
        <f t="shared" si="7"/>
        <v>6355.6247106000001</v>
      </c>
      <c r="AB53" s="43">
        <f t="shared" si="8"/>
        <v>9782.0681199287101</v>
      </c>
      <c r="AD53" s="41">
        <f t="shared" si="13"/>
        <v>15662844.128857343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0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0">
        <f>'[2]Szenario 1'!$F54</f>
        <v>7</v>
      </c>
      <c r="J54" s="81">
        <f>'[2]Szenario 2'!$F54</f>
        <v>16</v>
      </c>
      <c r="K54" s="82">
        <f>'[2]Szenario 3'!$F54</f>
        <v>25</v>
      </c>
      <c r="L54" s="115"/>
      <c r="M54" s="23">
        <f>'[3]E-Auto'!$E52*(1/100)</f>
        <v>1</v>
      </c>
      <c r="O54" s="32">
        <f t="shared" si="11"/>
        <v>14668.06</v>
      </c>
      <c r="P54" s="36">
        <f t="shared" si="0"/>
        <v>1525.7309323999998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8.8666666770414154E-2</v>
      </c>
      <c r="W54" s="116"/>
      <c r="X54" s="73">
        <f>($AG$7*$AG$8*S54+$AG$15*$AG$16*R54)*$AG$24</f>
        <v>4000</v>
      </c>
      <c r="Y54" s="42">
        <f t="shared" si="5"/>
        <v>15400566.558695346</v>
      </c>
      <c r="Z54" s="42">
        <f t="shared" si="6"/>
        <v>306497.84788391198</v>
      </c>
      <c r="AA54" s="42">
        <f t="shared" si="7"/>
        <v>6381.7795448000006</v>
      </c>
      <c r="AB54" s="43">
        <f t="shared" si="8"/>
        <v>9822.2451018351367</v>
      </c>
      <c r="AD54" s="41">
        <f t="shared" si="13"/>
        <v>15727268.431225894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657121111.05117369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643116398.97808909</v>
      </c>
      <c r="Z56" s="67">
        <f>SUM(Z9:Z54)</f>
        <v>12798927.480283521</v>
      </c>
      <c r="AA56" s="67">
        <f>SUM(AA9:AA54)</f>
        <v>543544.49438964319</v>
      </c>
      <c r="AB56" s="72">
        <f>SUM(AB9:AB54)</f>
        <v>410240.0984112632</v>
      </c>
      <c r="AD56" s="68">
        <f>X56+Y56+Z56+AA56+AB56</f>
        <v>657121111.05117357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10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66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65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C9+(J9)</f>
        <v>1254.6371128999999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8.866666671410596E-2</v>
      </c>
      <c r="W9" s="115"/>
      <c r="X9" s="73">
        <f>($AG$7*$AG$8*S9+$AG$15*$AG$16*R9)*$AG$24</f>
        <v>4000</v>
      </c>
      <c r="Y9" s="42">
        <f>(O9*U9*$AG$30+P9*V9*$AG$29)*365</f>
        <v>12566770.336880215</v>
      </c>
      <c r="Z9" s="42">
        <f>(O9*$AI$15*$AG$37+P9*$AI$7*$AG$36)*365</f>
        <v>250016.679954502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8038.7885803315867</v>
      </c>
      <c r="AD9" s="41">
        <f>SUM(X9:AB9)</f>
        <v>12846061.660886358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C10+(J10)</f>
        <v>1260.86142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8.8666666715054382E-2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12629870.111438196</v>
      </c>
      <c r="Z10" s="42">
        <f t="shared" ref="Z10:Z54" si="7">(O10*$AI$15*$AG$37+P10*$AI$7*$AG$36)*365</f>
        <v>251272.6930196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8078.9655622380124</v>
      </c>
      <c r="AD10" s="41">
        <f t="shared" ref="AD10:AD46" si="10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1267.0857271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8.8666666716016959E-2</v>
      </c>
      <c r="W11" s="115"/>
      <c r="X11" s="73">
        <f t="shared" si="5"/>
        <v>4000</v>
      </c>
      <c r="Y11" s="42">
        <f t="shared" si="6"/>
        <v>12692969.922161791</v>
      </c>
      <c r="Z11" s="42">
        <f t="shared" si="7"/>
        <v>252528.70608469797</v>
      </c>
      <c r="AA11" s="42">
        <f t="shared" si="8"/>
        <v>17390.943079637822</v>
      </c>
      <c r="AB11" s="43">
        <f t="shared" si="9"/>
        <v>8119.1425441444417</v>
      </c>
      <c r="AD11" s="41">
        <f t="shared" si="10"/>
        <v>12975008.713870272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1273.3100341999998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8.8666666716993831E-2</v>
      </c>
      <c r="W12" s="115"/>
      <c r="X12" s="73">
        <f t="shared" si="5"/>
        <v>4000</v>
      </c>
      <c r="Y12" s="42">
        <f t="shared" si="6"/>
        <v>12756069.769596193</v>
      </c>
      <c r="Z12" s="42">
        <f t="shared" si="7"/>
        <v>253784.719149796</v>
      </c>
      <c r="AA12" s="42">
        <f t="shared" si="8"/>
        <v>17465.354425508664</v>
      </c>
      <c r="AB12" s="43">
        <f t="shared" si="9"/>
        <v>8159.3195260508692</v>
      </c>
      <c r="AD12" s="41">
        <f t="shared" si="10"/>
        <v>13039479.162697548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1279.5343412999998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8.8666666717985121E-2</v>
      </c>
      <c r="W13" s="115"/>
      <c r="X13" s="73">
        <f t="shared" si="5"/>
        <v>4000</v>
      </c>
      <c r="Y13" s="42">
        <f t="shared" si="6"/>
        <v>12819169.654292054</v>
      </c>
      <c r="Z13" s="42">
        <f t="shared" si="7"/>
        <v>255040.73221489397</v>
      </c>
      <c r="AA13" s="42">
        <f t="shared" si="8"/>
        <v>17526.737530633869</v>
      </c>
      <c r="AB13" s="43">
        <f t="shared" si="9"/>
        <v>8199.4965079572958</v>
      </c>
      <c r="AD13" s="41">
        <f t="shared" si="10"/>
        <v>13103936.62054554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1285.7586483999999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8.8666666718990983E-2</v>
      </c>
      <c r="W14" s="115"/>
      <c r="X14" s="73">
        <f>($AG$7*$AG$8*S14+$AG$15*$AG$16*R14)*$AG$24+(AG26*AG7)</f>
        <v>72000</v>
      </c>
      <c r="Y14" s="42">
        <f t="shared" si="6"/>
        <v>12882269.576805504</v>
      </c>
      <c r="Z14" s="42">
        <f t="shared" si="7"/>
        <v>256296.74527999197</v>
      </c>
      <c r="AA14" s="42">
        <f t="shared" si="8"/>
        <v>17256.880364902412</v>
      </c>
      <c r="AB14" s="43">
        <f t="shared" si="9"/>
        <v>8239.673489863726</v>
      </c>
      <c r="AD14" s="41">
        <f t="shared" si="10"/>
        <v>13236062.875940261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1291.9829554999999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8.8666666720011569E-2</v>
      </c>
      <c r="W15" s="115"/>
      <c r="X15" s="73">
        <f t="shared" si="5"/>
        <v>4000</v>
      </c>
      <c r="Y15" s="42">
        <f t="shared" si="6"/>
        <v>12945369.53769817</v>
      </c>
      <c r="Z15" s="42">
        <f t="shared" si="7"/>
        <v>257552.75834509003</v>
      </c>
      <c r="AA15" s="42">
        <f t="shared" si="8"/>
        <v>16983.531083737063</v>
      </c>
      <c r="AB15" s="43">
        <f t="shared" si="9"/>
        <v>8279.8504717701544</v>
      </c>
      <c r="AD15" s="41">
        <f t="shared" si="10"/>
        <v>13232185.677598767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1298.2072625999999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8.8666666721047005E-2</v>
      </c>
      <c r="W16" s="115"/>
      <c r="X16" s="73">
        <f t="shared" si="5"/>
        <v>4000</v>
      </c>
      <c r="Y16" s="42">
        <f t="shared" si="6"/>
        <v>13008469.537537221</v>
      </c>
      <c r="Z16" s="42">
        <f t="shared" si="7"/>
        <v>258808.77141018803</v>
      </c>
      <c r="AA16" s="42">
        <f t="shared" si="8"/>
        <v>16706.68968713783</v>
      </c>
      <c r="AB16" s="43">
        <f t="shared" si="9"/>
        <v>8320.0274536765828</v>
      </c>
      <c r="AD16" s="41">
        <f t="shared" si="10"/>
        <v>13296305.026088223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1304.4315697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8.8666666722097442E-2</v>
      </c>
      <c r="W17" s="115"/>
      <c r="X17" s="73">
        <f t="shared" si="5"/>
        <v>4000</v>
      </c>
      <c r="Y17" s="42">
        <f t="shared" si="6"/>
        <v>13071569.576895386</v>
      </c>
      <c r="Z17" s="42">
        <f t="shared" si="7"/>
        <v>260064.784475286</v>
      </c>
      <c r="AA17" s="42">
        <f t="shared" si="8"/>
        <v>16426.356175104705</v>
      </c>
      <c r="AB17" s="43">
        <f t="shared" si="9"/>
        <v>8360.2044355830112</v>
      </c>
      <c r="AD17" s="41">
        <f t="shared" si="10"/>
        <v>13360420.921981359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1310.6558768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8.8666666723163021E-2</v>
      </c>
      <c r="W18" s="115"/>
      <c r="X18" s="73">
        <f t="shared" si="5"/>
        <v>4000</v>
      </c>
      <c r="Y18" s="42">
        <f t="shared" si="6"/>
        <v>13134669.656350978</v>
      </c>
      <c r="Z18" s="42">
        <f t="shared" si="7"/>
        <v>261320.797540384</v>
      </c>
      <c r="AA18" s="42">
        <f t="shared" si="8"/>
        <v>16142.530547637689</v>
      </c>
      <c r="AB18" s="43">
        <f t="shared" si="9"/>
        <v>8400.3814174894396</v>
      </c>
      <c r="AD18" s="41">
        <f t="shared" si="10"/>
        <v>13424533.365856487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1316.8801838999998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8.8666666724243906E-2</v>
      </c>
      <c r="W19" s="115"/>
      <c r="X19" s="73">
        <f t="shared" si="5"/>
        <v>4000</v>
      </c>
      <c r="Y19" s="42">
        <f t="shared" si="6"/>
        <v>13197769.776487928</v>
      </c>
      <c r="Z19" s="42">
        <f t="shared" si="7"/>
        <v>262576.81060548197</v>
      </c>
      <c r="AA19" s="42">
        <f t="shared" si="8"/>
        <v>15855.212804736781</v>
      </c>
      <c r="AB19" s="43">
        <f t="shared" si="9"/>
        <v>8440.5583993958662</v>
      </c>
      <c r="AD19" s="41">
        <f t="shared" si="10"/>
        <v>13488642.358297542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1323.1044909999998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8.866666672534021E-2</v>
      </c>
      <c r="W20" s="115"/>
      <c r="X20" s="73">
        <f t="shared" si="5"/>
        <v>4000</v>
      </c>
      <c r="Y20" s="42">
        <f t="shared" si="6"/>
        <v>13260869.937895805</v>
      </c>
      <c r="Z20" s="42">
        <f t="shared" si="7"/>
        <v>263832.82367057999</v>
      </c>
      <c r="AA20" s="42">
        <f t="shared" si="8"/>
        <v>15564.402946401988</v>
      </c>
      <c r="AB20" s="43">
        <f t="shared" si="9"/>
        <v>8480.7353813022946</v>
      </c>
      <c r="AD20" s="41">
        <f t="shared" si="10"/>
        <v>13552747.899894087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1329.3287980999999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8.8666666726452098E-2</v>
      </c>
      <c r="W21" s="115"/>
      <c r="X21" s="73">
        <f t="shared" si="5"/>
        <v>4000</v>
      </c>
      <c r="Y21" s="42">
        <f t="shared" si="6"/>
        <v>13323970.141169852</v>
      </c>
      <c r="Z21" s="42">
        <f t="shared" si="7"/>
        <v>265088.83673567796</v>
      </c>
      <c r="AA21" s="42">
        <f t="shared" si="8"/>
        <v>15270.100972633301</v>
      </c>
      <c r="AB21" s="43">
        <f t="shared" si="9"/>
        <v>8520.912363208723</v>
      </c>
      <c r="AD21" s="41">
        <f t="shared" si="10"/>
        <v>13616849.991241373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1335.5531051999999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8.8666666727579724E-2</v>
      </c>
      <c r="W22" s="115"/>
      <c r="X22" s="73">
        <f t="shared" si="5"/>
        <v>4000</v>
      </c>
      <c r="Y22" s="42">
        <f t="shared" si="6"/>
        <v>13387070.386911005</v>
      </c>
      <c r="Z22" s="42">
        <f t="shared" si="7"/>
        <v>266344.84980077593</v>
      </c>
      <c r="AA22" s="42">
        <f t="shared" si="8"/>
        <v>14972.306883430729</v>
      </c>
      <c r="AB22" s="43">
        <f t="shared" si="9"/>
        <v>8561.0893451151514</v>
      </c>
      <c r="AD22" s="41">
        <f t="shared" si="10"/>
        <v>13680948.632940326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1341.7774122999999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8.8666666728723226E-2</v>
      </c>
      <c r="W23" s="115"/>
      <c r="X23" s="73">
        <f t="shared" si="5"/>
        <v>4000</v>
      </c>
      <c r="Y23" s="42">
        <f t="shared" si="6"/>
        <v>13450170.67572592</v>
      </c>
      <c r="Z23" s="42">
        <f t="shared" si="7"/>
        <v>267600.86286587396</v>
      </c>
      <c r="AA23" s="42">
        <f t="shared" si="8"/>
        <v>14671.020678794261</v>
      </c>
      <c r="AB23" s="43">
        <f t="shared" si="9"/>
        <v>8601.2663270215799</v>
      </c>
      <c r="AD23" s="41">
        <f t="shared" si="10"/>
        <v>13745043.82559761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1348.0017194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8.8666666729882743E-2</v>
      </c>
      <c r="W24" s="115"/>
      <c r="X24" s="73">
        <f t="shared" si="5"/>
        <v>4000</v>
      </c>
      <c r="Y24" s="42">
        <f t="shared" si="6"/>
        <v>13513271.008227011</v>
      </c>
      <c r="Z24" s="42">
        <f t="shared" si="7"/>
        <v>268856.87593097205</v>
      </c>
      <c r="AA24" s="42">
        <f t="shared" si="8"/>
        <v>14366.242358723912</v>
      </c>
      <c r="AB24" s="43">
        <f t="shared" si="9"/>
        <v>8641.4433089280083</v>
      </c>
      <c r="AD24" s="41">
        <f t="shared" si="10"/>
        <v>13809135.569825634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1354.2260265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8.8666666731058441E-2</v>
      </c>
      <c r="W25" s="115"/>
      <c r="X25" s="73">
        <f t="shared" si="5"/>
        <v>4000</v>
      </c>
      <c r="Y25" s="42">
        <f t="shared" si="6"/>
        <v>13576371.385032455</v>
      </c>
      <c r="Z25" s="42">
        <f t="shared" si="7"/>
        <v>270112.88899606996</v>
      </c>
      <c r="AA25" s="42">
        <f t="shared" si="8"/>
        <v>14057.971923219666</v>
      </c>
      <c r="AB25" s="43">
        <f t="shared" si="9"/>
        <v>8681.6202908344367</v>
      </c>
      <c r="AD25" s="41">
        <f t="shared" si="10"/>
        <v>13873223.866242578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1360.4503336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8.866666673225046E-2</v>
      </c>
      <c r="W26" s="115"/>
      <c r="X26" s="73">
        <f t="shared" si="5"/>
        <v>4000</v>
      </c>
      <c r="Y26" s="42">
        <f t="shared" si="6"/>
        <v>13639471.806766257</v>
      </c>
      <c r="Z26" s="42">
        <f t="shared" si="7"/>
        <v>271368.90206116799</v>
      </c>
      <c r="AA26" s="42">
        <f t="shared" si="8"/>
        <v>13746.209372281532</v>
      </c>
      <c r="AB26" s="43">
        <f t="shared" si="9"/>
        <v>8721.7972727408633</v>
      </c>
      <c r="AD26" s="41">
        <f t="shared" si="10"/>
        <v>13937308.715472449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1366.6746406999998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8.8666666733458951E-2</v>
      </c>
      <c r="W27" s="115"/>
      <c r="X27" s="73">
        <f t="shared" si="5"/>
        <v>4000</v>
      </c>
      <c r="Y27" s="42">
        <f t="shared" si="6"/>
        <v>13702572.274058234</v>
      </c>
      <c r="Z27" s="42">
        <f t="shared" si="7"/>
        <v>272624.91512626596</v>
      </c>
      <c r="AA27" s="42">
        <f t="shared" si="8"/>
        <v>13430.954705909509</v>
      </c>
      <c r="AB27" s="43">
        <f t="shared" si="9"/>
        <v>8761.9742546472917</v>
      </c>
      <c r="AD27" s="41">
        <f t="shared" si="10"/>
        <v>14001390.118145056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1372.8989477999999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8.8666666734684069E-2</v>
      </c>
      <c r="W28" s="115"/>
      <c r="X28" s="73">
        <f t="shared" si="5"/>
        <v>4000</v>
      </c>
      <c r="Y28" s="42">
        <f t="shared" si="6"/>
        <v>13765672.787544066</v>
      </c>
      <c r="Z28" s="42">
        <f t="shared" si="7"/>
        <v>273880.92819136399</v>
      </c>
      <c r="AA28" s="42">
        <f t="shared" si="8"/>
        <v>13112.207924103595</v>
      </c>
      <c r="AB28" s="43">
        <f t="shared" si="9"/>
        <v>8802.1512365537201</v>
      </c>
      <c r="AD28" s="41">
        <f t="shared" si="10"/>
        <v>14065468.074896088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1379.1232548999999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8.8666666735925964E-2</v>
      </c>
      <c r="W29" s="115"/>
      <c r="X29" s="73">
        <f t="shared" si="5"/>
        <v>4000</v>
      </c>
      <c r="Y29" s="42">
        <f t="shared" si="6"/>
        <v>13828773.347865323</v>
      </c>
      <c r="Z29" s="42">
        <f t="shared" si="7"/>
        <v>275136.94125646196</v>
      </c>
      <c r="AA29" s="42">
        <f t="shared" si="8"/>
        <v>12789.969026863795</v>
      </c>
      <c r="AB29" s="43">
        <f t="shared" si="9"/>
        <v>8842.3282184601485</v>
      </c>
      <c r="AD29" s="41">
        <f t="shared" si="10"/>
        <v>14129542.586367108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1385.3475619999999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8.8666666737184791E-2</v>
      </c>
      <c r="W30" s="115"/>
      <c r="X30" s="73">
        <f t="shared" si="5"/>
        <v>4000</v>
      </c>
      <c r="Y30" s="42">
        <f t="shared" si="6"/>
        <v>13891873.955669481</v>
      </c>
      <c r="Z30" s="42">
        <f t="shared" si="7"/>
        <v>276392.95432155998</v>
      </c>
      <c r="AA30" s="42">
        <f t="shared" si="8"/>
        <v>12464.238014190099</v>
      </c>
      <c r="AB30" s="43">
        <f t="shared" si="9"/>
        <v>8882.5052003665769</v>
      </c>
      <c r="AD30" s="41">
        <f t="shared" si="10"/>
        <v>14193613.653205598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1391.5718691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8.86666667384607E-2</v>
      </c>
      <c r="W31" s="115"/>
      <c r="X31" s="73">
        <f t="shared" si="5"/>
        <v>4000</v>
      </c>
      <c r="Y31" s="42">
        <f t="shared" si="6"/>
        <v>13954974.611609966</v>
      </c>
      <c r="Z31" s="42">
        <f t="shared" si="7"/>
        <v>277648.96738665801</v>
      </c>
      <c r="AA31" s="42">
        <f t="shared" si="8"/>
        <v>12135.014886082519</v>
      </c>
      <c r="AB31" s="43">
        <f t="shared" si="9"/>
        <v>8922.6821822730071</v>
      </c>
      <c r="AD31" s="41">
        <f t="shared" si="10"/>
        <v>14257681.276064979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1397.7961762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8.8666666739753833E-2</v>
      </c>
      <c r="W32" s="115"/>
      <c r="X32" s="73">
        <f t="shared" si="5"/>
        <v>4000</v>
      </c>
      <c r="Y32" s="42">
        <f t="shared" si="6"/>
        <v>14018075.316346165</v>
      </c>
      <c r="Z32" s="42">
        <f t="shared" si="7"/>
        <v>278904.98045175598</v>
      </c>
      <c r="AA32" s="42">
        <f t="shared" si="8"/>
        <v>11802.299642541051</v>
      </c>
      <c r="AB32" s="43">
        <f t="shared" si="9"/>
        <v>8962.8591641794337</v>
      </c>
      <c r="AD32" s="41">
        <f t="shared" si="10"/>
        <v>14321745.455604641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1404.0204833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8.8666666741064368E-2</v>
      </c>
      <c r="W33" s="115"/>
      <c r="X33" s="73">
        <f t="shared" si="5"/>
        <v>4000</v>
      </c>
      <c r="Y33" s="42">
        <f t="shared" si="6"/>
        <v>14081176.070543461</v>
      </c>
      <c r="Z33" s="42">
        <f t="shared" si="7"/>
        <v>280160.99351685401</v>
      </c>
      <c r="AA33" s="42">
        <f t="shared" si="8"/>
        <v>11466.092283565689</v>
      </c>
      <c r="AB33" s="43">
        <f t="shared" si="9"/>
        <v>9003.0361460858621</v>
      </c>
      <c r="AD33" s="41">
        <f t="shared" si="10"/>
        <v>14385806.192489967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1410.2447903999998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8.8666666742392444E-2</v>
      </c>
      <c r="W34" s="115"/>
      <c r="X34" s="73">
        <f t="shared" si="5"/>
        <v>4000</v>
      </c>
      <c r="Y34" s="42">
        <f t="shared" si="6"/>
        <v>14144276.874873254</v>
      </c>
      <c r="Z34" s="42">
        <f t="shared" si="7"/>
        <v>281417.00658195198</v>
      </c>
      <c r="AA34" s="42">
        <f t="shared" si="8"/>
        <v>11126.392809156436</v>
      </c>
      <c r="AB34" s="43">
        <f t="shared" si="9"/>
        <v>9043.2131279922887</v>
      </c>
      <c r="AD34" s="41">
        <f t="shared" si="10"/>
        <v>14449863.487392357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1416.4690974999999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8.8666666743738229E-2</v>
      </c>
      <c r="W35" s="115"/>
      <c r="X35" s="73">
        <f t="shared" si="5"/>
        <v>4000</v>
      </c>
      <c r="Y35" s="42">
        <f t="shared" si="6"/>
        <v>14207377.730013002</v>
      </c>
      <c r="Z35" s="42">
        <f t="shared" si="7"/>
        <v>282673.01964704995</v>
      </c>
      <c r="AA35" s="42">
        <f t="shared" si="8"/>
        <v>10783.201219313296</v>
      </c>
      <c r="AB35" s="43">
        <f t="shared" si="9"/>
        <v>9083.3901098987171</v>
      </c>
      <c r="AD35" s="41">
        <f t="shared" si="10"/>
        <v>14513917.340989264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1422.6934045999999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8.8666666745101874E-2</v>
      </c>
      <c r="W36" s="115"/>
      <c r="X36" s="73">
        <f t="shared" si="5"/>
        <v>4000</v>
      </c>
      <c r="Y36" s="42">
        <f t="shared" si="6"/>
        <v>14270478.636646228</v>
      </c>
      <c r="Z36" s="42">
        <f t="shared" si="7"/>
        <v>283929.03271214798</v>
      </c>
      <c r="AA36" s="42">
        <f t="shared" si="8"/>
        <v>10436.517514036268</v>
      </c>
      <c r="AB36" s="43">
        <f t="shared" si="9"/>
        <v>9123.5670918051455</v>
      </c>
      <c r="AD36" s="41">
        <f t="shared" si="10"/>
        <v>14577967.753964219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1428.9177116999999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8.8666666746483533E-2</v>
      </c>
      <c r="W37" s="115"/>
      <c r="X37" s="73">
        <f t="shared" si="5"/>
        <v>4000</v>
      </c>
      <c r="Y37" s="42">
        <f t="shared" si="6"/>
        <v>14333579.595462568</v>
      </c>
      <c r="Z37" s="42">
        <f t="shared" si="7"/>
        <v>285185.04577724595</v>
      </c>
      <c r="AA37" s="42">
        <f t="shared" si="8"/>
        <v>10086.341693325347</v>
      </c>
      <c r="AB37" s="43">
        <f t="shared" si="9"/>
        <v>9163.7440737115739</v>
      </c>
      <c r="AD37" s="41">
        <f t="shared" si="10"/>
        <v>14642014.727006851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1435.1420188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8.8666666747883358E-2</v>
      </c>
      <c r="W38" s="115"/>
      <c r="X38" s="73">
        <f t="shared" si="5"/>
        <v>4000</v>
      </c>
      <c r="Y38" s="42">
        <f t="shared" si="6"/>
        <v>14396680.607157782</v>
      </c>
      <c r="Z38" s="42">
        <f t="shared" si="7"/>
        <v>286441.05884234403</v>
      </c>
      <c r="AA38" s="42">
        <f t="shared" si="8"/>
        <v>9732.6737571805388</v>
      </c>
      <c r="AB38" s="43">
        <f t="shared" si="9"/>
        <v>9203.9210556180042</v>
      </c>
      <c r="AD38" s="41">
        <f t="shared" si="10"/>
        <v>14706058.260812925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1441.3663258999998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8.8666666749301515E-2</v>
      </c>
      <c r="W39" s="115"/>
      <c r="X39" s="73">
        <f t="shared" si="5"/>
        <v>4000</v>
      </c>
      <c r="Y39" s="42">
        <f t="shared" si="6"/>
        <v>14459781.672433781</v>
      </c>
      <c r="Z39" s="42">
        <f t="shared" si="7"/>
        <v>287697.071907442</v>
      </c>
      <c r="AA39" s="42">
        <f t="shared" si="8"/>
        <v>9375.5137056018375</v>
      </c>
      <c r="AB39" s="43">
        <f t="shared" si="9"/>
        <v>9244.0980375244289</v>
      </c>
      <c r="AD39" s="41">
        <f t="shared" si="10"/>
        <v>14770098.356084349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1447.590633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8.8666666750738171E-2</v>
      </c>
      <c r="W40" s="115"/>
      <c r="X40" s="73">
        <f t="shared" si="5"/>
        <v>4000</v>
      </c>
      <c r="Y40" s="42">
        <f t="shared" si="6"/>
        <v>14522882.791998679</v>
      </c>
      <c r="Z40" s="42">
        <f t="shared" si="7"/>
        <v>288953.08497253997</v>
      </c>
      <c r="AA40" s="42">
        <f t="shared" si="8"/>
        <v>9014.8615385892481</v>
      </c>
      <c r="AB40" s="43">
        <f t="shared" si="9"/>
        <v>9284.2750194308592</v>
      </c>
      <c r="AD40" s="41">
        <f t="shared" si="10"/>
        <v>14834135.013529239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1453.8149401000001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8.8666666752193479E-2</v>
      </c>
      <c r="W41" s="115"/>
      <c r="X41" s="73">
        <f t="shared" si="5"/>
        <v>4000</v>
      </c>
      <c r="Y41" s="42">
        <f t="shared" si="6"/>
        <v>14585983.966566782</v>
      </c>
      <c r="Z41" s="42">
        <f t="shared" si="7"/>
        <v>290209.098037638</v>
      </c>
      <c r="AA41" s="42">
        <f t="shared" si="8"/>
        <v>8650.7172561427706</v>
      </c>
      <c r="AB41" s="43">
        <f t="shared" si="9"/>
        <v>9324.4520013372858</v>
      </c>
      <c r="AD41" s="41">
        <f t="shared" si="10"/>
        <v>14898168.233861901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1460.0392471999999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8.8666666753667592E-2</v>
      </c>
      <c r="W42" s="115"/>
      <c r="X42" s="73">
        <f t="shared" si="5"/>
        <v>4000</v>
      </c>
      <c r="Y42" s="42">
        <f t="shared" si="6"/>
        <v>14649085.196858643</v>
      </c>
      <c r="Z42" s="42">
        <f t="shared" si="7"/>
        <v>291465.11110273603</v>
      </c>
      <c r="AA42" s="42">
        <f t="shared" si="8"/>
        <v>8283.0808582624013</v>
      </c>
      <c r="AB42" s="43">
        <f t="shared" si="9"/>
        <v>9364.6289832437142</v>
      </c>
      <c r="AD42" s="41">
        <f t="shared" si="10"/>
        <v>14962198.017802885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1466.2635542999999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8.8666666755160689E-2</v>
      </c>
      <c r="W43" s="115"/>
      <c r="X43" s="73">
        <f t="shared" si="5"/>
        <v>4000</v>
      </c>
      <c r="Y43" s="42">
        <f t="shared" si="6"/>
        <v>14712186.483601086</v>
      </c>
      <c r="Z43" s="42">
        <f t="shared" si="7"/>
        <v>292721.124167834</v>
      </c>
      <c r="AA43" s="42">
        <f t="shared" si="8"/>
        <v>7911.9523449481449</v>
      </c>
      <c r="AB43" s="43">
        <f t="shared" si="9"/>
        <v>9404.8059651501444</v>
      </c>
      <c r="AD43" s="41">
        <f t="shared" si="10"/>
        <v>15026224.366079018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1472.4878613999999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8.866666675667291E-2</v>
      </c>
      <c r="W44" s="115"/>
      <c r="X44" s="73">
        <f t="shared" si="5"/>
        <v>4000</v>
      </c>
      <c r="Y44" s="42">
        <f t="shared" si="6"/>
        <v>14775287.827527214</v>
      </c>
      <c r="Z44" s="42">
        <f t="shared" si="7"/>
        <v>293977.13723293203</v>
      </c>
      <c r="AA44" s="42">
        <f t="shared" si="8"/>
        <v>7537.3317161999994</v>
      </c>
      <c r="AB44" s="43">
        <f t="shared" si="9"/>
        <v>9444.982947056571</v>
      </c>
      <c r="AD44" s="41">
        <f t="shared" si="10"/>
        <v>15090247.279423403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1478.7121685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8.8666666758204449E-2</v>
      </c>
      <c r="W45" s="115"/>
      <c r="X45" s="73">
        <f t="shared" si="5"/>
        <v>4000</v>
      </c>
      <c r="Y45" s="42">
        <f t="shared" si="6"/>
        <v>14838389.229376461</v>
      </c>
      <c r="Z45" s="42">
        <f t="shared" si="7"/>
        <v>295233.15029803</v>
      </c>
      <c r="AA45" s="42">
        <f t="shared" si="8"/>
        <v>7159.2189720179631</v>
      </c>
      <c r="AB45" s="43">
        <f t="shared" si="9"/>
        <v>9485.1599289629994</v>
      </c>
      <c r="AD45" s="41">
        <f t="shared" si="10"/>
        <v>15154266.758575471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1484.9364755999998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8.866666675975543E-2</v>
      </c>
      <c r="W46" s="115"/>
      <c r="X46" s="73">
        <f t="shared" si="5"/>
        <v>4000</v>
      </c>
      <c r="Y46" s="42">
        <f t="shared" si="6"/>
        <v>14901490.689894605</v>
      </c>
      <c r="Z46" s="42">
        <f t="shared" si="7"/>
        <v>296489.16336312803</v>
      </c>
      <c r="AA46" s="42">
        <f t="shared" si="8"/>
        <v>6777.614112402036</v>
      </c>
      <c r="AB46" s="43">
        <f t="shared" si="9"/>
        <v>9525.336910869426</v>
      </c>
      <c r="AD46" s="41">
        <f t="shared" si="10"/>
        <v>15218282.804281006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1491.1607827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8.8666666761326049E-2</v>
      </c>
      <c r="W47" s="115"/>
      <c r="X47" s="73">
        <f t="shared" si="5"/>
        <v>4000</v>
      </c>
      <c r="Y47" s="42">
        <f t="shared" si="6"/>
        <v>14964592.209833797</v>
      </c>
      <c r="Z47" s="42">
        <f t="shared" si="7"/>
        <v>297745.176428226</v>
      </c>
      <c r="AA47" s="42">
        <f t="shared" si="8"/>
        <v>6392.5171373522198</v>
      </c>
      <c r="AB47" s="43">
        <f t="shared" si="9"/>
        <v>9565.5138927758562</v>
      </c>
      <c r="AD47" s="41">
        <f t="shared" ref="AD47:AD54" si="13">SUM(X47:AB47)</f>
        <v>15282295.417292152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1497.3850897999998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8.8666666762916457E-2</v>
      </c>
      <c r="W48" s="115"/>
      <c r="X48" s="73">
        <f t="shared" si="5"/>
        <v>4000</v>
      </c>
      <c r="Y48" s="42">
        <f t="shared" si="6"/>
        <v>15027693.789952589</v>
      </c>
      <c r="Z48" s="42">
        <f t="shared" si="7"/>
        <v>299001.18949332403</v>
      </c>
      <c r="AA48" s="42">
        <f t="shared" si="8"/>
        <v>6224.8505396</v>
      </c>
      <c r="AB48" s="43">
        <f t="shared" si="9"/>
        <v>9605.6908746822846</v>
      </c>
      <c r="AD48" s="41">
        <f t="shared" si="13"/>
        <v>15346525.520860197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1503.6093968999999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8.8666666764526822E-2</v>
      </c>
      <c r="W49" s="115"/>
      <c r="X49" s="73">
        <f t="shared" si="5"/>
        <v>4000</v>
      </c>
      <c r="Y49" s="42">
        <f t="shared" si="6"/>
        <v>15090795.431015966</v>
      </c>
      <c r="Z49" s="42">
        <f t="shared" si="7"/>
        <v>300257.20255842205</v>
      </c>
      <c r="AA49" s="42">
        <f t="shared" si="8"/>
        <v>6251.0053738000006</v>
      </c>
      <c r="AB49" s="43">
        <f t="shared" si="9"/>
        <v>9645.867856588713</v>
      </c>
      <c r="AD49" s="41">
        <f t="shared" si="13"/>
        <v>15410949.506804777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1509.8337039999999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8.8666666766157309E-2</v>
      </c>
      <c r="W50" s="115"/>
      <c r="X50" s="73">
        <f t="shared" si="5"/>
        <v>4000</v>
      </c>
      <c r="Y50" s="42">
        <f t="shared" si="6"/>
        <v>15153897.133795358</v>
      </c>
      <c r="Z50" s="42">
        <f t="shared" si="7"/>
        <v>301513.21562351997</v>
      </c>
      <c r="AA50" s="42">
        <f t="shared" si="8"/>
        <v>6277.1602080000011</v>
      </c>
      <c r="AB50" s="43">
        <f t="shared" si="9"/>
        <v>9686.0448384951396</v>
      </c>
      <c r="AD50" s="41">
        <f t="shared" si="13"/>
        <v>15475373.554465374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1516.0580110999999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8.8666666767808086E-2</v>
      </c>
      <c r="W51" s="115"/>
      <c r="X51" s="73">
        <f t="shared" si="5"/>
        <v>4000</v>
      </c>
      <c r="Y51" s="42">
        <f t="shared" si="6"/>
        <v>15216998.899068687</v>
      </c>
      <c r="Z51" s="42">
        <f t="shared" si="7"/>
        <v>302769.22868861799</v>
      </c>
      <c r="AA51" s="42">
        <f t="shared" si="8"/>
        <v>6303.3150421999999</v>
      </c>
      <c r="AB51" s="43">
        <f t="shared" si="9"/>
        <v>9726.221820401568</v>
      </c>
      <c r="AD51" s="41">
        <f t="shared" si="13"/>
        <v>15539797.664619906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1522.2823182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8.8666666769479319E-2</v>
      </c>
      <c r="W52" s="115"/>
      <c r="X52" s="73">
        <f t="shared" si="5"/>
        <v>4000</v>
      </c>
      <c r="Y52" s="42">
        <f t="shared" si="6"/>
        <v>15280100.727620387</v>
      </c>
      <c r="Z52" s="42">
        <f t="shared" si="7"/>
        <v>304025.24175371596</v>
      </c>
      <c r="AA52" s="42">
        <f t="shared" si="8"/>
        <v>6329.4698763999995</v>
      </c>
      <c r="AB52" s="43">
        <f t="shared" si="9"/>
        <v>9766.3988023079964</v>
      </c>
      <c r="AD52" s="41">
        <f t="shared" si="13"/>
        <v>15604221.838052811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1528.5066252999998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8.8666666771171188E-2</v>
      </c>
      <c r="W53" s="115"/>
      <c r="X53" s="73">
        <f t="shared" si="5"/>
        <v>4000</v>
      </c>
      <c r="Y53" s="42">
        <f t="shared" si="6"/>
        <v>15343202.62024142</v>
      </c>
      <c r="Z53" s="42">
        <f t="shared" si="7"/>
        <v>305281.25481881399</v>
      </c>
      <c r="AA53" s="42">
        <f t="shared" si="8"/>
        <v>6355.6247106000001</v>
      </c>
      <c r="AB53" s="43">
        <f t="shared" si="9"/>
        <v>9806.575784214423</v>
      </c>
      <c r="AD53" s="41">
        <f t="shared" si="13"/>
        <v>15668646.075555049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1534.7309323999998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8.8666666772883845E-2</v>
      </c>
      <c r="W54" s="116"/>
      <c r="X54" s="73">
        <f t="shared" si="5"/>
        <v>4000</v>
      </c>
      <c r="Y54" s="42">
        <f t="shared" si="6"/>
        <v>15406304.577729315</v>
      </c>
      <c r="Z54" s="42">
        <f t="shared" si="7"/>
        <v>306537.26788391196</v>
      </c>
      <c r="AA54" s="42">
        <f t="shared" si="8"/>
        <v>6381.7795448000006</v>
      </c>
      <c r="AB54" s="43">
        <f t="shared" si="9"/>
        <v>9846.7527661208514</v>
      </c>
      <c r="AD54" s="41">
        <f t="shared" si="13"/>
        <v>15733070.377924148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657388000.5988183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643380347.85317636</v>
      </c>
      <c r="Z56" s="67">
        <f>SUM(Z9:Z54)</f>
        <v>12800740.800283521</v>
      </c>
      <c r="AA56" s="67">
        <f>SUM(AA9:AA54)</f>
        <v>543544.49438964319</v>
      </c>
      <c r="AB56" s="72">
        <f>SUM(AB9:AB54)</f>
        <v>411367.4509684061</v>
      </c>
      <c r="AD56" s="68">
        <f>X56+Y56+Z56+AA56+AB56</f>
        <v>657388000.59881794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S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3.55468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68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58" t="s">
        <v>67</v>
      </c>
      <c r="P3" s="159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60"/>
      <c r="P4" s="161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B9</f>
        <v>11962.885</v>
      </c>
      <c r="P9" s="36">
        <f>C9+(K9)</f>
        <v>1263.6371128999999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8.5496008024245437E-2</v>
      </c>
      <c r="V9" s="34">
        <f>($AI$7/$AG$12)*(1+0.15*(P9/$AG$10)^4)+$AH$32</f>
        <v>8.8666666715481887E-2</v>
      </c>
      <c r="W9" s="115"/>
      <c r="X9" s="73">
        <f>($AG$7*$AG$8*S9+$AG$15*$AG$16*R9)*$AG$24</f>
        <v>4000</v>
      </c>
      <c r="Y9" s="42">
        <f>(O9*U9*$AG$30+P9*V9*$AG$29)*365</f>
        <v>12572508.355895789</v>
      </c>
      <c r="Z9" s="42">
        <f>(O9*$AI$15*$AG$37+P9*$AI$7*$AG$36)*365</f>
        <v>250056.09995450199</v>
      </c>
      <c r="AA9" s="42">
        <f>O9*$AI$15*($AG$41+$AG$40*(1-M9))*365</f>
        <v>17235.855471310191</v>
      </c>
      <c r="AB9" s="43">
        <f>365*((P9*$AI$7*($AG$53*$AG$54+$AG$49*$AG$50+$AG$45*$AG$46))+(O9*1.6*$AI$15*($AG$53*$AG$55+$AG$49*$AG$51+$AG$45*$AG$47)))</f>
        <v>8063.2962446173005</v>
      </c>
      <c r="AD9" s="41">
        <f>SUM(X9:AB9)</f>
        <v>12851863.607566219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>B10</f>
        <v>12023</v>
      </c>
      <c r="P10" s="36">
        <f t="shared" ref="P10:P54" si="0">C10+(K10)</f>
        <v>1269.86142</v>
      </c>
      <c r="Q10" s="115"/>
      <c r="R10" s="29">
        <f t="shared" ref="R10:R54" si="1">IF(O10&lt;$AG$18,1,2)</f>
        <v>1</v>
      </c>
      <c r="S10" s="34">
        <f t="shared" ref="S10:S54" si="2">IF(P10&lt;$AG$10,1,2)</f>
        <v>1</v>
      </c>
      <c r="T10" s="115"/>
      <c r="U10" s="40">
        <f t="shared" ref="U10:U54" si="3">($AI$15/$AG$20)*(1+0.15*(O10/$AG$18)^4)+$AH$33</f>
        <v>8.5496018404245255E-2</v>
      </c>
      <c r="V10" s="34">
        <f t="shared" ref="V10:V54" si="4">($AI$7/$AG$12)*(1+0.15*(P10/$AG$10)^4)+$AH$32</f>
        <v>8.8666666716450807E-2</v>
      </c>
      <c r="W10" s="115"/>
      <c r="X10" s="73">
        <f t="shared" ref="X10:X54" si="5">($AG$7*$AG$8*S10+$AG$15*$AG$16*R10)*$AG$24</f>
        <v>4000</v>
      </c>
      <c r="Y10" s="42">
        <f t="shared" ref="Y10:Y54" si="6">(O10*U10*$AG$30+P10*V10*$AG$29)*365</f>
        <v>12635608.130454078</v>
      </c>
      <c r="Z10" s="42">
        <f t="shared" ref="Z10:Z54" si="7">(O10*$AI$15*$AG$37+P10*$AI$7*$AG$36)*365</f>
        <v>251312.11301960002</v>
      </c>
      <c r="AA10" s="42">
        <f t="shared" ref="AA10:AA54" si="8">O10*$AI$15*($AG$41+$AG$40*(1-M10))*365</f>
        <v>17314.231670626003</v>
      </c>
      <c r="AB10" s="43">
        <f t="shared" ref="AB10:AB54" si="9">365*((P10*$AI$7*($AG$53*$AG$54+$AG$49*$AG$50+$AG$45*$AG$46))+(O10*1.6*$AI$15*($AG$53*$AG$55+$AG$49*$AG$51+$AG$45*$AG$47)))</f>
        <v>8103.473226523728</v>
      </c>
      <c r="AD10" s="41">
        <f t="shared" ref="AD10:AD46" si="10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1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ref="O11:O54" si="12">B11</f>
        <v>12083.115</v>
      </c>
      <c r="P11" s="36">
        <f t="shared" si="0"/>
        <v>1276.0857271</v>
      </c>
      <c r="Q11" s="115"/>
      <c r="R11" s="29">
        <f t="shared" si="1"/>
        <v>1</v>
      </c>
      <c r="S11" s="34">
        <f t="shared" si="2"/>
        <v>1</v>
      </c>
      <c r="T11" s="115"/>
      <c r="U11" s="40">
        <f t="shared" si="3"/>
        <v>8.5496028941118338E-2</v>
      </c>
      <c r="V11" s="34">
        <f t="shared" si="4"/>
        <v>8.8666666717434089E-2</v>
      </c>
      <c r="W11" s="115"/>
      <c r="X11" s="73">
        <f t="shared" si="5"/>
        <v>4000</v>
      </c>
      <c r="Y11" s="42">
        <f t="shared" si="6"/>
        <v>12698707.941177988</v>
      </c>
      <c r="Z11" s="42">
        <f t="shared" si="7"/>
        <v>252568.12608469796</v>
      </c>
      <c r="AA11" s="42">
        <f t="shared" si="8"/>
        <v>17390.943079637822</v>
      </c>
      <c r="AB11" s="43">
        <f t="shared" si="9"/>
        <v>8143.6502084301555</v>
      </c>
      <c r="AD11" s="41">
        <f t="shared" si="10"/>
        <v>12980810.660550755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1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12"/>
        <v>12143.23</v>
      </c>
      <c r="P12" s="36">
        <f t="shared" si="0"/>
        <v>1282.3100341999998</v>
      </c>
      <c r="Q12" s="115"/>
      <c r="R12" s="29">
        <f t="shared" si="1"/>
        <v>1</v>
      </c>
      <c r="S12" s="34">
        <f t="shared" si="2"/>
        <v>1</v>
      </c>
      <c r="T12" s="115"/>
      <c r="U12" s="40">
        <f t="shared" si="3"/>
        <v>8.5496039636437357E-2</v>
      </c>
      <c r="V12" s="34">
        <f t="shared" si="4"/>
        <v>8.8666666718431875E-2</v>
      </c>
      <c r="W12" s="115"/>
      <c r="X12" s="73">
        <f t="shared" si="5"/>
        <v>4000</v>
      </c>
      <c r="Y12" s="42">
        <f t="shared" si="6"/>
        <v>12761807.78861271</v>
      </c>
      <c r="Z12" s="42">
        <f t="shared" si="7"/>
        <v>253824.13914979596</v>
      </c>
      <c r="AA12" s="42">
        <f t="shared" si="8"/>
        <v>17465.354425508664</v>
      </c>
      <c r="AB12" s="43">
        <f t="shared" si="9"/>
        <v>8183.827190336583</v>
      </c>
      <c r="AD12" s="41">
        <f t="shared" si="10"/>
        <v>13045281.109378351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1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12"/>
        <v>12203.344999999999</v>
      </c>
      <c r="P13" s="36">
        <f t="shared" si="0"/>
        <v>1288.5343412999998</v>
      </c>
      <c r="Q13" s="115"/>
      <c r="R13" s="29">
        <f t="shared" si="1"/>
        <v>1</v>
      </c>
      <c r="S13" s="34">
        <f t="shared" si="2"/>
        <v>1</v>
      </c>
      <c r="T13" s="115"/>
      <c r="U13" s="40">
        <f t="shared" si="3"/>
        <v>8.5496050491782785E-2</v>
      </c>
      <c r="V13" s="34">
        <f t="shared" si="4"/>
        <v>8.8666666719444273E-2</v>
      </c>
      <c r="W13" s="115"/>
      <c r="X13" s="73">
        <f t="shared" si="5"/>
        <v>4000</v>
      </c>
      <c r="Y13" s="42">
        <f t="shared" si="6"/>
        <v>12824907.673308896</v>
      </c>
      <c r="Z13" s="42">
        <f t="shared" si="7"/>
        <v>255080.15221489398</v>
      </c>
      <c r="AA13" s="42">
        <f t="shared" si="8"/>
        <v>17526.737530633869</v>
      </c>
      <c r="AB13" s="43">
        <f t="shared" si="9"/>
        <v>8224.0041722430105</v>
      </c>
      <c r="AD13" s="41">
        <f t="shared" si="10"/>
        <v>13109738.567226667</v>
      </c>
      <c r="AE13" s="140"/>
    </row>
    <row r="14" spans="1:36" ht="15" thickBot="1" x14ac:dyDescent="0.35">
      <c r="A14" s="18">
        <f t="shared" si="11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12"/>
        <v>12263.46</v>
      </c>
      <c r="P14" s="36">
        <f t="shared" si="0"/>
        <v>1294.7586483999999</v>
      </c>
      <c r="Q14" s="115"/>
      <c r="R14" s="29">
        <f t="shared" si="1"/>
        <v>1</v>
      </c>
      <c r="S14" s="34">
        <f t="shared" si="2"/>
        <v>1</v>
      </c>
      <c r="T14" s="115"/>
      <c r="U14" s="40">
        <f t="shared" si="3"/>
        <v>8.5496061508742976E-2</v>
      </c>
      <c r="V14" s="34">
        <f t="shared" si="4"/>
        <v>8.8666666720471465E-2</v>
      </c>
      <c r="W14" s="115"/>
      <c r="X14" s="73">
        <f>($AG$7*$AG$8*S14+$AG$15*$AG$16*R14)*$AG$24+(AG26*AG7)</f>
        <v>72000</v>
      </c>
      <c r="Y14" s="42">
        <f t="shared" si="6"/>
        <v>12888007.595822673</v>
      </c>
      <c r="Z14" s="42">
        <f t="shared" si="7"/>
        <v>256336.16527999195</v>
      </c>
      <c r="AA14" s="42">
        <f t="shared" si="8"/>
        <v>17256.880364902412</v>
      </c>
      <c r="AB14" s="43">
        <f t="shared" si="9"/>
        <v>8264.1811541494408</v>
      </c>
      <c r="AD14" s="41">
        <f t="shared" si="10"/>
        <v>13241864.822621716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1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12"/>
        <v>12323.575000000001</v>
      </c>
      <c r="P15" s="36">
        <f t="shared" si="0"/>
        <v>1300.9829554999999</v>
      </c>
      <c r="Q15" s="115"/>
      <c r="R15" s="29">
        <f t="shared" si="1"/>
        <v>1</v>
      </c>
      <c r="S15" s="34">
        <f t="shared" si="2"/>
        <v>1</v>
      </c>
      <c r="T15" s="115"/>
      <c r="U15" s="40">
        <f t="shared" si="3"/>
        <v>8.5496072688914099E-2</v>
      </c>
      <c r="V15" s="34">
        <f t="shared" si="4"/>
        <v>8.8666666721513576E-2</v>
      </c>
      <c r="W15" s="115"/>
      <c r="X15" s="73">
        <f t="shared" si="5"/>
        <v>4000</v>
      </c>
      <c r="Y15" s="42">
        <f t="shared" si="6"/>
        <v>12951107.556715675</v>
      </c>
      <c r="Z15" s="42">
        <f t="shared" si="7"/>
        <v>257592.17834509001</v>
      </c>
      <c r="AA15" s="42">
        <f t="shared" si="8"/>
        <v>16983.531083737063</v>
      </c>
      <c r="AB15" s="43">
        <f t="shared" si="9"/>
        <v>8304.3581360558692</v>
      </c>
      <c r="AD15" s="41">
        <f t="shared" si="10"/>
        <v>13237987.624280557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1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12"/>
        <v>12383.69</v>
      </c>
      <c r="P16" s="36">
        <f t="shared" si="0"/>
        <v>1307.2072625999999</v>
      </c>
      <c r="Q16" s="115"/>
      <c r="R16" s="29">
        <f t="shared" si="1"/>
        <v>1</v>
      </c>
      <c r="S16" s="34">
        <f t="shared" si="2"/>
        <v>1</v>
      </c>
      <c r="T16" s="115"/>
      <c r="U16" s="40">
        <f t="shared" si="3"/>
        <v>8.5496084033900174E-2</v>
      </c>
      <c r="V16" s="34">
        <f t="shared" si="4"/>
        <v>8.8666666722570758E-2</v>
      </c>
      <c r="W16" s="115"/>
      <c r="X16" s="73">
        <f t="shared" si="5"/>
        <v>4000</v>
      </c>
      <c r="Y16" s="42">
        <f t="shared" si="6"/>
        <v>13014207.556555063</v>
      </c>
      <c r="Z16" s="42">
        <f t="shared" si="7"/>
        <v>258848.19141018804</v>
      </c>
      <c r="AA16" s="42">
        <f t="shared" si="8"/>
        <v>16706.68968713783</v>
      </c>
      <c r="AB16" s="43">
        <f t="shared" si="9"/>
        <v>8344.5351179622958</v>
      </c>
      <c r="AD16" s="41">
        <f t="shared" si="10"/>
        <v>13302106.97277035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1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12"/>
        <v>12443.805</v>
      </c>
      <c r="P17" s="36">
        <f t="shared" si="0"/>
        <v>1313.4315697</v>
      </c>
      <c r="Q17" s="115"/>
      <c r="R17" s="29">
        <f t="shared" si="1"/>
        <v>1</v>
      </c>
      <c r="S17" s="34">
        <f t="shared" si="2"/>
        <v>1</v>
      </c>
      <c r="T17" s="115"/>
      <c r="U17" s="40">
        <f t="shared" si="3"/>
        <v>8.5496095545313067E-2</v>
      </c>
      <c r="V17" s="34">
        <f t="shared" si="4"/>
        <v>8.8666666723643137E-2</v>
      </c>
      <c r="W17" s="115"/>
      <c r="X17" s="73">
        <f t="shared" si="5"/>
        <v>4000</v>
      </c>
      <c r="Y17" s="42">
        <f t="shared" si="6"/>
        <v>13077307.595913572</v>
      </c>
      <c r="Z17" s="42">
        <f t="shared" si="7"/>
        <v>260104.20447528598</v>
      </c>
      <c r="AA17" s="42">
        <f t="shared" si="8"/>
        <v>16426.356175104705</v>
      </c>
      <c r="AB17" s="43">
        <f t="shared" si="9"/>
        <v>8384.712099868726</v>
      </c>
      <c r="AD17" s="41">
        <f t="shared" si="10"/>
        <v>13366222.868663831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1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12"/>
        <v>12503.92</v>
      </c>
      <c r="P18" s="36">
        <f t="shared" si="0"/>
        <v>1319.6558768</v>
      </c>
      <c r="Q18" s="115"/>
      <c r="R18" s="29">
        <f t="shared" si="1"/>
        <v>1</v>
      </c>
      <c r="S18" s="34">
        <f t="shared" si="2"/>
        <v>1</v>
      </c>
      <c r="T18" s="115"/>
      <c r="U18" s="40">
        <f t="shared" si="3"/>
        <v>8.5496107224772494E-2</v>
      </c>
      <c r="V18" s="34">
        <f t="shared" si="4"/>
        <v>8.8666666724730878E-2</v>
      </c>
      <c r="W18" s="115"/>
      <c r="X18" s="73">
        <f t="shared" si="5"/>
        <v>4000</v>
      </c>
      <c r="Y18" s="42">
        <f t="shared" si="6"/>
        <v>13140407.675369512</v>
      </c>
      <c r="Z18" s="42">
        <f t="shared" si="7"/>
        <v>261360.21754038398</v>
      </c>
      <c r="AA18" s="42">
        <f t="shared" si="8"/>
        <v>16142.530547637689</v>
      </c>
      <c r="AB18" s="43">
        <f t="shared" si="9"/>
        <v>8424.8890817751526</v>
      </c>
      <c r="AD18" s="41">
        <f t="shared" si="10"/>
        <v>13430335.312539307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1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12"/>
        <v>12564.035</v>
      </c>
      <c r="P19" s="36">
        <f t="shared" si="0"/>
        <v>1325.8801838999998</v>
      </c>
      <c r="Q19" s="115"/>
      <c r="R19" s="29">
        <f t="shared" si="1"/>
        <v>1</v>
      </c>
      <c r="S19" s="34">
        <f t="shared" si="2"/>
        <v>1</v>
      </c>
      <c r="T19" s="115"/>
      <c r="U19" s="40">
        <f t="shared" si="3"/>
        <v>8.5496119073906002E-2</v>
      </c>
      <c r="V19" s="34">
        <f t="shared" si="4"/>
        <v>8.866666672583412E-2</v>
      </c>
      <c r="W19" s="115"/>
      <c r="X19" s="73">
        <f t="shared" si="5"/>
        <v>4000</v>
      </c>
      <c r="Y19" s="42">
        <f t="shared" si="6"/>
        <v>13203507.795506816</v>
      </c>
      <c r="Z19" s="42">
        <f t="shared" si="7"/>
        <v>262616.23060548201</v>
      </c>
      <c r="AA19" s="42">
        <f t="shared" si="8"/>
        <v>15855.212804736781</v>
      </c>
      <c r="AB19" s="43">
        <f t="shared" si="9"/>
        <v>8465.066063681581</v>
      </c>
      <c r="AD19" s="41">
        <f t="shared" si="10"/>
        <v>13494444.304980716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1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12"/>
        <v>12624.15</v>
      </c>
      <c r="P20" s="36">
        <f t="shared" si="0"/>
        <v>1332.1044909999998</v>
      </c>
      <c r="Q20" s="115"/>
      <c r="R20" s="29">
        <f t="shared" si="1"/>
        <v>1</v>
      </c>
      <c r="S20" s="34">
        <f t="shared" si="2"/>
        <v>1</v>
      </c>
      <c r="T20" s="115"/>
      <c r="U20" s="40">
        <f t="shared" si="3"/>
        <v>8.5496131094349004E-2</v>
      </c>
      <c r="V20" s="34">
        <f t="shared" si="4"/>
        <v>8.8666666726953003E-2</v>
      </c>
      <c r="W20" s="115"/>
      <c r="X20" s="73">
        <f t="shared" si="5"/>
        <v>4000</v>
      </c>
      <c r="Y20" s="42">
        <f t="shared" si="6"/>
        <v>13266607.956915047</v>
      </c>
      <c r="Z20" s="42">
        <f t="shared" si="7"/>
        <v>263872.24367057998</v>
      </c>
      <c r="AA20" s="42">
        <f t="shared" si="8"/>
        <v>15564.402946401988</v>
      </c>
      <c r="AB20" s="43">
        <f t="shared" si="9"/>
        <v>8505.2430455880094</v>
      </c>
      <c r="AD20" s="41">
        <f t="shared" si="10"/>
        <v>13558549.846577615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1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12"/>
        <v>12684.264999999999</v>
      </c>
      <c r="P21" s="36">
        <f t="shared" si="0"/>
        <v>1338.3287980999999</v>
      </c>
      <c r="Q21" s="115"/>
      <c r="R21" s="29">
        <f t="shared" si="1"/>
        <v>1</v>
      </c>
      <c r="S21" s="34">
        <f t="shared" si="2"/>
        <v>1</v>
      </c>
      <c r="T21" s="115"/>
      <c r="U21" s="40">
        <f t="shared" si="3"/>
        <v>8.5496143287744714E-2</v>
      </c>
      <c r="V21" s="34">
        <f t="shared" si="4"/>
        <v>8.8666666728087692E-2</v>
      </c>
      <c r="W21" s="115"/>
      <c r="X21" s="73">
        <f t="shared" si="5"/>
        <v>4000</v>
      </c>
      <c r="Y21" s="42">
        <f t="shared" si="6"/>
        <v>13329708.160189459</v>
      </c>
      <c r="Z21" s="42">
        <f t="shared" si="7"/>
        <v>265128.25673567795</v>
      </c>
      <c r="AA21" s="42">
        <f t="shared" si="8"/>
        <v>15270.100972633301</v>
      </c>
      <c r="AB21" s="43">
        <f t="shared" si="9"/>
        <v>8545.420027494436</v>
      </c>
      <c r="AD21" s="41">
        <f t="shared" si="10"/>
        <v>13622651.937925266</v>
      </c>
      <c r="AE21" s="140"/>
    </row>
    <row r="22" spans="1:36" ht="15" thickBot="1" x14ac:dyDescent="0.35">
      <c r="A22" s="6">
        <f t="shared" si="11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12"/>
        <v>12744.38</v>
      </c>
      <c r="P22" s="36">
        <f t="shared" si="0"/>
        <v>1344.5531051999999</v>
      </c>
      <c r="Q22" s="115"/>
      <c r="R22" s="29">
        <f t="shared" si="1"/>
        <v>1</v>
      </c>
      <c r="S22" s="34">
        <f t="shared" si="2"/>
        <v>1</v>
      </c>
      <c r="T22" s="115"/>
      <c r="U22" s="40">
        <f t="shared" si="3"/>
        <v>8.5496155655744241E-2</v>
      </c>
      <c r="V22" s="34">
        <f t="shared" si="4"/>
        <v>8.8666666729238314E-2</v>
      </c>
      <c r="W22" s="115"/>
      <c r="X22" s="73">
        <f t="shared" si="5"/>
        <v>4000</v>
      </c>
      <c r="Y22" s="42">
        <f t="shared" si="6"/>
        <v>13392808.405930981</v>
      </c>
      <c r="Z22" s="42">
        <f t="shared" si="7"/>
        <v>266384.26980077598</v>
      </c>
      <c r="AA22" s="42">
        <f t="shared" si="8"/>
        <v>14972.306883430729</v>
      </c>
      <c r="AB22" s="43">
        <f t="shared" si="9"/>
        <v>8585.5970094008662</v>
      </c>
      <c r="AD22" s="41">
        <f t="shared" si="10"/>
        <v>13686750.57962459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1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12"/>
        <v>12804.495000000001</v>
      </c>
      <c r="P23" s="36">
        <f t="shared" si="0"/>
        <v>1350.7774122999999</v>
      </c>
      <c r="Q23" s="115"/>
      <c r="R23" s="29">
        <f t="shared" si="1"/>
        <v>1</v>
      </c>
      <c r="S23" s="34">
        <f t="shared" si="2"/>
        <v>1</v>
      </c>
      <c r="T23" s="115"/>
      <c r="U23" s="40">
        <f t="shared" si="3"/>
        <v>8.5496168200006495E-2</v>
      </c>
      <c r="V23" s="34">
        <f t="shared" si="4"/>
        <v>8.8666666730405033E-2</v>
      </c>
      <c r="W23" s="115"/>
      <c r="X23" s="73">
        <f t="shared" si="5"/>
        <v>4000</v>
      </c>
      <c r="Y23" s="42">
        <f t="shared" si="6"/>
        <v>13455908.694746271</v>
      </c>
      <c r="Z23" s="42">
        <f t="shared" si="7"/>
        <v>267640.28286587395</v>
      </c>
      <c r="AA23" s="42">
        <f t="shared" si="8"/>
        <v>14671.020678794261</v>
      </c>
      <c r="AB23" s="43">
        <f t="shared" si="9"/>
        <v>8625.7739913072946</v>
      </c>
      <c r="AD23" s="41">
        <f t="shared" si="10"/>
        <v>13750845.772282247</v>
      </c>
      <c r="AE23" s="140"/>
      <c r="AF23" s="56" t="s">
        <v>35</v>
      </c>
      <c r="AG23" s="26"/>
      <c r="AH23" s="49"/>
    </row>
    <row r="24" spans="1:36" x14ac:dyDescent="0.3">
      <c r="A24" s="6">
        <f t="shared" si="11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12"/>
        <v>12864.61</v>
      </c>
      <c r="P24" s="36">
        <f t="shared" si="0"/>
        <v>1357.0017194</v>
      </c>
      <c r="Q24" s="115"/>
      <c r="R24" s="29">
        <f t="shared" si="1"/>
        <v>1</v>
      </c>
      <c r="S24" s="34">
        <f t="shared" si="2"/>
        <v>1</v>
      </c>
      <c r="T24" s="115"/>
      <c r="U24" s="40">
        <f t="shared" si="3"/>
        <v>8.5496180922198267E-2</v>
      </c>
      <c r="V24" s="34">
        <f t="shared" si="4"/>
        <v>8.866666673158799E-2</v>
      </c>
      <c r="W24" s="115"/>
      <c r="X24" s="73">
        <f t="shared" si="5"/>
        <v>4000</v>
      </c>
      <c r="Y24" s="42">
        <f t="shared" si="6"/>
        <v>13519009.027247742</v>
      </c>
      <c r="Z24" s="42">
        <f t="shared" si="7"/>
        <v>268896.29593097203</v>
      </c>
      <c r="AA24" s="42">
        <f t="shared" si="8"/>
        <v>14366.242358723912</v>
      </c>
      <c r="AB24" s="43">
        <f t="shared" si="9"/>
        <v>8665.950973213723</v>
      </c>
      <c r="AD24" s="41">
        <f t="shared" si="10"/>
        <v>13814937.516510652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1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12"/>
        <v>12924.725</v>
      </c>
      <c r="P25" s="36">
        <f t="shared" si="0"/>
        <v>1363.2260265</v>
      </c>
      <c r="Q25" s="115"/>
      <c r="R25" s="29">
        <f t="shared" si="1"/>
        <v>1</v>
      </c>
      <c r="S25" s="34">
        <f t="shared" si="2"/>
        <v>1</v>
      </c>
      <c r="T25" s="115"/>
      <c r="U25" s="40">
        <f t="shared" si="3"/>
        <v>8.5496193823994149E-2</v>
      </c>
      <c r="V25" s="34">
        <f t="shared" si="4"/>
        <v>8.8666666732787336E-2</v>
      </c>
      <c r="W25" s="115"/>
      <c r="X25" s="73">
        <f t="shared" si="5"/>
        <v>4000</v>
      </c>
      <c r="Y25" s="42">
        <f t="shared" si="6"/>
        <v>13582109.404053571</v>
      </c>
      <c r="Z25" s="42">
        <f t="shared" si="7"/>
        <v>270152.30899607</v>
      </c>
      <c r="AA25" s="42">
        <f t="shared" si="8"/>
        <v>14057.971923219666</v>
      </c>
      <c r="AB25" s="43">
        <f t="shared" si="9"/>
        <v>8706.1279551201496</v>
      </c>
      <c r="AD25" s="41">
        <f t="shared" si="10"/>
        <v>13879025.81292798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1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12"/>
        <v>12984.84</v>
      </c>
      <c r="P26" s="36">
        <f t="shared" si="0"/>
        <v>1369.4503336</v>
      </c>
      <c r="Q26" s="115"/>
      <c r="R26" s="29">
        <f t="shared" si="1"/>
        <v>1</v>
      </c>
      <c r="S26" s="34">
        <f t="shared" si="2"/>
        <v>1</v>
      </c>
      <c r="T26" s="115"/>
      <c r="U26" s="40">
        <f t="shared" si="3"/>
        <v>8.5496206907076627E-2</v>
      </c>
      <c r="V26" s="34">
        <f t="shared" si="4"/>
        <v>8.8666666734003224E-2</v>
      </c>
      <c r="W26" s="115"/>
      <c r="X26" s="73">
        <f t="shared" si="5"/>
        <v>4000</v>
      </c>
      <c r="Y26" s="42">
        <f t="shared" si="6"/>
        <v>13645209.82578776</v>
      </c>
      <c r="Z26" s="42">
        <f t="shared" si="7"/>
        <v>271408.32206116803</v>
      </c>
      <c r="AA26" s="42">
        <f t="shared" si="8"/>
        <v>13746.209372281532</v>
      </c>
      <c r="AB26" s="43">
        <f t="shared" si="9"/>
        <v>8746.3049370265799</v>
      </c>
      <c r="AD26" s="41">
        <f t="shared" si="10"/>
        <v>13943110.662158238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1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12"/>
        <v>13044.955</v>
      </c>
      <c r="P27" s="36">
        <f t="shared" si="0"/>
        <v>1375.6746406999998</v>
      </c>
      <c r="Q27" s="115"/>
      <c r="R27" s="29">
        <f t="shared" si="1"/>
        <v>1</v>
      </c>
      <c r="S27" s="34">
        <f t="shared" si="2"/>
        <v>1</v>
      </c>
      <c r="T27" s="115"/>
      <c r="U27" s="40">
        <f t="shared" si="3"/>
        <v>8.5496220173135976E-2</v>
      </c>
      <c r="V27" s="34">
        <f t="shared" si="4"/>
        <v>8.8666666735235808E-2</v>
      </c>
      <c r="W27" s="115"/>
      <c r="X27" s="73">
        <f t="shared" si="5"/>
        <v>4000</v>
      </c>
      <c r="Y27" s="42">
        <f t="shared" si="6"/>
        <v>13708310.293080131</v>
      </c>
      <c r="Z27" s="42">
        <f t="shared" si="7"/>
        <v>272664.33512626594</v>
      </c>
      <c r="AA27" s="42">
        <f t="shared" si="8"/>
        <v>13430.954705909509</v>
      </c>
      <c r="AB27" s="43">
        <f t="shared" si="9"/>
        <v>8786.4819189330046</v>
      </c>
      <c r="AD27" s="41">
        <f t="shared" si="10"/>
        <v>14007192.064831238</v>
      </c>
      <c r="AE27" s="140"/>
    </row>
    <row r="28" spans="1:36" ht="15" thickBot="1" x14ac:dyDescent="0.35">
      <c r="A28" s="6">
        <f t="shared" si="11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12"/>
        <v>13105.07</v>
      </c>
      <c r="P28" s="36">
        <f t="shared" si="0"/>
        <v>1381.8989477999999</v>
      </c>
      <c r="Q28" s="115"/>
      <c r="R28" s="29">
        <f t="shared" si="1"/>
        <v>1</v>
      </c>
      <c r="S28" s="34">
        <f t="shared" si="2"/>
        <v>1</v>
      </c>
      <c r="T28" s="115"/>
      <c r="U28" s="40">
        <f t="shared" si="3"/>
        <v>8.5496233623870363E-2</v>
      </c>
      <c r="V28" s="34">
        <f t="shared" si="4"/>
        <v>8.8666666736485225E-2</v>
      </c>
      <c r="W28" s="115"/>
      <c r="X28" s="73">
        <f t="shared" si="5"/>
        <v>4000</v>
      </c>
      <c r="Y28" s="42">
        <f t="shared" si="6"/>
        <v>13771410.806566367</v>
      </c>
      <c r="Z28" s="42">
        <f t="shared" si="7"/>
        <v>273920.34819136403</v>
      </c>
      <c r="AA28" s="42">
        <f t="shared" si="8"/>
        <v>13112.207924103595</v>
      </c>
      <c r="AB28" s="43">
        <f t="shared" si="9"/>
        <v>8826.6589008394349</v>
      </c>
      <c r="AD28" s="41">
        <f t="shared" si="10"/>
        <v>14071270.021582674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1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12"/>
        <v>13165.184999999999</v>
      </c>
      <c r="P29" s="36">
        <f t="shared" si="0"/>
        <v>1388.1232548999999</v>
      </c>
      <c r="Q29" s="115"/>
      <c r="R29" s="29">
        <f t="shared" si="1"/>
        <v>1</v>
      </c>
      <c r="S29" s="34">
        <f t="shared" si="2"/>
        <v>1</v>
      </c>
      <c r="T29" s="115"/>
      <c r="U29" s="40">
        <f t="shared" si="3"/>
        <v>8.5496247260985758E-2</v>
      </c>
      <c r="V29" s="34">
        <f t="shared" si="4"/>
        <v>8.8666666737751657E-2</v>
      </c>
      <c r="W29" s="115"/>
      <c r="X29" s="73">
        <f t="shared" si="5"/>
        <v>4000</v>
      </c>
      <c r="Y29" s="42">
        <f t="shared" si="6"/>
        <v>13834511.366888026</v>
      </c>
      <c r="Z29" s="42">
        <f t="shared" si="7"/>
        <v>275176.361256462</v>
      </c>
      <c r="AA29" s="42">
        <f t="shared" si="8"/>
        <v>12789.969026863795</v>
      </c>
      <c r="AB29" s="43">
        <f t="shared" si="9"/>
        <v>8866.8358827458633</v>
      </c>
      <c r="AD29" s="41">
        <f t="shared" si="10"/>
        <v>14135344.533054097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1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12"/>
        <v>13225.3</v>
      </c>
      <c r="P30" s="36">
        <f t="shared" si="0"/>
        <v>1394.3475619999999</v>
      </c>
      <c r="Q30" s="115"/>
      <c r="R30" s="29">
        <f t="shared" si="1"/>
        <v>1</v>
      </c>
      <c r="S30" s="34">
        <f t="shared" si="2"/>
        <v>1</v>
      </c>
      <c r="T30" s="115"/>
      <c r="U30" s="40">
        <f t="shared" si="3"/>
        <v>8.5496261086196013E-2</v>
      </c>
      <c r="V30" s="34">
        <f t="shared" si="4"/>
        <v>8.8666666739035227E-2</v>
      </c>
      <c r="W30" s="115"/>
      <c r="X30" s="73">
        <f t="shared" si="5"/>
        <v>4000</v>
      </c>
      <c r="Y30" s="42">
        <f t="shared" si="6"/>
        <v>13897611.974692596</v>
      </c>
      <c r="Z30" s="42">
        <f t="shared" si="7"/>
        <v>276432.37432155997</v>
      </c>
      <c r="AA30" s="42">
        <f t="shared" si="8"/>
        <v>12464.238014190099</v>
      </c>
      <c r="AB30" s="43">
        <f t="shared" si="9"/>
        <v>8907.0128646522899</v>
      </c>
      <c r="AD30" s="41">
        <f t="shared" si="10"/>
        <v>14199415.599892998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1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12"/>
        <v>13285.415000000001</v>
      </c>
      <c r="P31" s="36">
        <f t="shared" si="0"/>
        <v>1400.5718691</v>
      </c>
      <c r="Q31" s="115"/>
      <c r="R31" s="29">
        <f t="shared" si="1"/>
        <v>1</v>
      </c>
      <c r="S31" s="34">
        <f t="shared" si="2"/>
        <v>1</v>
      </c>
      <c r="T31" s="115"/>
      <c r="U31" s="40">
        <f t="shared" si="3"/>
        <v>8.5496275101222791E-2</v>
      </c>
      <c r="V31" s="34">
        <f t="shared" si="4"/>
        <v>8.8666666740336103E-2</v>
      </c>
      <c r="W31" s="115"/>
      <c r="X31" s="73">
        <f t="shared" si="5"/>
        <v>4000</v>
      </c>
      <c r="Y31" s="42">
        <f t="shared" si="6"/>
        <v>13960712.630633499</v>
      </c>
      <c r="Z31" s="42">
        <f t="shared" si="7"/>
        <v>277688.387386658</v>
      </c>
      <c r="AA31" s="42">
        <f t="shared" si="8"/>
        <v>12135.014886082519</v>
      </c>
      <c r="AB31" s="43">
        <f t="shared" si="9"/>
        <v>8947.1898465587201</v>
      </c>
      <c r="AD31" s="41">
        <f t="shared" si="10"/>
        <v>14263483.222752798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1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12"/>
        <v>13345.53</v>
      </c>
      <c r="P32" s="36">
        <f t="shared" si="0"/>
        <v>1406.7961762</v>
      </c>
      <c r="Q32" s="115"/>
      <c r="R32" s="29">
        <f t="shared" si="1"/>
        <v>1</v>
      </c>
      <c r="S32" s="34">
        <f t="shared" si="2"/>
        <v>1</v>
      </c>
      <c r="T32" s="115"/>
      <c r="U32" s="40">
        <f t="shared" si="3"/>
        <v>8.5496289307795625E-2</v>
      </c>
      <c r="V32" s="34">
        <f t="shared" si="4"/>
        <v>8.8666666741654437E-2</v>
      </c>
      <c r="W32" s="115"/>
      <c r="X32" s="73">
        <f t="shared" si="5"/>
        <v>4000</v>
      </c>
      <c r="Y32" s="42">
        <f t="shared" si="6"/>
        <v>14023813.33537012</v>
      </c>
      <c r="Z32" s="42">
        <f t="shared" si="7"/>
        <v>278944.40045175602</v>
      </c>
      <c r="AA32" s="42">
        <f t="shared" si="8"/>
        <v>11802.299642541051</v>
      </c>
      <c r="AB32" s="43">
        <f t="shared" si="9"/>
        <v>8987.3668284651485</v>
      </c>
      <c r="AD32" s="41">
        <f t="shared" si="10"/>
        <v>14327547.402292881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1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12"/>
        <v>13405.645</v>
      </c>
      <c r="P33" s="36">
        <f t="shared" si="0"/>
        <v>1413.0204833</v>
      </c>
      <c r="Q33" s="115"/>
      <c r="R33" s="29">
        <f t="shared" si="1"/>
        <v>1</v>
      </c>
      <c r="S33" s="34">
        <f t="shared" si="2"/>
        <v>1</v>
      </c>
      <c r="T33" s="115"/>
      <c r="U33" s="40">
        <f t="shared" si="3"/>
        <v>8.5496303707651877E-2</v>
      </c>
      <c r="V33" s="34">
        <f t="shared" si="4"/>
        <v>8.8666666742990397E-2</v>
      </c>
      <c r="W33" s="115"/>
      <c r="X33" s="73">
        <f t="shared" si="5"/>
        <v>4000</v>
      </c>
      <c r="Y33" s="42">
        <f t="shared" si="6"/>
        <v>14086914.089567844</v>
      </c>
      <c r="Z33" s="42">
        <f t="shared" si="7"/>
        <v>280200.41351685399</v>
      </c>
      <c r="AA33" s="42">
        <f t="shared" si="8"/>
        <v>11466.092283565689</v>
      </c>
      <c r="AB33" s="43">
        <f t="shared" si="9"/>
        <v>9027.5438103715751</v>
      </c>
      <c r="AD33" s="41">
        <f t="shared" si="10"/>
        <v>14391608.139178636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1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12"/>
        <v>13465.76</v>
      </c>
      <c r="P34" s="36">
        <f t="shared" si="0"/>
        <v>1419.2447903999998</v>
      </c>
      <c r="Q34" s="115"/>
      <c r="R34" s="29">
        <f t="shared" si="1"/>
        <v>1</v>
      </c>
      <c r="S34" s="34">
        <f t="shared" si="2"/>
        <v>1</v>
      </c>
      <c r="T34" s="115"/>
      <c r="U34" s="40">
        <f t="shared" si="3"/>
        <v>8.5496318302536747E-2</v>
      </c>
      <c r="V34" s="34">
        <f t="shared" si="4"/>
        <v>8.8666666744344119E-2</v>
      </c>
      <c r="W34" s="115"/>
      <c r="X34" s="73">
        <f t="shared" si="5"/>
        <v>4000</v>
      </c>
      <c r="Y34" s="42">
        <f t="shared" si="6"/>
        <v>14150014.893898074</v>
      </c>
      <c r="Z34" s="42">
        <f t="shared" si="7"/>
        <v>281456.42658195196</v>
      </c>
      <c r="AA34" s="42">
        <f t="shared" si="8"/>
        <v>11126.392809156436</v>
      </c>
      <c r="AB34" s="43">
        <f t="shared" si="9"/>
        <v>9067.7207922780035</v>
      </c>
      <c r="AD34" s="41">
        <f t="shared" si="10"/>
        <v>14455665.434081461</v>
      </c>
      <c r="AE34" s="140"/>
    </row>
    <row r="35" spans="1:35" ht="15" thickBot="1" x14ac:dyDescent="0.35">
      <c r="A35" s="6">
        <f t="shared" si="11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12"/>
        <v>13525.875</v>
      </c>
      <c r="P35" s="36">
        <f t="shared" si="0"/>
        <v>1425.4690974999999</v>
      </c>
      <c r="Q35" s="115"/>
      <c r="R35" s="29">
        <f t="shared" si="1"/>
        <v>1</v>
      </c>
      <c r="S35" s="34">
        <f t="shared" si="2"/>
        <v>1</v>
      </c>
      <c r="T35" s="115"/>
      <c r="U35" s="40">
        <f t="shared" si="3"/>
        <v>8.5496333094203292E-2</v>
      </c>
      <c r="V35" s="34">
        <f t="shared" si="4"/>
        <v>8.8666666745715772E-2</v>
      </c>
      <c r="W35" s="115"/>
      <c r="X35" s="73">
        <f t="shared" si="5"/>
        <v>4000</v>
      </c>
      <c r="Y35" s="42">
        <f t="shared" si="6"/>
        <v>14213115.74903826</v>
      </c>
      <c r="Z35" s="42">
        <f t="shared" si="7"/>
        <v>282712.43964704999</v>
      </c>
      <c r="AA35" s="42">
        <f t="shared" si="8"/>
        <v>10783.201219313296</v>
      </c>
      <c r="AB35" s="43">
        <f t="shared" si="9"/>
        <v>9107.8977741844319</v>
      </c>
      <c r="AD35" s="41">
        <f t="shared" si="10"/>
        <v>14519719.287678808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1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12"/>
        <v>13585.99</v>
      </c>
      <c r="P36" s="36">
        <f t="shared" si="0"/>
        <v>1431.6934045999999</v>
      </c>
      <c r="Q36" s="115"/>
      <c r="R36" s="29">
        <f t="shared" si="1"/>
        <v>1</v>
      </c>
      <c r="S36" s="34">
        <f t="shared" si="2"/>
        <v>1</v>
      </c>
      <c r="T36" s="115"/>
      <c r="U36" s="40">
        <f t="shared" si="3"/>
        <v>8.5496348084412407E-2</v>
      </c>
      <c r="V36" s="34">
        <f t="shared" si="4"/>
        <v>8.8666666747105521E-2</v>
      </c>
      <c r="W36" s="115"/>
      <c r="X36" s="73">
        <f t="shared" si="5"/>
        <v>4000</v>
      </c>
      <c r="Y36" s="42">
        <f t="shared" si="6"/>
        <v>14276216.65567193</v>
      </c>
      <c r="Z36" s="42">
        <f t="shared" si="7"/>
        <v>283968.45271214796</v>
      </c>
      <c r="AA36" s="42">
        <f t="shared" si="8"/>
        <v>10436.517514036268</v>
      </c>
      <c r="AB36" s="43">
        <f t="shared" si="9"/>
        <v>9148.0747560908603</v>
      </c>
      <c r="AD36" s="41">
        <f t="shared" si="10"/>
        <v>14583769.700654207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1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12"/>
        <v>13646.105</v>
      </c>
      <c r="P37" s="36">
        <f t="shared" si="0"/>
        <v>1437.9177116999999</v>
      </c>
      <c r="Q37" s="115"/>
      <c r="R37" s="29">
        <f t="shared" si="1"/>
        <v>1</v>
      </c>
      <c r="S37" s="34">
        <f t="shared" si="2"/>
        <v>1</v>
      </c>
      <c r="T37" s="115"/>
      <c r="U37" s="40">
        <f t="shared" si="3"/>
        <v>8.5496363274932832E-2</v>
      </c>
      <c r="V37" s="34">
        <f t="shared" si="4"/>
        <v>8.8666666748513506E-2</v>
      </c>
      <c r="W37" s="115"/>
      <c r="X37" s="73">
        <f t="shared" si="5"/>
        <v>4000</v>
      </c>
      <c r="Y37" s="42">
        <f t="shared" si="6"/>
        <v>14339317.614488721</v>
      </c>
      <c r="Z37" s="42">
        <f t="shared" si="7"/>
        <v>285224.46577724599</v>
      </c>
      <c r="AA37" s="42">
        <f t="shared" si="8"/>
        <v>10086.341693325347</v>
      </c>
      <c r="AB37" s="43">
        <f t="shared" si="9"/>
        <v>9188.2517379972887</v>
      </c>
      <c r="AD37" s="41">
        <f t="shared" si="10"/>
        <v>14647816.673697289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1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12"/>
        <v>13706.220000000001</v>
      </c>
      <c r="P38" s="36">
        <f t="shared" si="0"/>
        <v>1444.1420188</v>
      </c>
      <c r="Q38" s="115"/>
      <c r="R38" s="29">
        <f t="shared" si="1"/>
        <v>1</v>
      </c>
      <c r="S38" s="34">
        <f t="shared" si="2"/>
        <v>1</v>
      </c>
      <c r="T38" s="115"/>
      <c r="U38" s="40">
        <f t="shared" si="3"/>
        <v>8.5496378667541145E-2</v>
      </c>
      <c r="V38" s="34">
        <f t="shared" si="4"/>
        <v>8.8666666749939893E-2</v>
      </c>
      <c r="W38" s="115"/>
      <c r="X38" s="73">
        <f t="shared" si="5"/>
        <v>4000</v>
      </c>
      <c r="Y38" s="42">
        <f t="shared" si="6"/>
        <v>14402418.626184391</v>
      </c>
      <c r="Z38" s="42">
        <f t="shared" si="7"/>
        <v>286480.47884234408</v>
      </c>
      <c r="AA38" s="42">
        <f t="shared" si="8"/>
        <v>9732.6737571805388</v>
      </c>
      <c r="AB38" s="43">
        <f t="shared" si="9"/>
        <v>9228.4287199037171</v>
      </c>
      <c r="AD38" s="41">
        <f t="shared" si="10"/>
        <v>14711860.20750382</v>
      </c>
      <c r="AE38" s="140"/>
    </row>
    <row r="39" spans="1:35" ht="15" thickBot="1" x14ac:dyDescent="0.35">
      <c r="A39" s="6">
        <f t="shared" si="11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12"/>
        <v>13766.334999999999</v>
      </c>
      <c r="P39" s="36">
        <f t="shared" si="0"/>
        <v>1450.3663258999998</v>
      </c>
      <c r="Q39" s="115"/>
      <c r="R39" s="29">
        <f t="shared" si="1"/>
        <v>1</v>
      </c>
      <c r="S39" s="34">
        <f t="shared" si="2"/>
        <v>1</v>
      </c>
      <c r="T39" s="115"/>
      <c r="U39" s="40">
        <f t="shared" si="3"/>
        <v>8.549639426402178E-2</v>
      </c>
      <c r="V39" s="34">
        <f t="shared" si="4"/>
        <v>8.8666666751384848E-2</v>
      </c>
      <c r="W39" s="115"/>
      <c r="X39" s="73">
        <f t="shared" si="5"/>
        <v>4000</v>
      </c>
      <c r="Y39" s="42">
        <f t="shared" si="6"/>
        <v>14465519.691460855</v>
      </c>
      <c r="Z39" s="42">
        <f t="shared" si="7"/>
        <v>287736.49190744199</v>
      </c>
      <c r="AA39" s="42">
        <f t="shared" si="8"/>
        <v>9375.5137056018375</v>
      </c>
      <c r="AB39" s="43">
        <f t="shared" si="9"/>
        <v>9268.6057018101419</v>
      </c>
      <c r="AD39" s="41">
        <f t="shared" si="10"/>
        <v>14775900.302775709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1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12"/>
        <v>13826.45</v>
      </c>
      <c r="P40" s="36">
        <f t="shared" si="0"/>
        <v>1456.590633</v>
      </c>
      <c r="Q40" s="115"/>
      <c r="R40" s="29">
        <f t="shared" si="1"/>
        <v>1</v>
      </c>
      <c r="S40" s="34">
        <f t="shared" si="2"/>
        <v>1</v>
      </c>
      <c r="T40" s="115"/>
      <c r="U40" s="40">
        <f t="shared" si="3"/>
        <v>8.5496410066166997E-2</v>
      </c>
      <c r="V40" s="34">
        <f t="shared" si="4"/>
        <v>8.8666666752848511E-2</v>
      </c>
      <c r="W40" s="115"/>
      <c r="X40" s="73">
        <f t="shared" si="5"/>
        <v>4000</v>
      </c>
      <c r="Y40" s="42">
        <f t="shared" si="6"/>
        <v>14528620.811026225</v>
      </c>
      <c r="Z40" s="42">
        <f t="shared" si="7"/>
        <v>288992.50497253996</v>
      </c>
      <c r="AA40" s="42">
        <f t="shared" si="8"/>
        <v>9014.8615385892481</v>
      </c>
      <c r="AB40" s="43">
        <f t="shared" si="9"/>
        <v>9308.7826837165721</v>
      </c>
      <c r="AD40" s="41">
        <f t="shared" si="10"/>
        <v>14839936.960221071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1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12"/>
        <v>13886.565000000001</v>
      </c>
      <c r="P41" s="36">
        <f t="shared" si="0"/>
        <v>1462.8149401000001</v>
      </c>
      <c r="Q41" s="115"/>
      <c r="R41" s="29">
        <f t="shared" si="1"/>
        <v>1</v>
      </c>
      <c r="S41" s="34">
        <f t="shared" si="2"/>
        <v>1</v>
      </c>
      <c r="T41" s="115"/>
      <c r="U41" s="40">
        <f t="shared" si="3"/>
        <v>8.5496426075776913E-2</v>
      </c>
      <c r="V41" s="34">
        <f t="shared" si="4"/>
        <v>8.8666666754331075E-2</v>
      </c>
      <c r="W41" s="115"/>
      <c r="X41" s="73">
        <f t="shared" si="5"/>
        <v>4000</v>
      </c>
      <c r="Y41" s="42">
        <f t="shared" si="6"/>
        <v>14591721.985594802</v>
      </c>
      <c r="Z41" s="42">
        <f t="shared" si="7"/>
        <v>290248.51803763804</v>
      </c>
      <c r="AA41" s="42">
        <f t="shared" si="8"/>
        <v>8650.7172561427706</v>
      </c>
      <c r="AB41" s="43">
        <f t="shared" si="9"/>
        <v>9348.9596656230024</v>
      </c>
      <c r="AD41" s="41">
        <f t="shared" si="10"/>
        <v>14903970.180554206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1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12"/>
        <v>13946.68</v>
      </c>
      <c r="P42" s="36">
        <f t="shared" si="0"/>
        <v>1469.0392471999999</v>
      </c>
      <c r="Q42" s="115"/>
      <c r="R42" s="29">
        <f t="shared" si="1"/>
        <v>1</v>
      </c>
      <c r="S42" s="34">
        <f t="shared" si="2"/>
        <v>1</v>
      </c>
      <c r="T42" s="115"/>
      <c r="U42" s="40">
        <f t="shared" si="3"/>
        <v>8.5496442294659483E-2</v>
      </c>
      <c r="V42" s="34">
        <f t="shared" si="4"/>
        <v>8.8666666755832679E-2</v>
      </c>
      <c r="W42" s="115"/>
      <c r="X42" s="73">
        <f t="shared" si="5"/>
        <v>4000</v>
      </c>
      <c r="Y42" s="42">
        <f t="shared" si="6"/>
        <v>14654823.215887144</v>
      </c>
      <c r="Z42" s="42">
        <f t="shared" si="7"/>
        <v>291504.53110273601</v>
      </c>
      <c r="AA42" s="42">
        <f t="shared" si="8"/>
        <v>8283.0808582624013</v>
      </c>
      <c r="AB42" s="43">
        <f t="shared" si="9"/>
        <v>9389.1366475294271</v>
      </c>
      <c r="AD42" s="41">
        <f t="shared" si="10"/>
        <v>14967999.964495672</v>
      </c>
      <c r="AE42" s="140"/>
    </row>
    <row r="43" spans="1:35" x14ac:dyDescent="0.3">
      <c r="A43" s="6">
        <f t="shared" si="11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12"/>
        <v>14006.795</v>
      </c>
      <c r="P43" s="36">
        <f t="shared" si="0"/>
        <v>1475.2635542999999</v>
      </c>
      <c r="Q43" s="115"/>
      <c r="R43" s="29">
        <f t="shared" si="1"/>
        <v>1</v>
      </c>
      <c r="S43" s="34">
        <f t="shared" si="2"/>
        <v>1</v>
      </c>
      <c r="T43" s="115"/>
      <c r="U43" s="40">
        <f t="shared" si="3"/>
        <v>8.549645872463052E-2</v>
      </c>
      <c r="V43" s="34">
        <f t="shared" si="4"/>
        <v>8.8666666757353491E-2</v>
      </c>
      <c r="W43" s="115"/>
      <c r="X43" s="73">
        <f t="shared" si="5"/>
        <v>4000</v>
      </c>
      <c r="Y43" s="42">
        <f t="shared" si="6"/>
        <v>14717924.502630072</v>
      </c>
      <c r="Z43" s="42">
        <f t="shared" si="7"/>
        <v>292760.54416783398</v>
      </c>
      <c r="AA43" s="42">
        <f t="shared" si="8"/>
        <v>7911.9523449481449</v>
      </c>
      <c r="AB43" s="43">
        <f t="shared" si="9"/>
        <v>9429.3136294358574</v>
      </c>
      <c r="AD43" s="41">
        <f t="shared" si="10"/>
        <v>15032026.312772289</v>
      </c>
      <c r="AE43" s="140"/>
      <c r="AF43" s="45" t="s">
        <v>44</v>
      </c>
      <c r="AG43" s="46"/>
      <c r="AH43" s="47"/>
    </row>
    <row r="44" spans="1:35" x14ac:dyDescent="0.3">
      <c r="A44" s="6">
        <f t="shared" si="11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12"/>
        <v>14066.91</v>
      </c>
      <c r="P44" s="36">
        <f t="shared" si="0"/>
        <v>1481.4878613999999</v>
      </c>
      <c r="Q44" s="115"/>
      <c r="R44" s="29">
        <f t="shared" si="1"/>
        <v>1</v>
      </c>
      <c r="S44" s="34">
        <f t="shared" si="2"/>
        <v>1</v>
      </c>
      <c r="T44" s="115"/>
      <c r="U44" s="40">
        <f t="shared" si="3"/>
        <v>8.5496475367513661E-2</v>
      </c>
      <c r="V44" s="34">
        <f t="shared" si="4"/>
        <v>8.8666666758893689E-2</v>
      </c>
      <c r="W44" s="115"/>
      <c r="X44" s="73">
        <f t="shared" si="5"/>
        <v>4000</v>
      </c>
      <c r="Y44" s="42">
        <f t="shared" si="6"/>
        <v>14781025.846556695</v>
      </c>
      <c r="Z44" s="42">
        <f t="shared" si="7"/>
        <v>294016.55723293201</v>
      </c>
      <c r="AA44" s="42">
        <f t="shared" si="8"/>
        <v>7537.3317161999994</v>
      </c>
      <c r="AB44" s="43">
        <f t="shared" si="9"/>
        <v>9469.4906113422858</v>
      </c>
      <c r="AD44" s="41">
        <f t="shared" si="10"/>
        <v>15096049.226117169</v>
      </c>
      <c r="AE44" s="140"/>
      <c r="AF44" s="162" t="s">
        <v>46</v>
      </c>
      <c r="AG44" s="163"/>
      <c r="AH44" s="164"/>
    </row>
    <row r="45" spans="1:35" x14ac:dyDescent="0.3">
      <c r="A45" s="6">
        <f t="shared" si="11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12"/>
        <v>14127.025</v>
      </c>
      <c r="P45" s="36">
        <f t="shared" si="0"/>
        <v>1487.7121685</v>
      </c>
      <c r="Q45" s="115"/>
      <c r="R45" s="29">
        <f t="shared" si="1"/>
        <v>1</v>
      </c>
      <c r="S45" s="34">
        <f t="shared" si="2"/>
        <v>1</v>
      </c>
      <c r="T45" s="115"/>
      <c r="U45" s="40">
        <f t="shared" si="3"/>
        <v>8.5496492225140386E-2</v>
      </c>
      <c r="V45" s="34">
        <f t="shared" si="4"/>
        <v>8.86666667604534E-2</v>
      </c>
      <c r="W45" s="115"/>
      <c r="X45" s="73">
        <f t="shared" si="5"/>
        <v>4000</v>
      </c>
      <c r="Y45" s="42">
        <f t="shared" si="6"/>
        <v>14844127.248406442</v>
      </c>
      <c r="Z45" s="42">
        <f t="shared" si="7"/>
        <v>295272.57029802998</v>
      </c>
      <c r="AA45" s="42">
        <f t="shared" si="8"/>
        <v>7159.2189720179631</v>
      </c>
      <c r="AB45" s="43">
        <f t="shared" si="9"/>
        <v>9509.6675932487142</v>
      </c>
      <c r="AD45" s="41">
        <f t="shared" si="10"/>
        <v>15160068.705269737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1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12"/>
        <v>14187.14</v>
      </c>
      <c r="P46" s="36">
        <f t="shared" si="0"/>
        <v>1493.9364755999998</v>
      </c>
      <c r="Q46" s="115"/>
      <c r="R46" s="29">
        <f t="shared" si="1"/>
        <v>1</v>
      </c>
      <c r="S46" s="34">
        <f t="shared" si="2"/>
        <v>1</v>
      </c>
      <c r="T46" s="115"/>
      <c r="U46" s="40">
        <f t="shared" si="3"/>
        <v>8.5496509299350029E-2</v>
      </c>
      <c r="V46" s="34">
        <f t="shared" si="4"/>
        <v>8.8666666762032831E-2</v>
      </c>
      <c r="W46" s="115"/>
      <c r="X46" s="73">
        <f t="shared" si="5"/>
        <v>4000</v>
      </c>
      <c r="Y46" s="42">
        <f t="shared" si="6"/>
        <v>14907228.708925093</v>
      </c>
      <c r="Z46" s="42">
        <f t="shared" si="7"/>
        <v>296528.58336312801</v>
      </c>
      <c r="AA46" s="42">
        <f t="shared" si="8"/>
        <v>6777.614112402036</v>
      </c>
      <c r="AB46" s="43">
        <f t="shared" si="9"/>
        <v>9549.8445751551408</v>
      </c>
      <c r="AD46" s="41">
        <f t="shared" si="10"/>
        <v>15224084.750975778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1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12"/>
        <v>14247.255000000001</v>
      </c>
      <c r="P47" s="36">
        <f t="shared" si="0"/>
        <v>1500.1607827</v>
      </c>
      <c r="Q47" s="115"/>
      <c r="R47" s="29">
        <f t="shared" si="1"/>
        <v>1</v>
      </c>
      <c r="S47" s="34">
        <f t="shared" si="2"/>
        <v>1</v>
      </c>
      <c r="T47" s="115"/>
      <c r="U47" s="40">
        <f t="shared" si="3"/>
        <v>8.5496526591989766E-2</v>
      </c>
      <c r="V47" s="34">
        <f t="shared" si="4"/>
        <v>8.8666666763632107E-2</v>
      </c>
      <c r="W47" s="115"/>
      <c r="X47" s="73">
        <f t="shared" si="5"/>
        <v>4000</v>
      </c>
      <c r="Y47" s="42">
        <f t="shared" si="6"/>
        <v>14970330.228864796</v>
      </c>
      <c r="Z47" s="42">
        <f t="shared" si="7"/>
        <v>297784.59642822598</v>
      </c>
      <c r="AA47" s="42">
        <f t="shared" si="8"/>
        <v>6392.5171373522198</v>
      </c>
      <c r="AB47" s="43">
        <f t="shared" si="9"/>
        <v>9590.021557061571</v>
      </c>
      <c r="AD47" s="41">
        <f t="shared" ref="AD47:AD54" si="13">SUM(X47:AB47)</f>
        <v>15288097.363987437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1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12"/>
        <v>14307.369999999999</v>
      </c>
      <c r="P48" s="36">
        <f t="shared" si="0"/>
        <v>1506.3850897999998</v>
      </c>
      <c r="Q48" s="115"/>
      <c r="R48" s="29">
        <f t="shared" si="1"/>
        <v>1</v>
      </c>
      <c r="S48" s="34">
        <f t="shared" si="2"/>
        <v>1</v>
      </c>
      <c r="T48" s="115"/>
      <c r="U48" s="40">
        <f t="shared" si="3"/>
        <v>8.5496544104914626E-2</v>
      </c>
      <c r="V48" s="34">
        <f t="shared" si="4"/>
        <v>8.8666666765251437E-2</v>
      </c>
      <c r="W48" s="115"/>
      <c r="X48" s="73">
        <f t="shared" si="5"/>
        <v>4000</v>
      </c>
      <c r="Y48" s="42">
        <f t="shared" si="6"/>
        <v>15033431.808984108</v>
      </c>
      <c r="Z48" s="42">
        <f t="shared" si="7"/>
        <v>299040.60949332395</v>
      </c>
      <c r="AA48" s="42">
        <f t="shared" si="8"/>
        <v>6224.8505396</v>
      </c>
      <c r="AB48" s="43">
        <f t="shared" si="9"/>
        <v>9630.1985389679976</v>
      </c>
      <c r="AD48" s="41">
        <f t="shared" si="13"/>
        <v>15352327.467556002</v>
      </c>
      <c r="AE48" s="140"/>
      <c r="AF48" s="162" t="s">
        <v>47</v>
      </c>
      <c r="AG48" s="163"/>
      <c r="AH48" s="164"/>
    </row>
    <row r="49" spans="1:34" x14ac:dyDescent="0.3">
      <c r="A49" s="6">
        <f t="shared" si="11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12"/>
        <v>14367.485000000001</v>
      </c>
      <c r="P49" s="36">
        <f t="shared" si="0"/>
        <v>1512.6093968999999</v>
      </c>
      <c r="Q49" s="115"/>
      <c r="R49" s="29">
        <f t="shared" si="1"/>
        <v>1</v>
      </c>
      <c r="S49" s="34">
        <f t="shared" si="2"/>
        <v>1</v>
      </c>
      <c r="T49" s="115"/>
      <c r="U49" s="40">
        <f t="shared" si="3"/>
        <v>8.5496561839987467E-2</v>
      </c>
      <c r="V49" s="34">
        <f t="shared" si="4"/>
        <v>8.8666666766890945E-2</v>
      </c>
      <c r="W49" s="115"/>
      <c r="X49" s="73">
        <f t="shared" si="5"/>
        <v>4000</v>
      </c>
      <c r="Y49" s="42">
        <f t="shared" si="6"/>
        <v>15096533.450048011</v>
      </c>
      <c r="Z49" s="42">
        <f t="shared" si="7"/>
        <v>300296.62255842204</v>
      </c>
      <c r="AA49" s="42">
        <f t="shared" si="8"/>
        <v>6251.0053738000006</v>
      </c>
      <c r="AB49" s="43">
        <f t="shared" si="9"/>
        <v>9670.375520874426</v>
      </c>
      <c r="AD49" s="41">
        <f t="shared" si="13"/>
        <v>15416751.453501107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1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12"/>
        <v>14427.6</v>
      </c>
      <c r="P50" s="36">
        <f t="shared" si="0"/>
        <v>1518.8337039999999</v>
      </c>
      <c r="Q50" s="115"/>
      <c r="R50" s="29">
        <f t="shared" si="1"/>
        <v>1</v>
      </c>
      <c r="S50" s="34">
        <f t="shared" si="2"/>
        <v>1</v>
      </c>
      <c r="T50" s="115"/>
      <c r="U50" s="40">
        <f t="shared" si="3"/>
        <v>8.5496579799078987E-2</v>
      </c>
      <c r="V50" s="34">
        <f t="shared" si="4"/>
        <v>8.8666666768550825E-2</v>
      </c>
      <c r="W50" s="115"/>
      <c r="X50" s="73">
        <f t="shared" si="5"/>
        <v>4000</v>
      </c>
      <c r="Y50" s="42">
        <f t="shared" si="6"/>
        <v>15159635.152827939</v>
      </c>
      <c r="Z50" s="42">
        <f t="shared" si="7"/>
        <v>301552.63562352001</v>
      </c>
      <c r="AA50" s="42">
        <f t="shared" si="8"/>
        <v>6277.1602080000011</v>
      </c>
      <c r="AB50" s="43">
        <f t="shared" si="9"/>
        <v>9710.5525027808544</v>
      </c>
      <c r="AD50" s="41">
        <f t="shared" si="13"/>
        <v>15481175.50116224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1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12"/>
        <v>14487.715</v>
      </c>
      <c r="P51" s="36">
        <f t="shared" si="0"/>
        <v>1525.0580110999999</v>
      </c>
      <c r="Q51" s="115"/>
      <c r="R51" s="29">
        <f t="shared" si="1"/>
        <v>1</v>
      </c>
      <c r="S51" s="34">
        <f t="shared" si="2"/>
        <v>1</v>
      </c>
      <c r="T51" s="115"/>
      <c r="U51" s="40">
        <f t="shared" si="3"/>
        <v>8.5496597984067738E-2</v>
      </c>
      <c r="V51" s="34">
        <f t="shared" si="4"/>
        <v>8.8666666770231245E-2</v>
      </c>
      <c r="W51" s="115"/>
      <c r="X51" s="73">
        <f t="shared" si="5"/>
        <v>4000</v>
      </c>
      <c r="Y51" s="42">
        <f t="shared" si="6"/>
        <v>15222736.918101804</v>
      </c>
      <c r="Z51" s="42">
        <f t="shared" si="7"/>
        <v>302808.64868861798</v>
      </c>
      <c r="AA51" s="42">
        <f t="shared" si="8"/>
        <v>6303.3150421999999</v>
      </c>
      <c r="AB51" s="43">
        <f t="shared" si="9"/>
        <v>9750.7294846872828</v>
      </c>
      <c r="AD51" s="41">
        <f t="shared" si="13"/>
        <v>15545599.611317309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1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12"/>
        <v>14547.83</v>
      </c>
      <c r="P52" s="36">
        <f t="shared" si="0"/>
        <v>1531.2823182</v>
      </c>
      <c r="Q52" s="115"/>
      <c r="R52" s="29">
        <f t="shared" si="1"/>
        <v>1</v>
      </c>
      <c r="S52" s="34">
        <f t="shared" si="2"/>
        <v>1</v>
      </c>
      <c r="T52" s="115"/>
      <c r="U52" s="40">
        <f t="shared" si="3"/>
        <v>8.5496616396840128E-2</v>
      </c>
      <c r="V52" s="34">
        <f t="shared" si="4"/>
        <v>8.8666666771932356E-2</v>
      </c>
      <c r="W52" s="115"/>
      <c r="X52" s="73">
        <f t="shared" si="5"/>
        <v>4000</v>
      </c>
      <c r="Y52" s="42">
        <f t="shared" si="6"/>
        <v>15285838.74665405</v>
      </c>
      <c r="Z52" s="42">
        <f t="shared" si="7"/>
        <v>304064.66175371595</v>
      </c>
      <c r="AA52" s="42">
        <f t="shared" si="8"/>
        <v>6329.4698763999995</v>
      </c>
      <c r="AB52" s="43">
        <f t="shared" si="9"/>
        <v>9790.9064665937094</v>
      </c>
      <c r="AD52" s="41">
        <f t="shared" si="13"/>
        <v>15610023.78475076</v>
      </c>
      <c r="AE52" s="140"/>
      <c r="AF52" s="162" t="s">
        <v>48</v>
      </c>
      <c r="AG52" s="163"/>
      <c r="AH52" s="164"/>
    </row>
    <row r="53" spans="1:34" x14ac:dyDescent="0.3">
      <c r="A53" s="6">
        <f t="shared" si="11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12"/>
        <v>14607.945</v>
      </c>
      <c r="P53" s="36">
        <f t="shared" si="0"/>
        <v>1537.5066252999998</v>
      </c>
      <c r="Q53" s="115"/>
      <c r="R53" s="29">
        <f t="shared" si="1"/>
        <v>1</v>
      </c>
      <c r="S53" s="34">
        <f t="shared" si="2"/>
        <v>1</v>
      </c>
      <c r="T53" s="115"/>
      <c r="U53" s="40">
        <f t="shared" si="3"/>
        <v>8.5496635039290364E-2</v>
      </c>
      <c r="V53" s="34">
        <f t="shared" si="4"/>
        <v>8.866666677365434E-2</v>
      </c>
      <c r="W53" s="115"/>
      <c r="X53" s="73">
        <f t="shared" si="5"/>
        <v>4000</v>
      </c>
      <c r="Y53" s="42">
        <f t="shared" si="6"/>
        <v>15348940.639275633</v>
      </c>
      <c r="Z53" s="42">
        <f t="shared" si="7"/>
        <v>305320.67481881403</v>
      </c>
      <c r="AA53" s="42">
        <f t="shared" si="8"/>
        <v>6355.6247106000001</v>
      </c>
      <c r="AB53" s="43">
        <f t="shared" si="9"/>
        <v>9831.0834485001378</v>
      </c>
      <c r="AD53" s="41">
        <f t="shared" si="13"/>
        <v>15674448.022253547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1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12"/>
        <v>14668.06</v>
      </c>
      <c r="P54" s="36">
        <f t="shared" si="0"/>
        <v>1543.7309323999998</v>
      </c>
      <c r="Q54" s="116"/>
      <c r="R54" s="29">
        <f t="shared" si="1"/>
        <v>1</v>
      </c>
      <c r="S54" s="34">
        <f t="shared" si="2"/>
        <v>1</v>
      </c>
      <c r="T54" s="116"/>
      <c r="U54" s="40">
        <f t="shared" si="3"/>
        <v>8.549665391332055E-2</v>
      </c>
      <c r="V54" s="34">
        <f t="shared" si="4"/>
        <v>8.8666666775397376E-2</v>
      </c>
      <c r="W54" s="116"/>
      <c r="X54" s="73">
        <f t="shared" si="5"/>
        <v>4000</v>
      </c>
      <c r="Y54" s="42">
        <f t="shared" si="6"/>
        <v>15412042.59676409</v>
      </c>
      <c r="Z54" s="42">
        <f t="shared" si="7"/>
        <v>306576.68788391195</v>
      </c>
      <c r="AA54" s="42">
        <f t="shared" si="8"/>
        <v>6381.7795448000006</v>
      </c>
      <c r="AB54" s="43">
        <f t="shared" si="9"/>
        <v>9871.2604304065662</v>
      </c>
      <c r="AD54" s="41">
        <f t="shared" si="13"/>
        <v>15738872.324623208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657654890.14648998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643644296.72829139</v>
      </c>
      <c r="Z56" s="67">
        <f>SUM(Z9:Z54)</f>
        <v>12802554.12028352</v>
      </c>
      <c r="AA56" s="67">
        <f>SUM(AA9:AA54)</f>
        <v>543544.49438964319</v>
      </c>
      <c r="AB56" s="72">
        <f>SUM(AB9:AB54)</f>
        <v>412494.80352554889</v>
      </c>
      <c r="AD56" s="68">
        <f>X56+Y56+Z56+AA56+AB56</f>
        <v>657654890.1464901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R1" workbookViewId="0">
      <selection activeCell="Y2" sqref="Y2:AA4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99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69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E9+(I9)</f>
        <v>1239.4128057999999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8.8666666711844949E-2</v>
      </c>
      <c r="W9" s="115"/>
      <c r="X9" s="73">
        <f>($AG$7*$AG$8*S9+$AG$15*$AG$16*R9)*$AG$24</f>
        <v>4000</v>
      </c>
      <c r="Y9" s="42">
        <f>(O9*U9*$AG$30+P9*V9*$AG$29)*365</f>
        <v>12497932.578933246</v>
      </c>
      <c r="Z9" s="42">
        <f>(O9*$AI$15*$AG$37+P9*$AI$7*$AG$36)*365</f>
        <v>248721.24688940399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7974.1039341394426</v>
      </c>
      <c r="AD9" s="41">
        <f>SUM(X9:AB9)</f>
        <v>12775777.172889046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1264.3100341999998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8.8666666715585957E-2</v>
      </c>
      <c r="W11" s="115"/>
      <c r="X11" s="73">
        <f t="shared" si="6"/>
        <v>4000</v>
      </c>
      <c r="Y11" s="42">
        <f t="shared" si="7"/>
        <v>12750331.750580139</v>
      </c>
      <c r="Z11" s="42">
        <f t="shared" si="8"/>
        <v>253745.29914979596</v>
      </c>
      <c r="AA11" s="42">
        <f t="shared" si="9"/>
        <v>17477.465184511639</v>
      </c>
      <c r="AB11" s="43">
        <f t="shared" si="10"/>
        <v>8134.8118617651553</v>
      </c>
      <c r="AD11" s="41">
        <f t="shared" si="11"/>
        <v>13033689.326776212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1276.7586483999999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8.8666666717541268E-2</v>
      </c>
      <c r="W12" s="115"/>
      <c r="X12" s="73">
        <f t="shared" si="6"/>
        <v>4000</v>
      </c>
      <c r="Y12" s="42">
        <f t="shared" si="7"/>
        <v>12876531.557788806</v>
      </c>
      <c r="Z12" s="42">
        <f t="shared" si="8"/>
        <v>256257.32527999196</v>
      </c>
      <c r="AA12" s="42">
        <f t="shared" si="9"/>
        <v>17638.278726751319</v>
      </c>
      <c r="AB12" s="43">
        <f t="shared" si="10"/>
        <v>8215.1658255780112</v>
      </c>
      <c r="AD12" s="41">
        <f t="shared" si="11"/>
        <v>13162642.327621127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1289.2072625999999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8.8666666719554615E-2</v>
      </c>
      <c r="W13" s="115"/>
      <c r="X13" s="73">
        <f t="shared" si="6"/>
        <v>4000</v>
      </c>
      <c r="Y13" s="42">
        <f t="shared" si="7"/>
        <v>13002731.518519865</v>
      </c>
      <c r="Z13" s="42">
        <f t="shared" si="8"/>
        <v>258769.35141018804</v>
      </c>
      <c r="AA13" s="42">
        <f t="shared" si="9"/>
        <v>17785.753356209741</v>
      </c>
      <c r="AB13" s="43">
        <f t="shared" si="10"/>
        <v>8295.519789390868</v>
      </c>
      <c r="AD13" s="41">
        <f t="shared" si="11"/>
        <v>13291582.143075652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1301.6558768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8.8666666721627138E-2</v>
      </c>
      <c r="W14" s="115"/>
      <c r="X14" s="73">
        <f>($AG$7*$AG$8*S14+$AG$15*$AG$16*R14)*$AG$24+(AG26*AG7)</f>
        <v>72000</v>
      </c>
      <c r="Y14" s="42">
        <f t="shared" si="7"/>
        <v>13128931.637332946</v>
      </c>
      <c r="Z14" s="42">
        <f t="shared" si="8"/>
        <v>261281.37754038398</v>
      </c>
      <c r="AA14" s="42">
        <f t="shared" si="9"/>
        <v>17595.250568135794</v>
      </c>
      <c r="AB14" s="43">
        <f t="shared" si="10"/>
        <v>8375.8737532037248</v>
      </c>
      <c r="AD14" s="41">
        <f t="shared" si="11"/>
        <v>13488184.139194669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1314.1044909999998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8.8666666723759988E-2</v>
      </c>
      <c r="W15" s="115"/>
      <c r="X15" s="73">
        <f t="shared" si="6"/>
        <v>4000</v>
      </c>
      <c r="Y15" s="42">
        <f t="shared" si="7"/>
        <v>13255131.918877076</v>
      </c>
      <c r="Z15" s="42">
        <f t="shared" si="8"/>
        <v>263793.40367058001</v>
      </c>
      <c r="AA15" s="42">
        <f t="shared" si="9"/>
        <v>17397.763549194067</v>
      </c>
      <c r="AB15" s="43">
        <f t="shared" si="10"/>
        <v>8456.2277170165798</v>
      </c>
      <c r="AD15" s="41">
        <f t="shared" si="11"/>
        <v>13548779.313813865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1326.5531051999999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8.866666672595433E-2</v>
      </c>
      <c r="W16" s="115"/>
      <c r="X16" s="73">
        <f t="shared" si="6"/>
        <v>4000</v>
      </c>
      <c r="Y16" s="42">
        <f t="shared" si="7"/>
        <v>13381332.367891559</v>
      </c>
      <c r="Z16" s="42">
        <f t="shared" si="8"/>
        <v>266305.42980077595</v>
      </c>
      <c r="AA16" s="42">
        <f t="shared" si="9"/>
        <v>17193.29229938456</v>
      </c>
      <c r="AB16" s="43">
        <f t="shared" si="10"/>
        <v>8536.5816808294367</v>
      </c>
      <c r="AD16" s="41">
        <f t="shared" si="11"/>
        <v>13677367.671672549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1339.0017194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8.8666666728211316E-2</v>
      </c>
      <c r="W17" s="115"/>
      <c r="X17" s="73">
        <f t="shared" si="6"/>
        <v>4000</v>
      </c>
      <c r="Y17" s="42">
        <f t="shared" si="7"/>
        <v>13507532.989206828</v>
      </c>
      <c r="Z17" s="42">
        <f t="shared" si="8"/>
        <v>268817.45593097201</v>
      </c>
      <c r="AA17" s="42">
        <f t="shared" si="9"/>
        <v>16981.836818707285</v>
      </c>
      <c r="AB17" s="43">
        <f t="shared" si="10"/>
        <v>8616.9356446422953</v>
      </c>
      <c r="AD17" s="41">
        <f t="shared" si="11"/>
        <v>13805949.21760115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1351.4503336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8.866666673053214E-2</v>
      </c>
      <c r="W18" s="115"/>
      <c r="X18" s="73">
        <f t="shared" si="6"/>
        <v>4000</v>
      </c>
      <c r="Y18" s="42">
        <f t="shared" si="7"/>
        <v>13633733.787745316</v>
      </c>
      <c r="Z18" s="42">
        <f t="shared" si="8"/>
        <v>271329.482061168</v>
      </c>
      <c r="AA18" s="42">
        <f t="shared" si="9"/>
        <v>16763.397107162211</v>
      </c>
      <c r="AB18" s="43">
        <f t="shared" si="10"/>
        <v>8697.2896084551503</v>
      </c>
      <c r="AD18" s="41">
        <f t="shared" si="11"/>
        <v>13934523.9565221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1363.8989477999999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8.8666666732917981E-2</v>
      </c>
      <c r="W19" s="115"/>
      <c r="X19" s="73">
        <f t="shared" si="6"/>
        <v>4000</v>
      </c>
      <c r="Y19" s="42">
        <f t="shared" si="7"/>
        <v>13759934.768522345</v>
      </c>
      <c r="Z19" s="42">
        <f t="shared" si="8"/>
        <v>273841.508191364</v>
      </c>
      <c r="AA19" s="42">
        <f t="shared" si="9"/>
        <v>16537.973164749372</v>
      </c>
      <c r="AB19" s="43">
        <f t="shared" si="10"/>
        <v>8777.6435722680053</v>
      </c>
      <c r="AD19" s="41">
        <f t="shared" si="11"/>
        <v>14063091.893450726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1376.3475619999999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8.8666666735370062E-2</v>
      </c>
      <c r="W20" s="115"/>
      <c r="X20" s="73">
        <f t="shared" si="6"/>
        <v>4000</v>
      </c>
      <c r="Y20" s="42">
        <f t="shared" si="7"/>
        <v>13886135.936646957</v>
      </c>
      <c r="Z20" s="42">
        <f t="shared" si="8"/>
        <v>276353.53432155994</v>
      </c>
      <c r="AA20" s="42">
        <f t="shared" si="9"/>
        <v>16305.564991468746</v>
      </c>
      <c r="AB20" s="43">
        <f t="shared" si="10"/>
        <v>8857.9975360808621</v>
      </c>
      <c r="AD20" s="41">
        <f t="shared" si="11"/>
        <v>14191653.033496065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1388.7961762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8.8666666737889588E-2</v>
      </c>
      <c r="W21" s="115"/>
      <c r="X21" s="73">
        <f t="shared" si="6"/>
        <v>4000</v>
      </c>
      <c r="Y21" s="42">
        <f t="shared" si="7"/>
        <v>14012337.297322819</v>
      </c>
      <c r="Z21" s="42">
        <f t="shared" si="8"/>
        <v>278865.560451756</v>
      </c>
      <c r="AA21" s="42">
        <f t="shared" si="9"/>
        <v>16066.172587320349</v>
      </c>
      <c r="AB21" s="43">
        <f t="shared" si="10"/>
        <v>8938.3514998937208</v>
      </c>
      <c r="AD21" s="41">
        <f t="shared" si="11"/>
        <v>14320207.381861789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1401.2447903999998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8.8666666740477795E-2</v>
      </c>
      <c r="W22" s="115"/>
      <c r="X22" s="73">
        <f t="shared" si="6"/>
        <v>4000</v>
      </c>
      <c r="Y22" s="42">
        <f t="shared" si="7"/>
        <v>14138538.855849065</v>
      </c>
      <c r="Z22" s="42">
        <f t="shared" si="8"/>
        <v>281377.586581952</v>
      </c>
      <c r="AA22" s="42">
        <f t="shared" si="9"/>
        <v>15819.795952304166</v>
      </c>
      <c r="AB22" s="43">
        <f t="shared" si="10"/>
        <v>9018.7054637065739</v>
      </c>
      <c r="AD22" s="41">
        <f t="shared" si="11"/>
        <v>14448754.943847029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1413.6934045999999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8.8666666743135891E-2</v>
      </c>
      <c r="W23" s="115"/>
      <c r="X23" s="73">
        <f t="shared" si="6"/>
        <v>4000</v>
      </c>
      <c r="Y23" s="42">
        <f t="shared" si="7"/>
        <v>14264740.617621168</v>
      </c>
      <c r="Z23" s="42">
        <f t="shared" si="8"/>
        <v>283889.61271214799</v>
      </c>
      <c r="AA23" s="42">
        <f t="shared" si="9"/>
        <v>15566.435086420204</v>
      </c>
      <c r="AB23" s="43">
        <f t="shared" si="10"/>
        <v>9099.0594275194326</v>
      </c>
      <c r="AD23" s="41">
        <f t="shared" si="11"/>
        <v>14577295.724847257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1426.1420188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8.8666666745865153E-2</v>
      </c>
      <c r="W24" s="115"/>
      <c r="X24" s="73">
        <f t="shared" si="6"/>
        <v>4000</v>
      </c>
      <c r="Y24" s="42">
        <f t="shared" si="7"/>
        <v>14390942.58813183</v>
      </c>
      <c r="Z24" s="42">
        <f t="shared" si="8"/>
        <v>286401.63884234405</v>
      </c>
      <c r="AA24" s="42">
        <f t="shared" si="9"/>
        <v>15306.089989668466</v>
      </c>
      <c r="AB24" s="43">
        <f t="shared" si="10"/>
        <v>9179.4133913322894</v>
      </c>
      <c r="AD24" s="41">
        <f t="shared" si="11"/>
        <v>14705829.730355175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1438.590633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8.8666666748666828E-2</v>
      </c>
      <c r="W25" s="115"/>
      <c r="X25" s="73">
        <f t="shared" si="6"/>
        <v>4000</v>
      </c>
      <c r="Y25" s="42">
        <f t="shared" si="7"/>
        <v>14517144.772971814</v>
      </c>
      <c r="Z25" s="42">
        <f t="shared" si="8"/>
        <v>288913.66497253993</v>
      </c>
      <c r="AA25" s="42">
        <f t="shared" si="9"/>
        <v>15038.760662048942</v>
      </c>
      <c r="AB25" s="43">
        <f t="shared" si="10"/>
        <v>9259.7673551451444</v>
      </c>
      <c r="AD25" s="41">
        <f t="shared" si="11"/>
        <v>14834356.965961549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1451.0392471999999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8.8666666751542181E-2</v>
      </c>
      <c r="W26" s="115"/>
      <c r="X26" s="73">
        <f t="shared" si="6"/>
        <v>4000</v>
      </c>
      <c r="Y26" s="42">
        <f t="shared" si="7"/>
        <v>14643347.177830838</v>
      </c>
      <c r="Z26" s="42">
        <f t="shared" si="8"/>
        <v>291425.69110273599</v>
      </c>
      <c r="AA26" s="42">
        <f t="shared" si="9"/>
        <v>14764.447103561646</v>
      </c>
      <c r="AB26" s="43">
        <f t="shared" si="10"/>
        <v>9340.1213189579994</v>
      </c>
      <c r="AD26" s="41">
        <f t="shared" si="11"/>
        <v>14962877.437356094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1463.4878613999999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8.8666666754492501E-2</v>
      </c>
      <c r="W27" s="115"/>
      <c r="X27" s="73">
        <f t="shared" si="6"/>
        <v>4000</v>
      </c>
      <c r="Y27" s="42">
        <f t="shared" si="7"/>
        <v>14769549.808498444</v>
      </c>
      <c r="Z27" s="42">
        <f t="shared" si="8"/>
        <v>293937.71723293205</v>
      </c>
      <c r="AA27" s="42">
        <f t="shared" si="9"/>
        <v>14483.14931420657</v>
      </c>
      <c r="AB27" s="43">
        <f t="shared" si="10"/>
        <v>9420.475282770858</v>
      </c>
      <c r="AD27" s="41">
        <f t="shared" si="11"/>
        <v>15091391.150328353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1475.9364755999998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8.866666675751908E-2</v>
      </c>
      <c r="W28" s="115"/>
      <c r="X28" s="73">
        <f t="shared" si="6"/>
        <v>4000</v>
      </c>
      <c r="Y28" s="42">
        <f t="shared" si="7"/>
        <v>14895752.670864848</v>
      </c>
      <c r="Z28" s="42">
        <f t="shared" si="8"/>
        <v>296449.74336312799</v>
      </c>
      <c r="AA28" s="42">
        <f t="shared" si="9"/>
        <v>14194.867293983709</v>
      </c>
      <c r="AB28" s="43">
        <f t="shared" si="10"/>
        <v>9500.829246583713</v>
      </c>
      <c r="AD28" s="41">
        <f t="shared" si="11"/>
        <v>15219898.110768544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1488.3850897999998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8.8666666760623208E-2</v>
      </c>
      <c r="W29" s="115"/>
      <c r="X29" s="73">
        <f t="shared" si="6"/>
        <v>4000</v>
      </c>
      <c r="Y29" s="42">
        <f t="shared" si="7"/>
        <v>15021955.770921817</v>
      </c>
      <c r="Z29" s="42">
        <f t="shared" si="8"/>
        <v>298961.76949332398</v>
      </c>
      <c r="AA29" s="42">
        <f t="shared" si="9"/>
        <v>13899.601042893073</v>
      </c>
      <c r="AB29" s="43">
        <f t="shared" si="10"/>
        <v>9581.1832103965698</v>
      </c>
      <c r="AD29" s="41">
        <f t="shared" si="11"/>
        <v>15348398.324668432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1500.8337039999999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8.8666666763806218E-2</v>
      </c>
      <c r="W30" s="115"/>
      <c r="X30" s="73">
        <f t="shared" si="6"/>
        <v>4000</v>
      </c>
      <c r="Y30" s="42">
        <f t="shared" si="7"/>
        <v>15148159.114763549</v>
      </c>
      <c r="Z30" s="42">
        <f t="shared" si="8"/>
        <v>301473.79562352004</v>
      </c>
      <c r="AA30" s="42">
        <f t="shared" si="9"/>
        <v>13597.350560934658</v>
      </c>
      <c r="AB30" s="43">
        <f t="shared" si="10"/>
        <v>9661.5371742094248</v>
      </c>
      <c r="AD30" s="41">
        <f t="shared" si="11"/>
        <v>15476891.798122214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1513.2823182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8.8666666767069413E-2</v>
      </c>
      <c r="W31" s="115"/>
      <c r="X31" s="73">
        <f t="shared" si="6"/>
        <v>4000</v>
      </c>
      <c r="Y31" s="42">
        <f t="shared" si="7"/>
        <v>15274362.708587512</v>
      </c>
      <c r="Z31" s="42">
        <f t="shared" si="8"/>
        <v>303985.82175371598</v>
      </c>
      <c r="AA31" s="42">
        <f t="shared" si="9"/>
        <v>13288.11584810846</v>
      </c>
      <c r="AB31" s="43">
        <f t="shared" si="10"/>
        <v>9741.8911380222817</v>
      </c>
      <c r="AD31" s="41">
        <f t="shared" si="11"/>
        <v>15605378.53732736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1525.7309323999998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8.8666666770414154E-2</v>
      </c>
      <c r="W32" s="115"/>
      <c r="X32" s="73">
        <f t="shared" si="6"/>
        <v>4000</v>
      </c>
      <c r="Y32" s="42">
        <f t="shared" si="7"/>
        <v>15400566.558695346</v>
      </c>
      <c r="Z32" s="42">
        <f t="shared" si="8"/>
        <v>306497.84788391198</v>
      </c>
      <c r="AA32" s="42">
        <f t="shared" si="9"/>
        <v>12971.896904414485</v>
      </c>
      <c r="AB32" s="43">
        <f t="shared" si="10"/>
        <v>9822.2451018351367</v>
      </c>
      <c r="AD32" s="41">
        <f t="shared" si="11"/>
        <v>15733858.548585508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1538.1795466000001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8.8666666773841774E-2</v>
      </c>
      <c r="W33" s="115"/>
      <c r="X33" s="73">
        <f t="shared" si="6"/>
        <v>4000</v>
      </c>
      <c r="Y33" s="42">
        <f t="shared" si="7"/>
        <v>15526770.671493713</v>
      </c>
      <c r="Z33" s="42">
        <f t="shared" si="8"/>
        <v>309009.87401410798</v>
      </c>
      <c r="AA33" s="42">
        <f t="shared" si="9"/>
        <v>12648.693729852734</v>
      </c>
      <c r="AB33" s="43">
        <f t="shared" si="10"/>
        <v>9902.5990656479953</v>
      </c>
      <c r="AD33" s="41">
        <f t="shared" si="11"/>
        <v>15862331.838303322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1550.6281607999999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8.8666666777353617E-2</v>
      </c>
      <c r="W34" s="115"/>
      <c r="X34" s="73">
        <f t="shared" si="6"/>
        <v>4000</v>
      </c>
      <c r="Y34" s="42">
        <f t="shared" si="7"/>
        <v>15652975.053495146</v>
      </c>
      <c r="Z34" s="42">
        <f t="shared" si="8"/>
        <v>311521.90014430397</v>
      </c>
      <c r="AA34" s="42">
        <f t="shared" si="9"/>
        <v>12318.506324423201</v>
      </c>
      <c r="AB34" s="43">
        <f t="shared" si="10"/>
        <v>9982.9530294608503</v>
      </c>
      <c r="AD34" s="41">
        <f t="shared" si="11"/>
        <v>15990798.412993334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1563.076775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8.8666666780951087E-2</v>
      </c>
      <c r="W35" s="115"/>
      <c r="X35" s="73">
        <f t="shared" si="6"/>
        <v>4000</v>
      </c>
      <c r="Y35" s="42">
        <f t="shared" si="7"/>
        <v>15779179.711318966</v>
      </c>
      <c r="Z35" s="42">
        <f t="shared" si="8"/>
        <v>314033.92627449997</v>
      </c>
      <c r="AA35" s="42">
        <f t="shared" si="9"/>
        <v>11981.334688125886</v>
      </c>
      <c r="AB35" s="43">
        <f t="shared" si="10"/>
        <v>10063.306993273707</v>
      </c>
      <c r="AD35" s="41">
        <f t="shared" si="11"/>
        <v>16119258.279274866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1575.5253891999998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8.8666666784635528E-2</v>
      </c>
      <c r="W36" s="115"/>
      <c r="X36" s="73">
        <f t="shared" si="6"/>
        <v>4000</v>
      </c>
      <c r="Y36" s="42">
        <f t="shared" si="7"/>
        <v>15905384.651692109</v>
      </c>
      <c r="Z36" s="42">
        <f t="shared" si="8"/>
        <v>316545.95240469597</v>
      </c>
      <c r="AA36" s="42">
        <f t="shared" si="9"/>
        <v>11637.178820960793</v>
      </c>
      <c r="AB36" s="43">
        <f t="shared" si="10"/>
        <v>10143.660957086564</v>
      </c>
      <c r="AD36" s="41">
        <f t="shared" si="11"/>
        <v>16247711.443874853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1587.9740033999999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8.8666666788408358E-2</v>
      </c>
      <c r="W37" s="115"/>
      <c r="X37" s="73">
        <f t="shared" si="6"/>
        <v>4000</v>
      </c>
      <c r="Y37" s="42">
        <f t="shared" si="7"/>
        <v>16031589.881449999</v>
      </c>
      <c r="Z37" s="42">
        <f t="shared" si="8"/>
        <v>319057.97853489191</v>
      </c>
      <c r="AA37" s="42">
        <f t="shared" si="9"/>
        <v>11286.038722927919</v>
      </c>
      <c r="AB37" s="43">
        <f t="shared" si="10"/>
        <v>10224.014920899419</v>
      </c>
      <c r="AD37" s="41">
        <f t="shared" si="11"/>
        <v>16376157.91362872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1600.4226176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8.8666666792270962E-2</v>
      </c>
      <c r="W38" s="115"/>
      <c r="X38" s="73">
        <f t="shared" si="6"/>
        <v>4000</v>
      </c>
      <c r="Y38" s="42">
        <f t="shared" si="7"/>
        <v>16157795.40753744</v>
      </c>
      <c r="Z38" s="42">
        <f t="shared" si="8"/>
        <v>321570.00466508802</v>
      </c>
      <c r="AA38" s="42">
        <f t="shared" si="9"/>
        <v>10927.914394027272</v>
      </c>
      <c r="AB38" s="43">
        <f t="shared" si="10"/>
        <v>10304.368884712278</v>
      </c>
      <c r="AD38" s="41">
        <f t="shared" si="11"/>
        <v>16504597.695481267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1612.8712317999998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8.8666666796224758E-2</v>
      </c>
      <c r="W39" s="115"/>
      <c r="X39" s="73">
        <f t="shared" si="6"/>
        <v>4000</v>
      </c>
      <c r="Y39" s="42">
        <f t="shared" si="7"/>
        <v>16284001.237009447</v>
      </c>
      <c r="Z39" s="42">
        <f t="shared" si="8"/>
        <v>324082.03079528402</v>
      </c>
      <c r="AA39" s="42">
        <f t="shared" si="9"/>
        <v>10562.805834258839</v>
      </c>
      <c r="AB39" s="43">
        <f t="shared" si="10"/>
        <v>10384.722848525133</v>
      </c>
      <c r="AD39" s="41">
        <f t="shared" si="11"/>
        <v>16633030.796487514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1625.3198459999999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8.8666666800271174E-2</v>
      </c>
      <c r="W40" s="115"/>
      <c r="X40" s="73">
        <f t="shared" si="6"/>
        <v>4000</v>
      </c>
      <c r="Y40" s="42">
        <f t="shared" si="7"/>
        <v>16410207.377032151</v>
      </c>
      <c r="Z40" s="42">
        <f t="shared" si="8"/>
        <v>326594.05692547996</v>
      </c>
      <c r="AA40" s="42">
        <f t="shared" si="9"/>
        <v>10190.713043622629</v>
      </c>
      <c r="AB40" s="43">
        <f t="shared" si="10"/>
        <v>10465.076812337988</v>
      </c>
      <c r="AD40" s="41">
        <f t="shared" si="11"/>
        <v>16761457.223813592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1637.7684601999999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8.8666666804411653E-2</v>
      </c>
      <c r="W41" s="115"/>
      <c r="X41" s="73">
        <f t="shared" si="6"/>
        <v>4000</v>
      </c>
      <c r="Y41" s="42">
        <f t="shared" si="7"/>
        <v>16536413.834883649</v>
      </c>
      <c r="Z41" s="42">
        <f t="shared" si="8"/>
        <v>329106.08305567602</v>
      </c>
      <c r="AA41" s="42">
        <f t="shared" si="9"/>
        <v>9811.6360221186405</v>
      </c>
      <c r="AB41" s="43">
        <f t="shared" si="10"/>
        <v>10545.430776150846</v>
      </c>
      <c r="AD41" s="41">
        <f t="shared" si="11"/>
        <v>16889876.98473759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1650.2170744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8.8666666808647612E-2</v>
      </c>
      <c r="W42" s="115"/>
      <c r="X42" s="73">
        <f t="shared" si="6"/>
        <v>4000</v>
      </c>
      <c r="Y42" s="42">
        <f t="shared" si="7"/>
        <v>16662620.61795486</v>
      </c>
      <c r="Z42" s="42">
        <f t="shared" si="8"/>
        <v>331618.10918587202</v>
      </c>
      <c r="AA42" s="42">
        <f t="shared" si="9"/>
        <v>9425.5747697468723</v>
      </c>
      <c r="AB42" s="43">
        <f t="shared" si="10"/>
        <v>10625.784739963703</v>
      </c>
      <c r="AD42" s="41">
        <f t="shared" si="11"/>
        <v>17018290.086650442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1662.6656885999998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8.8666666812980549E-2</v>
      </c>
      <c r="W43" s="115"/>
      <c r="X43" s="73">
        <f t="shared" si="6"/>
        <v>4000</v>
      </c>
      <c r="Y43" s="42">
        <f t="shared" si="7"/>
        <v>16788827.733750425</v>
      </c>
      <c r="Z43" s="42">
        <f t="shared" si="8"/>
        <v>334130.13531606796</v>
      </c>
      <c r="AA43" s="42">
        <f t="shared" si="9"/>
        <v>9032.5292865073243</v>
      </c>
      <c r="AB43" s="43">
        <f t="shared" si="10"/>
        <v>10706.13870377656</v>
      </c>
      <c r="AD43" s="41">
        <f t="shared" si="11"/>
        <v>17146696.537056778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1675.1143027999999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8.8666666817411893E-2</v>
      </c>
      <c r="W44" s="115"/>
      <c r="X44" s="73">
        <f t="shared" si="6"/>
        <v>4000</v>
      </c>
      <c r="Y44" s="42">
        <f t="shared" si="7"/>
        <v>16915035.189889532</v>
      </c>
      <c r="Z44" s="42">
        <f t="shared" si="8"/>
        <v>336642.16144626401</v>
      </c>
      <c r="AA44" s="42">
        <f t="shared" si="9"/>
        <v>8632.4995724</v>
      </c>
      <c r="AB44" s="43">
        <f t="shared" si="10"/>
        <v>10786.492667589415</v>
      </c>
      <c r="AD44" s="41">
        <f t="shared" si="11"/>
        <v>17275096.343575783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1687.5629169999997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8.8666666821943144E-2</v>
      </c>
      <c r="W45" s="115"/>
      <c r="X45" s="73">
        <f t="shared" si="6"/>
        <v>4000</v>
      </c>
      <c r="Y45" s="42">
        <f t="shared" si="7"/>
        <v>17041242.99410684</v>
      </c>
      <c r="Z45" s="42">
        <f t="shared" si="8"/>
        <v>339154.18757645995</v>
      </c>
      <c r="AA45" s="42">
        <f t="shared" si="9"/>
        <v>8225.4856274248923</v>
      </c>
      <c r="AB45" s="43">
        <f t="shared" si="10"/>
        <v>10866.84663140227</v>
      </c>
      <c r="AD45" s="41">
        <f t="shared" si="11"/>
        <v>17403489.51394213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1700.0115311999998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8.8666666826575785E-2</v>
      </c>
      <c r="W46" s="115"/>
      <c r="X46" s="73">
        <f t="shared" si="6"/>
        <v>4000</v>
      </c>
      <c r="Y46" s="42">
        <f t="shared" si="7"/>
        <v>17167451.154253285</v>
      </c>
      <c r="Z46" s="42">
        <f t="shared" si="8"/>
        <v>341666.21370665595</v>
      </c>
      <c r="AA46" s="42">
        <f t="shared" si="9"/>
        <v>7811.4874515820065</v>
      </c>
      <c r="AB46" s="43">
        <f t="shared" si="10"/>
        <v>10947.200595215127</v>
      </c>
      <c r="AD46" s="41">
        <f t="shared" si="11"/>
        <v>17531876.056006741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1712.4601454000001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8.866666683131133E-2</v>
      </c>
      <c r="W47" s="115"/>
      <c r="X47" s="73">
        <f t="shared" si="6"/>
        <v>4000</v>
      </c>
      <c r="Y47" s="42">
        <f t="shared" si="7"/>
        <v>17293659.678297002</v>
      </c>
      <c r="Z47" s="42">
        <f t="shared" si="8"/>
        <v>344178.23983685207</v>
      </c>
      <c r="AA47" s="42">
        <f t="shared" si="9"/>
        <v>7390.5050448713428</v>
      </c>
      <c r="AB47" s="43">
        <f t="shared" si="10"/>
        <v>11027.554559027985</v>
      </c>
      <c r="AD47" s="41">
        <f t="shared" ref="AD47:AD54" si="13">SUM(X47:AB47)</f>
        <v>17660255.977737755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1724.9087595999997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8.8666666836151292E-2</v>
      </c>
      <c r="W48" s="115"/>
      <c r="X48" s="73">
        <f t="shared" si="6"/>
        <v>4000</v>
      </c>
      <c r="Y48" s="42">
        <f t="shared" si="7"/>
        <v>17419868.574324146</v>
      </c>
      <c r="Z48" s="42">
        <f t="shared" si="8"/>
        <v>346690.26596704795</v>
      </c>
      <c r="AA48" s="42">
        <f t="shared" si="9"/>
        <v>7218.7342391999991</v>
      </c>
      <c r="AB48" s="43">
        <f t="shared" si="10"/>
        <v>11107.90852284084</v>
      </c>
      <c r="AD48" s="41">
        <f t="shared" si="13"/>
        <v>17788885.483053233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1737.3573738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8.8666666841097169E-2</v>
      </c>
      <c r="W49" s="115"/>
      <c r="X49" s="73">
        <f t="shared" si="6"/>
        <v>4000</v>
      </c>
      <c r="Y49" s="42">
        <f t="shared" si="7"/>
        <v>17546077.8505398</v>
      </c>
      <c r="Z49" s="42">
        <f t="shared" si="8"/>
        <v>349202.29209724406</v>
      </c>
      <c r="AA49" s="42">
        <f t="shared" si="9"/>
        <v>7271.0439076000002</v>
      </c>
      <c r="AB49" s="43">
        <f t="shared" si="10"/>
        <v>11188.262486653695</v>
      </c>
      <c r="AD49" s="41">
        <f t="shared" si="13"/>
        <v>17917739.449031301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1749.8059880000001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8.8666666846150516E-2</v>
      </c>
      <c r="W50" s="115"/>
      <c r="X50" s="73">
        <f t="shared" si="6"/>
        <v>4000</v>
      </c>
      <c r="Y50" s="42">
        <f t="shared" si="7"/>
        <v>17672287.515268821</v>
      </c>
      <c r="Z50" s="42">
        <f t="shared" si="8"/>
        <v>351714.31822743994</v>
      </c>
      <c r="AA50" s="42">
        <f t="shared" si="9"/>
        <v>7323.3535760000004</v>
      </c>
      <c r="AB50" s="43">
        <f t="shared" si="10"/>
        <v>11268.616450466554</v>
      </c>
      <c r="AD50" s="41">
        <f t="shared" si="13"/>
        <v>18046593.803522728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1762.2546021999999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8.8666666851312873E-2</v>
      </c>
      <c r="W51" s="115"/>
      <c r="X51" s="73">
        <f t="shared" si="6"/>
        <v>4000</v>
      </c>
      <c r="Y51" s="42">
        <f t="shared" si="7"/>
        <v>17798497.576956715</v>
      </c>
      <c r="Z51" s="42">
        <f t="shared" si="8"/>
        <v>354226.344357636</v>
      </c>
      <c r="AA51" s="42">
        <f t="shared" si="9"/>
        <v>7375.6632443999997</v>
      </c>
      <c r="AB51" s="43">
        <f t="shared" si="10"/>
        <v>11348.970414279409</v>
      </c>
      <c r="AD51" s="41">
        <f t="shared" si="13"/>
        <v>18175448.554973032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1774.7032164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8.8666666856585807E-2</v>
      </c>
      <c r="W52" s="115"/>
      <c r="X52" s="73">
        <f t="shared" si="6"/>
        <v>4000</v>
      </c>
      <c r="Y52" s="42">
        <f t="shared" si="7"/>
        <v>17924708.044170499</v>
      </c>
      <c r="Z52" s="42">
        <f t="shared" si="8"/>
        <v>356738.37048783194</v>
      </c>
      <c r="AA52" s="42">
        <f t="shared" si="9"/>
        <v>7427.9729127999999</v>
      </c>
      <c r="AB52" s="43">
        <f t="shared" si="10"/>
        <v>11429.324378092264</v>
      </c>
      <c r="AD52" s="41">
        <f t="shared" si="13"/>
        <v>18304303.711949222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1787.1518305999998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8.8666666861970861E-2</v>
      </c>
      <c r="W53" s="115"/>
      <c r="X53" s="73">
        <f t="shared" si="6"/>
        <v>4000</v>
      </c>
      <c r="Y53" s="42">
        <f t="shared" si="7"/>
        <v>18050918.925599568</v>
      </c>
      <c r="Z53" s="42">
        <f t="shared" si="8"/>
        <v>359250.396618028</v>
      </c>
      <c r="AA53" s="42">
        <f t="shared" si="9"/>
        <v>7480.282581200001</v>
      </c>
      <c r="AB53" s="43">
        <f t="shared" si="10"/>
        <v>11509.678341905121</v>
      </c>
      <c r="AD53" s="41">
        <f t="shared" si="13"/>
        <v>18433159.2831407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1799.6004447999999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8.8666666867469643E-2</v>
      </c>
      <c r="W54" s="116"/>
      <c r="X54" s="73">
        <f t="shared" si="6"/>
        <v>4000</v>
      </c>
      <c r="Y54" s="42">
        <f t="shared" si="7"/>
        <v>18177130.230056588</v>
      </c>
      <c r="Z54" s="42">
        <f t="shared" si="8"/>
        <v>361762.42274822399</v>
      </c>
      <c r="AA54" s="42">
        <f t="shared" si="9"/>
        <v>7532.5922496000003</v>
      </c>
      <c r="AB54" s="43">
        <f t="shared" si="10"/>
        <v>11590.032305717978</v>
      </c>
      <c r="AD54" s="41">
        <f t="shared" si="13"/>
        <v>18562015.277360126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720852183.57174838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705524434.75760782</v>
      </c>
      <c r="Z56" s="67">
        <f>SUM(Z9:Z54)</f>
        <v>14041124.401665444</v>
      </c>
      <c r="AA56" s="67">
        <f>SUM(AA9:AA54)</f>
        <v>584649.27895867429</v>
      </c>
      <c r="AB56" s="72">
        <f>SUM(AB9:AB54)</f>
        <v>449975.13351672073</v>
      </c>
      <c r="AD56" s="68">
        <f>X56+Y56+Z56+AA56+AB56</f>
        <v>720852183.57174861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4"/>
  <sheetViews>
    <sheetView topLeftCell="O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71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70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E9+(J9)</f>
        <v>1248.4128057999999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8.8666666713171555E-2</v>
      </c>
      <c r="W9" s="115"/>
      <c r="X9" s="73">
        <f>($AG$7*$AG$8*S9+$AG$15*$AG$16*R9)*$AG$24</f>
        <v>4000</v>
      </c>
      <c r="Y9" s="42">
        <f>(O9*U9*$AG$30+P9*V9*$AG$29)*365</f>
        <v>12503670.597948078</v>
      </c>
      <c r="Z9" s="42">
        <f>(O9*$AI$15*$AG$37+P9*$AI$7*$AG$36)*365</f>
        <v>248760.666889404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7998.6115984251564</v>
      </c>
      <c r="AD9" s="41">
        <f>SUM(X9:AB9)</f>
        <v>12781579.119568165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1273.3100341999998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8.8666666716993831E-2</v>
      </c>
      <c r="W11" s="115"/>
      <c r="X11" s="73">
        <f t="shared" si="6"/>
        <v>4000</v>
      </c>
      <c r="Y11" s="42">
        <f t="shared" si="7"/>
        <v>12756069.769596193</v>
      </c>
      <c r="Z11" s="42">
        <f t="shared" si="8"/>
        <v>253784.719149796</v>
      </c>
      <c r="AA11" s="42">
        <f t="shared" si="9"/>
        <v>17477.465184511639</v>
      </c>
      <c r="AB11" s="43">
        <f t="shared" si="10"/>
        <v>8159.3195260508692</v>
      </c>
      <c r="AD11" s="41">
        <f t="shared" si="11"/>
        <v>13039491.273456551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1285.7586483999999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8.8666666718990983E-2</v>
      </c>
      <c r="W12" s="115"/>
      <c r="X12" s="73">
        <f t="shared" si="6"/>
        <v>4000</v>
      </c>
      <c r="Y12" s="42">
        <f t="shared" si="7"/>
        <v>12882269.576805504</v>
      </c>
      <c r="Z12" s="42">
        <f t="shared" si="8"/>
        <v>256296.74527999197</v>
      </c>
      <c r="AA12" s="42">
        <f t="shared" si="9"/>
        <v>17638.278726751319</v>
      </c>
      <c r="AB12" s="43">
        <f t="shared" si="10"/>
        <v>8239.673489863726</v>
      </c>
      <c r="AD12" s="41">
        <f t="shared" si="11"/>
        <v>13168444.27430211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1298.2072625999999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8.8666666721047005E-2</v>
      </c>
      <c r="W13" s="115"/>
      <c r="X13" s="73">
        <f t="shared" si="6"/>
        <v>4000</v>
      </c>
      <c r="Y13" s="42">
        <f t="shared" si="7"/>
        <v>13008469.537537221</v>
      </c>
      <c r="Z13" s="42">
        <f t="shared" si="8"/>
        <v>258808.77141018803</v>
      </c>
      <c r="AA13" s="42">
        <f t="shared" si="9"/>
        <v>17785.753356209741</v>
      </c>
      <c r="AB13" s="43">
        <f t="shared" si="10"/>
        <v>8320.0274536765828</v>
      </c>
      <c r="AD13" s="41">
        <f t="shared" si="11"/>
        <v>13297384.089757293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1310.6558768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8.8666666723163021E-2</v>
      </c>
      <c r="W14" s="115"/>
      <c r="X14" s="73">
        <f>($AG$7*$AG$8*S14+$AG$15*$AG$16*R14)*$AG$24+(AG26*AG7)</f>
        <v>72000</v>
      </c>
      <c r="Y14" s="42">
        <f t="shared" si="7"/>
        <v>13134669.656350978</v>
      </c>
      <c r="Z14" s="42">
        <f t="shared" si="8"/>
        <v>261320.797540384</v>
      </c>
      <c r="AA14" s="42">
        <f t="shared" si="9"/>
        <v>17595.250568135794</v>
      </c>
      <c r="AB14" s="43">
        <f t="shared" si="10"/>
        <v>8400.3814174894396</v>
      </c>
      <c r="AD14" s="41">
        <f t="shared" si="11"/>
        <v>13493986.085876986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1323.1044909999998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8.866666672534021E-2</v>
      </c>
      <c r="W15" s="115"/>
      <c r="X15" s="73">
        <f t="shared" si="6"/>
        <v>4000</v>
      </c>
      <c r="Y15" s="42">
        <f t="shared" si="7"/>
        <v>13260869.937895805</v>
      </c>
      <c r="Z15" s="42">
        <f t="shared" si="8"/>
        <v>263832.82367057999</v>
      </c>
      <c r="AA15" s="42">
        <f t="shared" si="9"/>
        <v>17397.763549194067</v>
      </c>
      <c r="AB15" s="43">
        <f t="shared" si="10"/>
        <v>8480.7353813022946</v>
      </c>
      <c r="AD15" s="41">
        <f t="shared" si="11"/>
        <v>13554581.260496879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1335.5531051999999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8.8666666727579724E-2</v>
      </c>
      <c r="W16" s="115"/>
      <c r="X16" s="73">
        <f t="shared" si="6"/>
        <v>4000</v>
      </c>
      <c r="Y16" s="42">
        <f t="shared" si="7"/>
        <v>13387070.386911005</v>
      </c>
      <c r="Z16" s="42">
        <f t="shared" si="8"/>
        <v>266344.84980077593</v>
      </c>
      <c r="AA16" s="42">
        <f t="shared" si="9"/>
        <v>17193.29229938456</v>
      </c>
      <c r="AB16" s="43">
        <f t="shared" si="10"/>
        <v>8561.0893451151514</v>
      </c>
      <c r="AD16" s="41">
        <f t="shared" si="11"/>
        <v>13683169.61835628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1348.0017194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8.8666666729882743E-2</v>
      </c>
      <c r="W17" s="115"/>
      <c r="X17" s="73">
        <f t="shared" si="6"/>
        <v>4000</v>
      </c>
      <c r="Y17" s="42">
        <f t="shared" si="7"/>
        <v>13513271.008227011</v>
      </c>
      <c r="Z17" s="42">
        <f t="shared" si="8"/>
        <v>268856.87593097205</v>
      </c>
      <c r="AA17" s="42">
        <f t="shared" si="9"/>
        <v>16981.836818707285</v>
      </c>
      <c r="AB17" s="43">
        <f t="shared" si="10"/>
        <v>8641.4433089280083</v>
      </c>
      <c r="AD17" s="41">
        <f t="shared" si="11"/>
        <v>13811751.164285619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1360.4503336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8.866666673225046E-2</v>
      </c>
      <c r="W18" s="115"/>
      <c r="X18" s="73">
        <f t="shared" si="6"/>
        <v>4000</v>
      </c>
      <c r="Y18" s="42">
        <f t="shared" si="7"/>
        <v>13639471.806766257</v>
      </c>
      <c r="Z18" s="42">
        <f t="shared" si="8"/>
        <v>271368.90206116799</v>
      </c>
      <c r="AA18" s="42">
        <f t="shared" si="9"/>
        <v>16763.397107162211</v>
      </c>
      <c r="AB18" s="43">
        <f t="shared" si="10"/>
        <v>8721.7972727408633</v>
      </c>
      <c r="AD18" s="41">
        <f t="shared" si="11"/>
        <v>13940325.903207328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1372.8989477999999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8.8666666734684069E-2</v>
      </c>
      <c r="W19" s="115"/>
      <c r="X19" s="73">
        <f t="shared" si="6"/>
        <v>4000</v>
      </c>
      <c r="Y19" s="42">
        <f t="shared" si="7"/>
        <v>13765672.787544066</v>
      </c>
      <c r="Z19" s="42">
        <f t="shared" si="8"/>
        <v>273880.92819136399</v>
      </c>
      <c r="AA19" s="42">
        <f t="shared" si="9"/>
        <v>16537.973164749372</v>
      </c>
      <c r="AB19" s="43">
        <f t="shared" si="10"/>
        <v>8802.1512365537201</v>
      </c>
      <c r="AD19" s="41">
        <f t="shared" si="11"/>
        <v>14068893.840136735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1385.3475619999999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8.8666666737184791E-2</v>
      </c>
      <c r="W20" s="115"/>
      <c r="X20" s="73">
        <f t="shared" si="6"/>
        <v>4000</v>
      </c>
      <c r="Y20" s="42">
        <f t="shared" si="7"/>
        <v>13891873.955669481</v>
      </c>
      <c r="Z20" s="42">
        <f t="shared" si="8"/>
        <v>276392.95432155998</v>
      </c>
      <c r="AA20" s="42">
        <f t="shared" si="9"/>
        <v>16305.564991468746</v>
      </c>
      <c r="AB20" s="43">
        <f t="shared" si="10"/>
        <v>8882.5052003665769</v>
      </c>
      <c r="AD20" s="41">
        <f t="shared" si="11"/>
        <v>14197454.980182877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1397.7961762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8.8666666739753833E-2</v>
      </c>
      <c r="W21" s="115"/>
      <c r="X21" s="73">
        <f t="shared" si="6"/>
        <v>4000</v>
      </c>
      <c r="Y21" s="42">
        <f t="shared" si="7"/>
        <v>14018075.316346165</v>
      </c>
      <c r="Z21" s="42">
        <f t="shared" si="8"/>
        <v>278904.98045175598</v>
      </c>
      <c r="AA21" s="42">
        <f t="shared" si="9"/>
        <v>16066.172587320349</v>
      </c>
      <c r="AB21" s="43">
        <f t="shared" si="10"/>
        <v>8962.8591641794337</v>
      </c>
      <c r="AD21" s="41">
        <f t="shared" si="11"/>
        <v>14326009.32854942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1410.2447903999998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8.8666666742392444E-2</v>
      </c>
      <c r="W22" s="115"/>
      <c r="X22" s="73">
        <f t="shared" si="6"/>
        <v>4000</v>
      </c>
      <c r="Y22" s="42">
        <f t="shared" si="7"/>
        <v>14144276.874873254</v>
      </c>
      <c r="Z22" s="42">
        <f t="shared" si="8"/>
        <v>281417.00658195198</v>
      </c>
      <c r="AA22" s="42">
        <f t="shared" si="9"/>
        <v>15819.795952304166</v>
      </c>
      <c r="AB22" s="43">
        <f t="shared" si="10"/>
        <v>9043.2131279922887</v>
      </c>
      <c r="AD22" s="41">
        <f t="shared" si="11"/>
        <v>14454556.890535504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1422.6934045999999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8.8666666745101874E-2</v>
      </c>
      <c r="W23" s="115"/>
      <c r="X23" s="73">
        <f t="shared" si="6"/>
        <v>4000</v>
      </c>
      <c r="Y23" s="42">
        <f t="shared" si="7"/>
        <v>14270478.636646228</v>
      </c>
      <c r="Z23" s="42">
        <f t="shared" si="8"/>
        <v>283929.03271214798</v>
      </c>
      <c r="AA23" s="42">
        <f t="shared" si="9"/>
        <v>15566.435086420204</v>
      </c>
      <c r="AB23" s="43">
        <f t="shared" si="10"/>
        <v>9123.5670918051455</v>
      </c>
      <c r="AD23" s="41">
        <f t="shared" si="11"/>
        <v>14583097.671536602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1435.1420188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8.8666666747883358E-2</v>
      </c>
      <c r="W24" s="115"/>
      <c r="X24" s="73">
        <f t="shared" si="6"/>
        <v>4000</v>
      </c>
      <c r="Y24" s="42">
        <f t="shared" si="7"/>
        <v>14396680.607157782</v>
      </c>
      <c r="Z24" s="42">
        <f t="shared" si="8"/>
        <v>286441.05884234403</v>
      </c>
      <c r="AA24" s="42">
        <f t="shared" si="9"/>
        <v>15306.089989668466</v>
      </c>
      <c r="AB24" s="43">
        <f t="shared" si="10"/>
        <v>9203.9210556180042</v>
      </c>
      <c r="AD24" s="41">
        <f t="shared" si="11"/>
        <v>14711631.677045412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1447.590633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8.8666666750738171E-2</v>
      </c>
      <c r="W25" s="115"/>
      <c r="X25" s="73">
        <f t="shared" si="6"/>
        <v>4000</v>
      </c>
      <c r="Y25" s="42">
        <f t="shared" si="7"/>
        <v>14522882.791998679</v>
      </c>
      <c r="Z25" s="42">
        <f t="shared" si="8"/>
        <v>288953.08497253997</v>
      </c>
      <c r="AA25" s="42">
        <f t="shared" si="9"/>
        <v>15038.760662048942</v>
      </c>
      <c r="AB25" s="43">
        <f t="shared" si="10"/>
        <v>9284.2750194308592</v>
      </c>
      <c r="AD25" s="41">
        <f t="shared" si="11"/>
        <v>14840158.912652699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1460.0392471999999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8.8666666753667592E-2</v>
      </c>
      <c r="W26" s="115"/>
      <c r="X26" s="73">
        <f t="shared" si="6"/>
        <v>4000</v>
      </c>
      <c r="Y26" s="42">
        <f t="shared" si="7"/>
        <v>14649085.196858643</v>
      </c>
      <c r="Z26" s="42">
        <f t="shared" si="8"/>
        <v>291465.11110273603</v>
      </c>
      <c r="AA26" s="42">
        <f t="shared" si="9"/>
        <v>14764.447103561646</v>
      </c>
      <c r="AB26" s="43">
        <f t="shared" si="10"/>
        <v>9364.6289832437142</v>
      </c>
      <c r="AD26" s="41">
        <f t="shared" si="11"/>
        <v>14968679.384048184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1472.4878613999999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8.866666675667291E-2</v>
      </c>
      <c r="W27" s="115"/>
      <c r="X27" s="73">
        <f t="shared" si="6"/>
        <v>4000</v>
      </c>
      <c r="Y27" s="42">
        <f t="shared" si="7"/>
        <v>14775287.827527214</v>
      </c>
      <c r="Z27" s="42">
        <f t="shared" si="8"/>
        <v>293977.13723293203</v>
      </c>
      <c r="AA27" s="42">
        <f t="shared" si="9"/>
        <v>14483.14931420657</v>
      </c>
      <c r="AB27" s="43">
        <f t="shared" si="10"/>
        <v>9444.982947056571</v>
      </c>
      <c r="AD27" s="41">
        <f t="shared" si="11"/>
        <v>15097193.097021408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1484.9364755999998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8.866666675975543E-2</v>
      </c>
      <c r="W28" s="115"/>
      <c r="X28" s="73">
        <f t="shared" si="6"/>
        <v>4000</v>
      </c>
      <c r="Y28" s="42">
        <f t="shared" si="7"/>
        <v>14901490.689894605</v>
      </c>
      <c r="Z28" s="42">
        <f t="shared" si="8"/>
        <v>296489.16336312803</v>
      </c>
      <c r="AA28" s="42">
        <f t="shared" si="9"/>
        <v>14194.867293983709</v>
      </c>
      <c r="AB28" s="43">
        <f t="shared" si="10"/>
        <v>9525.336910869426</v>
      </c>
      <c r="AD28" s="41">
        <f t="shared" si="11"/>
        <v>15225700.057462588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1497.3850897999998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8.8666666762916457E-2</v>
      </c>
      <c r="W29" s="115"/>
      <c r="X29" s="73">
        <f t="shared" si="6"/>
        <v>4000</v>
      </c>
      <c r="Y29" s="42">
        <f t="shared" si="7"/>
        <v>15027693.789952589</v>
      </c>
      <c r="Z29" s="42">
        <f t="shared" si="8"/>
        <v>299001.18949332403</v>
      </c>
      <c r="AA29" s="42">
        <f t="shared" si="9"/>
        <v>13899.601042893073</v>
      </c>
      <c r="AB29" s="43">
        <f t="shared" si="10"/>
        <v>9605.6908746822846</v>
      </c>
      <c r="AD29" s="41">
        <f t="shared" si="11"/>
        <v>15354200.271363489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1509.8337039999999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8.8666666766157309E-2</v>
      </c>
      <c r="W30" s="115"/>
      <c r="X30" s="73">
        <f t="shared" si="6"/>
        <v>4000</v>
      </c>
      <c r="Y30" s="42">
        <f t="shared" si="7"/>
        <v>15153897.133795358</v>
      </c>
      <c r="Z30" s="42">
        <f t="shared" si="8"/>
        <v>301513.21562351997</v>
      </c>
      <c r="AA30" s="42">
        <f t="shared" si="9"/>
        <v>13597.350560934658</v>
      </c>
      <c r="AB30" s="43">
        <f t="shared" si="10"/>
        <v>9686.0448384951396</v>
      </c>
      <c r="AD30" s="41">
        <f t="shared" si="11"/>
        <v>15482693.744818309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1522.2823182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8.8666666769479319E-2</v>
      </c>
      <c r="W31" s="115"/>
      <c r="X31" s="73">
        <f t="shared" si="6"/>
        <v>4000</v>
      </c>
      <c r="Y31" s="42">
        <f t="shared" si="7"/>
        <v>15280100.727620387</v>
      </c>
      <c r="Z31" s="42">
        <f t="shared" si="8"/>
        <v>304025.24175371596</v>
      </c>
      <c r="AA31" s="42">
        <f t="shared" si="9"/>
        <v>13288.11584810846</v>
      </c>
      <c r="AB31" s="43">
        <f t="shared" si="10"/>
        <v>9766.3988023079964</v>
      </c>
      <c r="AD31" s="41">
        <f t="shared" si="11"/>
        <v>15611180.484024521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1534.7309323999998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8.8666666772883845E-2</v>
      </c>
      <c r="W32" s="115"/>
      <c r="X32" s="73">
        <f t="shared" si="6"/>
        <v>4000</v>
      </c>
      <c r="Y32" s="42">
        <f t="shared" si="7"/>
        <v>15406304.577729315</v>
      </c>
      <c r="Z32" s="42">
        <f t="shared" si="8"/>
        <v>306537.26788391196</v>
      </c>
      <c r="AA32" s="42">
        <f t="shared" si="9"/>
        <v>12971.896904414485</v>
      </c>
      <c r="AB32" s="43">
        <f t="shared" si="10"/>
        <v>9846.7527661208514</v>
      </c>
      <c r="AD32" s="41">
        <f t="shared" si="11"/>
        <v>15739660.495283762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1547.1795466000001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8.8666666776372222E-2</v>
      </c>
      <c r="W33" s="115"/>
      <c r="X33" s="73">
        <f t="shared" si="6"/>
        <v>4000</v>
      </c>
      <c r="Y33" s="42">
        <f t="shared" si="7"/>
        <v>15532508.690528799</v>
      </c>
      <c r="Z33" s="42">
        <f t="shared" si="8"/>
        <v>309049.29401410796</v>
      </c>
      <c r="AA33" s="42">
        <f t="shared" si="9"/>
        <v>12648.693729852734</v>
      </c>
      <c r="AB33" s="43">
        <f t="shared" si="10"/>
        <v>9927.1067299337101</v>
      </c>
      <c r="AD33" s="41">
        <f t="shared" si="11"/>
        <v>15868133.785002694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1559.6281607999999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8.8666666779945835E-2</v>
      </c>
      <c r="W34" s="115"/>
      <c r="X34" s="73">
        <f t="shared" si="6"/>
        <v>4000</v>
      </c>
      <c r="Y34" s="42">
        <f t="shared" si="7"/>
        <v>15658713.072531382</v>
      </c>
      <c r="Z34" s="42">
        <f t="shared" si="8"/>
        <v>311561.32014430402</v>
      </c>
      <c r="AA34" s="42">
        <f t="shared" si="9"/>
        <v>12318.506324423201</v>
      </c>
      <c r="AB34" s="43">
        <f t="shared" si="10"/>
        <v>10007.460693746567</v>
      </c>
      <c r="AD34" s="41">
        <f t="shared" si="11"/>
        <v>15996600.359693855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1572.076775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8.8666666783606046E-2</v>
      </c>
      <c r="W35" s="115"/>
      <c r="X35" s="73">
        <f t="shared" si="6"/>
        <v>4000</v>
      </c>
      <c r="Y35" s="42">
        <f t="shared" si="7"/>
        <v>15784917.730356375</v>
      </c>
      <c r="Z35" s="42">
        <f t="shared" si="8"/>
        <v>314073.34627449996</v>
      </c>
      <c r="AA35" s="42">
        <f t="shared" si="9"/>
        <v>11981.334688125886</v>
      </c>
      <c r="AB35" s="43">
        <f t="shared" si="10"/>
        <v>10087.814657559422</v>
      </c>
      <c r="AD35" s="41">
        <f t="shared" si="11"/>
        <v>16125060.22597656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1584.5253891999998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8.8666666787354242E-2</v>
      </c>
      <c r="W36" s="115"/>
      <c r="X36" s="73">
        <f t="shared" si="6"/>
        <v>4000</v>
      </c>
      <c r="Y36" s="42">
        <f t="shared" si="7"/>
        <v>15911122.670730719</v>
      </c>
      <c r="Z36" s="42">
        <f t="shared" si="8"/>
        <v>316585.37240469595</v>
      </c>
      <c r="AA36" s="42">
        <f t="shared" si="9"/>
        <v>11637.178820960793</v>
      </c>
      <c r="AB36" s="43">
        <f t="shared" si="10"/>
        <v>10168.168621372279</v>
      </c>
      <c r="AD36" s="41">
        <f t="shared" si="11"/>
        <v>16253513.390577748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1596.9740033999999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8.8666666791191839E-2</v>
      </c>
      <c r="W37" s="115"/>
      <c r="X37" s="73">
        <f t="shared" si="6"/>
        <v>4000</v>
      </c>
      <c r="Y37" s="42">
        <f t="shared" si="7"/>
        <v>16037327.900489841</v>
      </c>
      <c r="Z37" s="42">
        <f t="shared" si="8"/>
        <v>319097.39853489195</v>
      </c>
      <c r="AA37" s="42">
        <f t="shared" si="9"/>
        <v>11286.038722927919</v>
      </c>
      <c r="AB37" s="43">
        <f t="shared" si="10"/>
        <v>10248.522585185134</v>
      </c>
      <c r="AD37" s="41">
        <f t="shared" si="11"/>
        <v>16381959.860332847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1609.4226176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8.8666666795120239E-2</v>
      </c>
      <c r="W38" s="115"/>
      <c r="X38" s="73">
        <f t="shared" si="6"/>
        <v>4000</v>
      </c>
      <c r="Y38" s="42">
        <f t="shared" si="7"/>
        <v>16163533.42657854</v>
      </c>
      <c r="Z38" s="42">
        <f t="shared" si="8"/>
        <v>321609.42466508801</v>
      </c>
      <c r="AA38" s="42">
        <f t="shared" si="9"/>
        <v>10927.914394027272</v>
      </c>
      <c r="AB38" s="43">
        <f t="shared" si="10"/>
        <v>10328.876548997991</v>
      </c>
      <c r="AD38" s="41">
        <f t="shared" si="11"/>
        <v>16510399.642186653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1621.8712317999998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8.8666666799140856E-2</v>
      </c>
      <c r="W39" s="115"/>
      <c r="X39" s="73">
        <f t="shared" si="6"/>
        <v>4000</v>
      </c>
      <c r="Y39" s="42">
        <f t="shared" si="7"/>
        <v>16289739.25605184</v>
      </c>
      <c r="Z39" s="42">
        <f t="shared" si="8"/>
        <v>324121.45079528395</v>
      </c>
      <c r="AA39" s="42">
        <f t="shared" si="9"/>
        <v>10562.805834258839</v>
      </c>
      <c r="AB39" s="43">
        <f t="shared" si="10"/>
        <v>10409.230512810847</v>
      </c>
      <c r="AD39" s="41">
        <f t="shared" si="11"/>
        <v>16638832.743194193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1634.3198459999999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8.866666680325512E-2</v>
      </c>
      <c r="W40" s="115"/>
      <c r="X40" s="73">
        <f t="shared" si="6"/>
        <v>4000</v>
      </c>
      <c r="Y40" s="42">
        <f t="shared" si="7"/>
        <v>16415945.396075865</v>
      </c>
      <c r="Z40" s="42">
        <f t="shared" si="8"/>
        <v>326633.47692548</v>
      </c>
      <c r="AA40" s="42">
        <f t="shared" si="9"/>
        <v>10190.713043622629</v>
      </c>
      <c r="AB40" s="43">
        <f t="shared" si="10"/>
        <v>10489.584476623704</v>
      </c>
      <c r="AD40" s="41">
        <f t="shared" si="11"/>
        <v>16767259.170521591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1646.7684601999999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8.8666666807464489E-2</v>
      </c>
      <c r="W41" s="115"/>
      <c r="X41" s="73">
        <f t="shared" si="6"/>
        <v>4000</v>
      </c>
      <c r="Y41" s="42">
        <f t="shared" si="7"/>
        <v>16542151.853928711</v>
      </c>
      <c r="Z41" s="42">
        <f t="shared" si="8"/>
        <v>329145.503055676</v>
      </c>
      <c r="AA41" s="42">
        <f t="shared" si="9"/>
        <v>9811.6360221186405</v>
      </c>
      <c r="AB41" s="43">
        <f t="shared" si="10"/>
        <v>10569.938440436561</v>
      </c>
      <c r="AD41" s="41">
        <f t="shared" si="11"/>
        <v>16895678.931446943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1659.2170744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8.8666666811770406E-2</v>
      </c>
      <c r="W42" s="115"/>
      <c r="X42" s="73">
        <f t="shared" si="6"/>
        <v>4000</v>
      </c>
      <c r="Y42" s="42">
        <f t="shared" si="7"/>
        <v>16668358.637001306</v>
      </c>
      <c r="Z42" s="42">
        <f t="shared" si="8"/>
        <v>331657.52918587206</v>
      </c>
      <c r="AA42" s="42">
        <f t="shared" si="9"/>
        <v>9425.5747697468723</v>
      </c>
      <c r="AB42" s="43">
        <f t="shared" si="10"/>
        <v>10650.292404249416</v>
      </c>
      <c r="AD42" s="41">
        <f t="shared" si="11"/>
        <v>17024092.033361174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1671.6656885999998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8.8666666816174342E-2</v>
      </c>
      <c r="W43" s="115"/>
      <c r="X43" s="73">
        <f t="shared" si="6"/>
        <v>4000</v>
      </c>
      <c r="Y43" s="42">
        <f t="shared" si="7"/>
        <v>16794565.752798282</v>
      </c>
      <c r="Z43" s="42">
        <f t="shared" si="8"/>
        <v>334169.555316068</v>
      </c>
      <c r="AA43" s="42">
        <f t="shared" si="9"/>
        <v>9032.5292865073243</v>
      </c>
      <c r="AB43" s="43">
        <f t="shared" si="10"/>
        <v>10730.646368062275</v>
      </c>
      <c r="AD43" s="41">
        <f t="shared" si="11"/>
        <v>17152498.483768921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1684.1143027999999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8.8666666820677767E-2</v>
      </c>
      <c r="W44" s="115"/>
      <c r="X44" s="73">
        <f t="shared" si="6"/>
        <v>4000</v>
      </c>
      <c r="Y44" s="42">
        <f t="shared" si="7"/>
        <v>16920773.208938837</v>
      </c>
      <c r="Z44" s="42">
        <f t="shared" si="8"/>
        <v>336681.581446264</v>
      </c>
      <c r="AA44" s="42">
        <f t="shared" si="9"/>
        <v>8632.4995724</v>
      </c>
      <c r="AB44" s="43">
        <f t="shared" si="10"/>
        <v>10811.000331875128</v>
      </c>
      <c r="AD44" s="41">
        <f t="shared" si="11"/>
        <v>17280898.290289376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1696.5629169999997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8.8666666825282181E-2</v>
      </c>
      <c r="W45" s="115"/>
      <c r="X45" s="73">
        <f t="shared" si="6"/>
        <v>4000</v>
      </c>
      <c r="Y45" s="42">
        <f t="shared" si="7"/>
        <v>17046981.013157621</v>
      </c>
      <c r="Z45" s="42">
        <f t="shared" si="8"/>
        <v>339193.60757646</v>
      </c>
      <c r="AA45" s="42">
        <f t="shared" si="9"/>
        <v>8225.4856274248923</v>
      </c>
      <c r="AB45" s="43">
        <f t="shared" si="10"/>
        <v>10891.354295687983</v>
      </c>
      <c r="AD45" s="41">
        <f t="shared" si="11"/>
        <v>17409291.460657194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1709.0115311999998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8.8666666829989069E-2</v>
      </c>
      <c r="W46" s="115"/>
      <c r="X46" s="73">
        <f t="shared" si="6"/>
        <v>4000</v>
      </c>
      <c r="Y46" s="42">
        <f t="shared" si="7"/>
        <v>17173189.173305579</v>
      </c>
      <c r="Z46" s="42">
        <f t="shared" si="8"/>
        <v>341705.63370665599</v>
      </c>
      <c r="AA46" s="42">
        <f t="shared" si="9"/>
        <v>7811.4874515820065</v>
      </c>
      <c r="AB46" s="43">
        <f t="shared" si="10"/>
        <v>10971.70825950084</v>
      </c>
      <c r="AD46" s="41">
        <f t="shared" si="11"/>
        <v>17537678.002723318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1721.4601454000001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8.8666666834799943E-2</v>
      </c>
      <c r="W47" s="115"/>
      <c r="X47" s="73">
        <f t="shared" si="6"/>
        <v>4000</v>
      </c>
      <c r="Y47" s="42">
        <f t="shared" si="7"/>
        <v>17299397.697350837</v>
      </c>
      <c r="Z47" s="42">
        <f t="shared" si="8"/>
        <v>344217.65983685205</v>
      </c>
      <c r="AA47" s="42">
        <f t="shared" si="9"/>
        <v>7390.5050448713428</v>
      </c>
      <c r="AB47" s="43">
        <f t="shared" si="10"/>
        <v>11052.062223313698</v>
      </c>
      <c r="AD47" s="41">
        <f t="shared" ref="AD47:AD54" si="13">SUM(X47:AB47)</f>
        <v>17666057.924455874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1733.9087595999997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8.8666666839716329E-2</v>
      </c>
      <c r="W48" s="115"/>
      <c r="X48" s="73">
        <f t="shared" si="6"/>
        <v>4000</v>
      </c>
      <c r="Y48" s="42">
        <f t="shared" si="7"/>
        <v>17425606.593379557</v>
      </c>
      <c r="Z48" s="42">
        <f t="shared" si="8"/>
        <v>346729.68596704799</v>
      </c>
      <c r="AA48" s="42">
        <f t="shared" si="9"/>
        <v>7218.7342391999991</v>
      </c>
      <c r="AB48" s="43">
        <f t="shared" si="10"/>
        <v>11132.416187126553</v>
      </c>
      <c r="AD48" s="41">
        <f t="shared" si="13"/>
        <v>17794687.429772928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1746.3573738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8.8666666844739742E-2</v>
      </c>
      <c r="W49" s="115"/>
      <c r="X49" s="73">
        <f t="shared" si="6"/>
        <v>4000</v>
      </c>
      <c r="Y49" s="42">
        <f t="shared" si="7"/>
        <v>17551815.869596828</v>
      </c>
      <c r="Z49" s="42">
        <f t="shared" si="8"/>
        <v>349241.71209724405</v>
      </c>
      <c r="AA49" s="42">
        <f t="shared" si="9"/>
        <v>7271.0439076000002</v>
      </c>
      <c r="AB49" s="43">
        <f t="shared" si="10"/>
        <v>11212.77015093941</v>
      </c>
      <c r="AD49" s="41">
        <f t="shared" si="13"/>
        <v>17923541.395752613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1758.8059880000001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8.8666666849871748E-2</v>
      </c>
      <c r="W50" s="115"/>
      <c r="X50" s="73">
        <f t="shared" si="6"/>
        <v>4000</v>
      </c>
      <c r="Y50" s="42">
        <f t="shared" si="7"/>
        <v>17678025.534327496</v>
      </c>
      <c r="Z50" s="42">
        <f t="shared" si="8"/>
        <v>351753.73822743993</v>
      </c>
      <c r="AA50" s="42">
        <f t="shared" si="9"/>
        <v>7323.3535760000004</v>
      </c>
      <c r="AB50" s="43">
        <f t="shared" si="10"/>
        <v>11293.124114752267</v>
      </c>
      <c r="AD50" s="41">
        <f t="shared" si="13"/>
        <v>18052395.750245687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1771.2546021999999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8.8666666855113888E-2</v>
      </c>
      <c r="W51" s="115"/>
      <c r="X51" s="73">
        <f t="shared" si="6"/>
        <v>4000</v>
      </c>
      <c r="Y51" s="42">
        <f t="shared" si="7"/>
        <v>17804235.596017074</v>
      </c>
      <c r="Z51" s="42">
        <f t="shared" si="8"/>
        <v>354265.76435763604</v>
      </c>
      <c r="AA51" s="42">
        <f t="shared" si="9"/>
        <v>7375.6632443999997</v>
      </c>
      <c r="AB51" s="43">
        <f t="shared" si="10"/>
        <v>11373.478078565124</v>
      </c>
      <c r="AD51" s="41">
        <f t="shared" si="13"/>
        <v>18181250.501697678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1783.7032164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8.866666686046773E-2</v>
      </c>
      <c r="W52" s="115"/>
      <c r="X52" s="73">
        <f t="shared" si="6"/>
        <v>4000</v>
      </c>
      <c r="Y52" s="42">
        <f t="shared" si="7"/>
        <v>17930446.063232575</v>
      </c>
      <c r="Z52" s="42">
        <f t="shared" si="8"/>
        <v>356777.79048783192</v>
      </c>
      <c r="AA52" s="42">
        <f t="shared" si="9"/>
        <v>7427.9729127999999</v>
      </c>
      <c r="AB52" s="43">
        <f t="shared" si="10"/>
        <v>11453.832042377979</v>
      </c>
      <c r="AD52" s="41">
        <f t="shared" si="13"/>
        <v>18310105.658675585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1796.1518305999998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8.8666666865934857E-2</v>
      </c>
      <c r="W53" s="115"/>
      <c r="X53" s="73">
        <f t="shared" si="6"/>
        <v>4000</v>
      </c>
      <c r="Y53" s="42">
        <f t="shared" si="7"/>
        <v>18056656.944663405</v>
      </c>
      <c r="Z53" s="42">
        <f t="shared" si="8"/>
        <v>359289.81661802798</v>
      </c>
      <c r="AA53" s="42">
        <f t="shared" si="9"/>
        <v>7480.282581200001</v>
      </c>
      <c r="AB53" s="43">
        <f t="shared" si="10"/>
        <v>11534.186006190836</v>
      </c>
      <c r="AD53" s="41">
        <f t="shared" si="13"/>
        <v>18438961.229868826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1808.6004447999999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8.8666666871516836E-2</v>
      </c>
      <c r="W54" s="116"/>
      <c r="X54" s="73">
        <f t="shared" si="6"/>
        <v>4000</v>
      </c>
      <c r="Y54" s="42">
        <f t="shared" si="7"/>
        <v>18182868.249122214</v>
      </c>
      <c r="Z54" s="42">
        <f t="shared" si="8"/>
        <v>361801.84274822398</v>
      </c>
      <c r="AA54" s="42">
        <f t="shared" si="9"/>
        <v>7532.5922496000003</v>
      </c>
      <c r="AB54" s="43">
        <f t="shared" si="10"/>
        <v>11614.539970003691</v>
      </c>
      <c r="AD54" s="41">
        <f t="shared" si="13"/>
        <v>18567817.22409004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721119073.11995173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705788383.63325405</v>
      </c>
      <c r="Z56" s="67">
        <f>SUM(Z9:Z54)</f>
        <v>14042937.721665444</v>
      </c>
      <c r="AA56" s="67">
        <f>SUM(AA9:AA54)</f>
        <v>584649.27895867429</v>
      </c>
      <c r="AB56" s="72">
        <f>SUM(AB9:AB54)</f>
        <v>451102.48607386358</v>
      </c>
      <c r="AD56" s="68">
        <f>X56+Y56+Z56+AA56+AB56</f>
        <v>721119073.11995208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  <row r="62" spans="1:34" ht="15" thickBot="1" x14ac:dyDescent="0.35"/>
    <row r="63" spans="1:34" ht="15" thickBot="1" x14ac:dyDescent="0.35">
      <c r="Z63" s="68"/>
      <c r="AA63" s="68"/>
      <c r="AB63" s="79"/>
    </row>
    <row r="64" spans="1:34" x14ac:dyDescent="0.3">
      <c r="AD64" s="79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Q34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73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72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D9</f>
        <v>11902.77</v>
      </c>
      <c r="P9" s="36">
        <f>E9+(K9)</f>
        <v>1257.4128057999999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8.5495997799554108E-2</v>
      </c>
      <c r="V9" s="34">
        <f>($AI$7/$AG$12)*(1+0.15*(P9/$AG$10)^4)+$AH$32</f>
        <v>8.8666666714527165E-2</v>
      </c>
      <c r="W9" s="115"/>
      <c r="X9" s="73">
        <f>($AG$7*$AG$8*S9+$AG$15*$AG$16*R9)*$AG$24</f>
        <v>4000</v>
      </c>
      <c r="Y9" s="42">
        <f>(O9*U9*$AG$30+P9*V9*$AG$29)*365</f>
        <v>12509408.616963344</v>
      </c>
      <c r="Z9" s="42">
        <f>(O9*$AI$15*$AG$37+P9*$AI$7*$AG$36)*365</f>
        <v>248800.08688940399</v>
      </c>
      <c r="AA9" s="42">
        <f>O9*$AI$15*($AG$41+$AG$40*(1-M9))*365</f>
        <v>17149.243132258383</v>
      </c>
      <c r="AB9" s="43">
        <f>365*((P9*$AI$7*($AG$53*$AG$54+$AG$49*$AG$50+$AG$45*$AG$46))+(O9*1.6*$AI$15*($AG$53*$AG$55+$AG$49*$AG$51+$AG$45*$AG$47)))</f>
        <v>8023.1192627108703</v>
      </c>
      <c r="AD9" s="41">
        <f>SUM(X9:AB9)</f>
        <v>12787381.066247717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D10</f>
        <v>12023</v>
      </c>
      <c r="P10" s="36">
        <f t="shared" ref="P10:P54" si="1">E10+(K10)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12143.23</v>
      </c>
      <c r="P11" s="36">
        <f t="shared" si="1"/>
        <v>1282.3100341999998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8.5496039636437357E-2</v>
      </c>
      <c r="V11" s="34">
        <f t="shared" si="5"/>
        <v>8.8666666718431875E-2</v>
      </c>
      <c r="W11" s="115"/>
      <c r="X11" s="73">
        <f t="shared" si="6"/>
        <v>4000</v>
      </c>
      <c r="Y11" s="42">
        <f t="shared" si="7"/>
        <v>12761807.78861271</v>
      </c>
      <c r="Z11" s="42">
        <f t="shared" si="8"/>
        <v>253824.13914979596</v>
      </c>
      <c r="AA11" s="42">
        <f t="shared" si="9"/>
        <v>17477.465184511639</v>
      </c>
      <c r="AB11" s="43">
        <f t="shared" si="10"/>
        <v>8183.827190336583</v>
      </c>
      <c r="AD11" s="41">
        <f t="shared" si="11"/>
        <v>13045293.220137354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12263.46</v>
      </c>
      <c r="P12" s="36">
        <f t="shared" si="1"/>
        <v>1294.7586483999999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8.5496061508742976E-2</v>
      </c>
      <c r="V12" s="34">
        <f t="shared" si="5"/>
        <v>8.8666666720471465E-2</v>
      </c>
      <c r="W12" s="115"/>
      <c r="X12" s="73">
        <f t="shared" si="6"/>
        <v>4000</v>
      </c>
      <c r="Y12" s="42">
        <f t="shared" si="7"/>
        <v>12888007.595822673</v>
      </c>
      <c r="Z12" s="42">
        <f t="shared" si="8"/>
        <v>256336.16527999195</v>
      </c>
      <c r="AA12" s="42">
        <f t="shared" si="9"/>
        <v>17638.278726751319</v>
      </c>
      <c r="AB12" s="43">
        <f t="shared" si="10"/>
        <v>8264.1811541494408</v>
      </c>
      <c r="AD12" s="41">
        <f t="shared" si="11"/>
        <v>13174246.220983565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12383.69</v>
      </c>
      <c r="P13" s="36">
        <f t="shared" si="1"/>
        <v>1307.2072625999999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8.5496084033900174E-2</v>
      </c>
      <c r="V13" s="34">
        <f t="shared" si="5"/>
        <v>8.8666666722570758E-2</v>
      </c>
      <c r="W13" s="115"/>
      <c r="X13" s="73">
        <f t="shared" si="6"/>
        <v>4000</v>
      </c>
      <c r="Y13" s="42">
        <f t="shared" si="7"/>
        <v>13014207.556555063</v>
      </c>
      <c r="Z13" s="42">
        <f t="shared" si="8"/>
        <v>258848.19141018804</v>
      </c>
      <c r="AA13" s="42">
        <f t="shared" si="9"/>
        <v>17785.753356209741</v>
      </c>
      <c r="AB13" s="43">
        <f t="shared" si="10"/>
        <v>8344.5351179622958</v>
      </c>
      <c r="AD13" s="41">
        <f t="shared" si="11"/>
        <v>13303186.036439421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12503.92</v>
      </c>
      <c r="P14" s="36">
        <f t="shared" si="1"/>
        <v>1319.6558768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8.5496107224772494E-2</v>
      </c>
      <c r="V14" s="34">
        <f t="shared" si="5"/>
        <v>8.8666666724730878E-2</v>
      </c>
      <c r="W14" s="115"/>
      <c r="X14" s="73">
        <f>($AG$7*$AG$8*S14+$AG$15*$AG$16*R14)*$AG$24+(AG26*AG7)</f>
        <v>72000</v>
      </c>
      <c r="Y14" s="42">
        <f t="shared" si="7"/>
        <v>13140407.675369512</v>
      </c>
      <c r="Z14" s="42">
        <f t="shared" si="8"/>
        <v>261360.21754038398</v>
      </c>
      <c r="AA14" s="42">
        <f t="shared" si="9"/>
        <v>17595.250568135794</v>
      </c>
      <c r="AB14" s="43">
        <f t="shared" si="10"/>
        <v>8424.8890817751526</v>
      </c>
      <c r="AD14" s="41">
        <f t="shared" si="11"/>
        <v>13499788.032559806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12624.15</v>
      </c>
      <c r="P15" s="36">
        <f t="shared" si="1"/>
        <v>1332.1044909999998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8.5496131094349004E-2</v>
      </c>
      <c r="V15" s="34">
        <f t="shared" si="5"/>
        <v>8.8666666726953003E-2</v>
      </c>
      <c r="W15" s="115"/>
      <c r="X15" s="73">
        <f t="shared" si="6"/>
        <v>4000</v>
      </c>
      <c r="Y15" s="42">
        <f t="shared" si="7"/>
        <v>13266607.956915047</v>
      </c>
      <c r="Z15" s="42">
        <f t="shared" si="8"/>
        <v>263872.24367057998</v>
      </c>
      <c r="AA15" s="42">
        <f t="shared" si="9"/>
        <v>17397.763549194067</v>
      </c>
      <c r="AB15" s="43">
        <f t="shared" si="10"/>
        <v>8505.2430455880094</v>
      </c>
      <c r="AD15" s="41">
        <f t="shared" si="11"/>
        <v>13560383.207180407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12744.38</v>
      </c>
      <c r="P16" s="36">
        <f t="shared" si="1"/>
        <v>1344.5531051999999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8.5496155655744241E-2</v>
      </c>
      <c r="V16" s="34">
        <f t="shared" si="5"/>
        <v>8.8666666729238314E-2</v>
      </c>
      <c r="W16" s="115"/>
      <c r="X16" s="73">
        <f t="shared" si="6"/>
        <v>4000</v>
      </c>
      <c r="Y16" s="42">
        <f t="shared" si="7"/>
        <v>13392808.405930981</v>
      </c>
      <c r="Z16" s="42">
        <f t="shared" si="8"/>
        <v>266384.26980077598</v>
      </c>
      <c r="AA16" s="42">
        <f t="shared" si="9"/>
        <v>17193.29229938456</v>
      </c>
      <c r="AB16" s="43">
        <f t="shared" si="10"/>
        <v>8585.5970094008662</v>
      </c>
      <c r="AD16" s="41">
        <f t="shared" si="11"/>
        <v>13688971.565040544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12864.61</v>
      </c>
      <c r="P17" s="36">
        <f t="shared" si="1"/>
        <v>1357.0017194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8.5496180922198267E-2</v>
      </c>
      <c r="V17" s="34">
        <f t="shared" si="5"/>
        <v>8.866666673158799E-2</v>
      </c>
      <c r="W17" s="115"/>
      <c r="X17" s="73">
        <f t="shared" si="6"/>
        <v>4000</v>
      </c>
      <c r="Y17" s="42">
        <f t="shared" si="7"/>
        <v>13519009.027247742</v>
      </c>
      <c r="Z17" s="42">
        <f t="shared" si="8"/>
        <v>268896.29593097203</v>
      </c>
      <c r="AA17" s="42">
        <f t="shared" si="9"/>
        <v>16981.836818707285</v>
      </c>
      <c r="AB17" s="43">
        <f t="shared" si="10"/>
        <v>8665.950973213723</v>
      </c>
      <c r="AD17" s="41">
        <f t="shared" si="11"/>
        <v>13817553.110970637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12984.84</v>
      </c>
      <c r="P18" s="36">
        <f t="shared" si="1"/>
        <v>1369.4503336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8.5496206907076627E-2</v>
      </c>
      <c r="V18" s="34">
        <f t="shared" si="5"/>
        <v>8.8666666734003224E-2</v>
      </c>
      <c r="W18" s="115"/>
      <c r="X18" s="73">
        <f t="shared" si="6"/>
        <v>4000</v>
      </c>
      <c r="Y18" s="42">
        <f t="shared" si="7"/>
        <v>13645209.82578776</v>
      </c>
      <c r="Z18" s="42">
        <f t="shared" si="8"/>
        <v>271408.32206116803</v>
      </c>
      <c r="AA18" s="42">
        <f t="shared" si="9"/>
        <v>16763.397107162211</v>
      </c>
      <c r="AB18" s="43">
        <f t="shared" si="10"/>
        <v>8746.3049370265799</v>
      </c>
      <c r="AD18" s="41">
        <f t="shared" si="11"/>
        <v>13946127.849893117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13105.07</v>
      </c>
      <c r="P19" s="36">
        <f t="shared" si="1"/>
        <v>1381.8989477999999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8.5496233623870363E-2</v>
      </c>
      <c r="V19" s="34">
        <f t="shared" si="5"/>
        <v>8.8666666736485225E-2</v>
      </c>
      <c r="W19" s="115"/>
      <c r="X19" s="73">
        <f t="shared" si="6"/>
        <v>4000</v>
      </c>
      <c r="Y19" s="42">
        <f t="shared" si="7"/>
        <v>13771410.806566367</v>
      </c>
      <c r="Z19" s="42">
        <f t="shared" si="8"/>
        <v>273920.34819136403</v>
      </c>
      <c r="AA19" s="42">
        <f t="shared" si="9"/>
        <v>16537.973164749372</v>
      </c>
      <c r="AB19" s="43">
        <f t="shared" si="10"/>
        <v>8826.6589008394349</v>
      </c>
      <c r="AD19" s="41">
        <f t="shared" si="11"/>
        <v>14074695.786823321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13225.3</v>
      </c>
      <c r="P20" s="36">
        <f t="shared" si="1"/>
        <v>1394.3475619999999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8.5496261086196013E-2</v>
      </c>
      <c r="V20" s="34">
        <f t="shared" si="5"/>
        <v>8.8666666739035227E-2</v>
      </c>
      <c r="W20" s="115"/>
      <c r="X20" s="73">
        <f t="shared" si="6"/>
        <v>4000</v>
      </c>
      <c r="Y20" s="42">
        <f t="shared" si="7"/>
        <v>13897611.974692596</v>
      </c>
      <c r="Z20" s="42">
        <f t="shared" si="8"/>
        <v>276432.37432155997</v>
      </c>
      <c r="AA20" s="42">
        <f t="shared" si="9"/>
        <v>16305.564991468746</v>
      </c>
      <c r="AB20" s="43">
        <f t="shared" si="10"/>
        <v>8907.0128646522899</v>
      </c>
      <c r="AD20" s="41">
        <f t="shared" si="11"/>
        <v>14203256.926870277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13345.53</v>
      </c>
      <c r="P21" s="36">
        <f t="shared" si="1"/>
        <v>1406.7961762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8.5496289307795625E-2</v>
      </c>
      <c r="V21" s="34">
        <f t="shared" si="5"/>
        <v>8.8666666741654437E-2</v>
      </c>
      <c r="W21" s="115"/>
      <c r="X21" s="73">
        <f t="shared" si="6"/>
        <v>4000</v>
      </c>
      <c r="Y21" s="42">
        <f t="shared" si="7"/>
        <v>14023813.33537012</v>
      </c>
      <c r="Z21" s="42">
        <f t="shared" si="8"/>
        <v>278944.40045175602</v>
      </c>
      <c r="AA21" s="42">
        <f t="shared" si="9"/>
        <v>16066.172587320349</v>
      </c>
      <c r="AB21" s="43">
        <f t="shared" si="10"/>
        <v>8987.3668284651485</v>
      </c>
      <c r="AD21" s="41">
        <f t="shared" si="11"/>
        <v>14331811.275237661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13465.76</v>
      </c>
      <c r="P22" s="36">
        <f t="shared" si="1"/>
        <v>1419.2447903999998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8.5496318302536747E-2</v>
      </c>
      <c r="V22" s="34">
        <f t="shared" si="5"/>
        <v>8.8666666744344119E-2</v>
      </c>
      <c r="W22" s="115"/>
      <c r="X22" s="73">
        <f t="shared" si="6"/>
        <v>4000</v>
      </c>
      <c r="Y22" s="42">
        <f t="shared" si="7"/>
        <v>14150014.893898074</v>
      </c>
      <c r="Z22" s="42">
        <f t="shared" si="8"/>
        <v>281456.42658195196</v>
      </c>
      <c r="AA22" s="42">
        <f t="shared" si="9"/>
        <v>15819.795952304166</v>
      </c>
      <c r="AB22" s="43">
        <f t="shared" si="10"/>
        <v>9067.7207922780035</v>
      </c>
      <c r="AD22" s="41">
        <f t="shared" si="11"/>
        <v>14460358.837224608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13585.99</v>
      </c>
      <c r="P23" s="36">
        <f t="shared" si="1"/>
        <v>1431.6934045999999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8.5496348084412407E-2</v>
      </c>
      <c r="V23" s="34">
        <f t="shared" si="5"/>
        <v>8.8666666747105521E-2</v>
      </c>
      <c r="W23" s="115"/>
      <c r="X23" s="73">
        <f t="shared" si="6"/>
        <v>4000</v>
      </c>
      <c r="Y23" s="42">
        <f t="shared" si="7"/>
        <v>14276216.65567193</v>
      </c>
      <c r="Z23" s="42">
        <f t="shared" si="8"/>
        <v>283968.45271214796</v>
      </c>
      <c r="AA23" s="42">
        <f t="shared" si="9"/>
        <v>15566.435086420204</v>
      </c>
      <c r="AB23" s="43">
        <f t="shared" si="10"/>
        <v>9148.0747560908603</v>
      </c>
      <c r="AD23" s="41">
        <f t="shared" si="11"/>
        <v>14588899.61822659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13706.220000000001</v>
      </c>
      <c r="P24" s="36">
        <f t="shared" si="1"/>
        <v>1444.1420188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8.5496378667541145E-2</v>
      </c>
      <c r="V24" s="34">
        <f t="shared" si="5"/>
        <v>8.8666666749939893E-2</v>
      </c>
      <c r="W24" s="115"/>
      <c r="X24" s="73">
        <f t="shared" si="6"/>
        <v>4000</v>
      </c>
      <c r="Y24" s="42">
        <f t="shared" si="7"/>
        <v>14402418.626184391</v>
      </c>
      <c r="Z24" s="42">
        <f t="shared" si="8"/>
        <v>286480.47884234408</v>
      </c>
      <c r="AA24" s="42">
        <f t="shared" si="9"/>
        <v>15306.089989668466</v>
      </c>
      <c r="AB24" s="43">
        <f t="shared" si="10"/>
        <v>9228.4287199037171</v>
      </c>
      <c r="AD24" s="41">
        <f t="shared" si="11"/>
        <v>14717433.623736307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13826.45</v>
      </c>
      <c r="P25" s="36">
        <f t="shared" si="1"/>
        <v>1456.590633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8.5496410066166997E-2</v>
      </c>
      <c r="V25" s="34">
        <f t="shared" si="5"/>
        <v>8.8666666752848511E-2</v>
      </c>
      <c r="W25" s="115"/>
      <c r="X25" s="73">
        <f t="shared" si="6"/>
        <v>4000</v>
      </c>
      <c r="Y25" s="42">
        <f t="shared" si="7"/>
        <v>14528620.811026225</v>
      </c>
      <c r="Z25" s="42">
        <f t="shared" si="8"/>
        <v>288992.50497253996</v>
      </c>
      <c r="AA25" s="42">
        <f t="shared" si="9"/>
        <v>15038.760662048942</v>
      </c>
      <c r="AB25" s="43">
        <f t="shared" si="10"/>
        <v>9308.7826837165721</v>
      </c>
      <c r="AD25" s="41">
        <f t="shared" si="11"/>
        <v>14845960.859344531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13946.68</v>
      </c>
      <c r="P26" s="36">
        <f t="shared" si="1"/>
        <v>1469.0392471999999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8.5496442294659483E-2</v>
      </c>
      <c r="V26" s="34">
        <f t="shared" si="5"/>
        <v>8.8666666755832679E-2</v>
      </c>
      <c r="W26" s="115"/>
      <c r="X26" s="73">
        <f t="shared" si="6"/>
        <v>4000</v>
      </c>
      <c r="Y26" s="42">
        <f t="shared" si="7"/>
        <v>14654823.215887144</v>
      </c>
      <c r="Z26" s="42">
        <f t="shared" si="8"/>
        <v>291504.53110273601</v>
      </c>
      <c r="AA26" s="42">
        <f t="shared" si="9"/>
        <v>14764.447103561646</v>
      </c>
      <c r="AB26" s="43">
        <f t="shared" si="10"/>
        <v>9389.1366475294271</v>
      </c>
      <c r="AD26" s="41">
        <f t="shared" si="11"/>
        <v>14974481.330740971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14066.91</v>
      </c>
      <c r="P27" s="36">
        <f t="shared" si="1"/>
        <v>1481.4878613999999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8.5496475367513661E-2</v>
      </c>
      <c r="V27" s="34">
        <f t="shared" si="5"/>
        <v>8.8666666758893689E-2</v>
      </c>
      <c r="W27" s="115"/>
      <c r="X27" s="73">
        <f t="shared" si="6"/>
        <v>4000</v>
      </c>
      <c r="Y27" s="42">
        <f t="shared" si="7"/>
        <v>14781025.846556695</v>
      </c>
      <c r="Z27" s="42">
        <f t="shared" si="8"/>
        <v>294016.55723293201</v>
      </c>
      <c r="AA27" s="42">
        <f t="shared" si="9"/>
        <v>14483.14931420657</v>
      </c>
      <c r="AB27" s="43">
        <f t="shared" si="10"/>
        <v>9469.4906113422858</v>
      </c>
      <c r="AD27" s="41">
        <f t="shared" si="11"/>
        <v>15102995.043715175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14187.14</v>
      </c>
      <c r="P28" s="36">
        <f t="shared" si="1"/>
        <v>1493.9364755999998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8.5496509299350029E-2</v>
      </c>
      <c r="V28" s="34">
        <f t="shared" si="5"/>
        <v>8.8666666762032831E-2</v>
      </c>
      <c r="W28" s="115"/>
      <c r="X28" s="73">
        <f t="shared" si="6"/>
        <v>4000</v>
      </c>
      <c r="Y28" s="42">
        <f t="shared" si="7"/>
        <v>14907228.708925093</v>
      </c>
      <c r="Z28" s="42">
        <f t="shared" si="8"/>
        <v>296528.58336312801</v>
      </c>
      <c r="AA28" s="42">
        <f t="shared" si="9"/>
        <v>14194.867293983709</v>
      </c>
      <c r="AB28" s="43">
        <f t="shared" si="10"/>
        <v>9549.8445751551408</v>
      </c>
      <c r="AD28" s="41">
        <f t="shared" si="11"/>
        <v>15231502.004157361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14307.369999999999</v>
      </c>
      <c r="P29" s="36">
        <f t="shared" si="1"/>
        <v>1506.3850897999998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8.5496544104914626E-2</v>
      </c>
      <c r="V29" s="34">
        <f t="shared" si="5"/>
        <v>8.8666666765251437E-2</v>
      </c>
      <c r="W29" s="115"/>
      <c r="X29" s="73">
        <f t="shared" si="6"/>
        <v>4000</v>
      </c>
      <c r="Y29" s="42">
        <f t="shared" si="7"/>
        <v>15033431.808984108</v>
      </c>
      <c r="Z29" s="42">
        <f t="shared" si="8"/>
        <v>299040.60949332395</v>
      </c>
      <c r="AA29" s="42">
        <f t="shared" si="9"/>
        <v>13899.601042893073</v>
      </c>
      <c r="AB29" s="43">
        <f t="shared" si="10"/>
        <v>9630.1985389679976</v>
      </c>
      <c r="AD29" s="41">
        <f t="shared" si="11"/>
        <v>15360002.218059294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14427.6</v>
      </c>
      <c r="P30" s="36">
        <f t="shared" si="1"/>
        <v>1518.8337039999999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8.5496579799078987E-2</v>
      </c>
      <c r="V30" s="34">
        <f t="shared" si="5"/>
        <v>8.8666666768550825E-2</v>
      </c>
      <c r="W30" s="115"/>
      <c r="X30" s="73">
        <f t="shared" si="6"/>
        <v>4000</v>
      </c>
      <c r="Y30" s="42">
        <f t="shared" si="7"/>
        <v>15159635.152827939</v>
      </c>
      <c r="Z30" s="42">
        <f t="shared" si="8"/>
        <v>301552.63562352001</v>
      </c>
      <c r="AA30" s="42">
        <f t="shared" si="9"/>
        <v>13597.350560934658</v>
      </c>
      <c r="AB30" s="43">
        <f t="shared" si="10"/>
        <v>9710.5525027808544</v>
      </c>
      <c r="AD30" s="41">
        <f t="shared" si="11"/>
        <v>15488495.691515176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14547.83</v>
      </c>
      <c r="P31" s="36">
        <f t="shared" si="1"/>
        <v>1531.2823182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8.5496616396840128E-2</v>
      </c>
      <c r="V31" s="34">
        <f t="shared" si="5"/>
        <v>8.8666666771932356E-2</v>
      </c>
      <c r="W31" s="115"/>
      <c r="X31" s="73">
        <f t="shared" si="6"/>
        <v>4000</v>
      </c>
      <c r="Y31" s="42">
        <f t="shared" si="7"/>
        <v>15285838.74665405</v>
      </c>
      <c r="Z31" s="42">
        <f t="shared" si="8"/>
        <v>304064.66175371595</v>
      </c>
      <c r="AA31" s="42">
        <f t="shared" si="9"/>
        <v>13288.11584810846</v>
      </c>
      <c r="AB31" s="43">
        <f t="shared" si="10"/>
        <v>9790.9064665937094</v>
      </c>
      <c r="AD31" s="41">
        <f t="shared" si="11"/>
        <v>15616982.430722469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14668.06</v>
      </c>
      <c r="P32" s="36">
        <f t="shared" si="1"/>
        <v>1543.7309323999998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8.549665391332055E-2</v>
      </c>
      <c r="V32" s="34">
        <f t="shared" si="5"/>
        <v>8.8666666775397376E-2</v>
      </c>
      <c r="W32" s="115"/>
      <c r="X32" s="73">
        <f t="shared" si="6"/>
        <v>4000</v>
      </c>
      <c r="Y32" s="42">
        <f t="shared" si="7"/>
        <v>15412042.59676409</v>
      </c>
      <c r="Z32" s="42">
        <f t="shared" si="8"/>
        <v>306576.68788391195</v>
      </c>
      <c r="AA32" s="42">
        <f t="shared" si="9"/>
        <v>12971.896904414485</v>
      </c>
      <c r="AB32" s="43">
        <f t="shared" si="10"/>
        <v>9871.2604304065662</v>
      </c>
      <c r="AD32" s="41">
        <f t="shared" si="11"/>
        <v>15745462.441982822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14788.29</v>
      </c>
      <c r="P33" s="36">
        <f t="shared" si="1"/>
        <v>1556.1795466000001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8.5496692363768306E-2</v>
      </c>
      <c r="V33" s="34">
        <f t="shared" si="5"/>
        <v>8.8666666778947231E-2</v>
      </c>
      <c r="W33" s="115"/>
      <c r="X33" s="73">
        <f t="shared" si="6"/>
        <v>4000</v>
      </c>
      <c r="Y33" s="42">
        <f t="shared" si="7"/>
        <v>15538246.709564712</v>
      </c>
      <c r="Z33" s="42">
        <f t="shared" si="8"/>
        <v>309088.714014108</v>
      </c>
      <c r="AA33" s="42">
        <f t="shared" si="9"/>
        <v>12648.693729852734</v>
      </c>
      <c r="AB33" s="43">
        <f t="shared" si="10"/>
        <v>9951.6143942194249</v>
      </c>
      <c r="AD33" s="41">
        <f t="shared" si="11"/>
        <v>15873935.731702892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14908.52</v>
      </c>
      <c r="P34" s="36">
        <f t="shared" si="1"/>
        <v>1568.6281607999999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8.5496731763556891E-2</v>
      </c>
      <c r="V34" s="34">
        <f t="shared" si="5"/>
        <v>8.8666666782583309E-2</v>
      </c>
      <c r="W34" s="115"/>
      <c r="X34" s="73">
        <f t="shared" si="6"/>
        <v>4000</v>
      </c>
      <c r="Y34" s="42">
        <f t="shared" si="7"/>
        <v>15664451.091568461</v>
      </c>
      <c r="Z34" s="42">
        <f t="shared" si="8"/>
        <v>311600.740144304</v>
      </c>
      <c r="AA34" s="42">
        <f t="shared" si="9"/>
        <v>12318.506324423201</v>
      </c>
      <c r="AB34" s="43">
        <f t="shared" si="10"/>
        <v>10031.96835803228</v>
      </c>
      <c r="AD34" s="41">
        <f t="shared" si="11"/>
        <v>16002402.30639522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15028.75</v>
      </c>
      <c r="P35" s="36">
        <f t="shared" si="1"/>
        <v>1581.076775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8.5496772128185322E-2</v>
      </c>
      <c r="V35" s="34">
        <f t="shared" si="5"/>
        <v>8.8666666786306997E-2</v>
      </c>
      <c r="W35" s="115"/>
      <c r="X35" s="73">
        <f t="shared" si="6"/>
        <v>4000</v>
      </c>
      <c r="Y35" s="42">
        <f t="shared" si="7"/>
        <v>15790655.74939465</v>
      </c>
      <c r="Z35" s="42">
        <f t="shared" si="8"/>
        <v>314112.7662745</v>
      </c>
      <c r="AA35" s="42">
        <f t="shared" si="9"/>
        <v>11981.334688125886</v>
      </c>
      <c r="AB35" s="43">
        <f t="shared" si="10"/>
        <v>10112.322321845135</v>
      </c>
      <c r="AD35" s="41">
        <f t="shared" si="11"/>
        <v>16130862.172679121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15148.98</v>
      </c>
      <c r="P36" s="36">
        <f t="shared" si="1"/>
        <v>1593.5253891999998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8.549681347327813E-2</v>
      </c>
      <c r="V36" s="34">
        <f t="shared" si="5"/>
        <v>8.8666666790119683E-2</v>
      </c>
      <c r="W36" s="115"/>
      <c r="X36" s="73">
        <f t="shared" si="6"/>
        <v>4000</v>
      </c>
      <c r="Y36" s="42">
        <f t="shared" si="7"/>
        <v>15916860.689770214</v>
      </c>
      <c r="Z36" s="42">
        <f t="shared" si="8"/>
        <v>316624.792404696</v>
      </c>
      <c r="AA36" s="42">
        <f t="shared" si="9"/>
        <v>11637.178820960793</v>
      </c>
      <c r="AB36" s="43">
        <f t="shared" si="10"/>
        <v>10192.676285657994</v>
      </c>
      <c r="AD36" s="41">
        <f t="shared" si="11"/>
        <v>16259315.337281529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15269.21</v>
      </c>
      <c r="P37" s="36">
        <f t="shared" si="1"/>
        <v>1605.9740033999999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8.5496855814585299E-2</v>
      </c>
      <c r="V37" s="34">
        <f t="shared" si="5"/>
        <v>8.8666666794022783E-2</v>
      </c>
      <c r="W37" s="115"/>
      <c r="X37" s="73">
        <f t="shared" si="6"/>
        <v>4000</v>
      </c>
      <c r="Y37" s="42">
        <f t="shared" si="7"/>
        <v>16043065.919530591</v>
      </c>
      <c r="Z37" s="42">
        <f t="shared" si="8"/>
        <v>319136.81853489194</v>
      </c>
      <c r="AA37" s="42">
        <f t="shared" si="9"/>
        <v>11286.038722927919</v>
      </c>
      <c r="AB37" s="43">
        <f t="shared" si="10"/>
        <v>10273.030249470849</v>
      </c>
      <c r="AD37" s="41">
        <f t="shared" si="11"/>
        <v>16387761.807037883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15389.44</v>
      </c>
      <c r="P38" s="36">
        <f t="shared" si="1"/>
        <v>1618.4226176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8.5496899167982365E-2</v>
      </c>
      <c r="V38" s="34">
        <f t="shared" si="5"/>
        <v>8.8666666798017713E-2</v>
      </c>
      <c r="W38" s="115"/>
      <c r="X38" s="73">
        <f t="shared" si="6"/>
        <v>4000</v>
      </c>
      <c r="Y38" s="42">
        <f t="shared" si="7"/>
        <v>16169271.445620572</v>
      </c>
      <c r="Z38" s="42">
        <f t="shared" si="8"/>
        <v>321648.84466508805</v>
      </c>
      <c r="AA38" s="42">
        <f t="shared" si="9"/>
        <v>10927.914394027272</v>
      </c>
      <c r="AB38" s="43">
        <f t="shared" si="10"/>
        <v>10353.384213283705</v>
      </c>
      <c r="AD38" s="41">
        <f t="shared" si="11"/>
        <v>16516201.58889297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15509.67</v>
      </c>
      <c r="P39" s="36">
        <f t="shared" si="1"/>
        <v>1630.8712317999998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8.5496943549470322E-2</v>
      </c>
      <c r="V39" s="34">
        <f t="shared" si="5"/>
        <v>8.8666666802105887E-2</v>
      </c>
      <c r="W39" s="115"/>
      <c r="X39" s="73">
        <f t="shared" si="6"/>
        <v>4000</v>
      </c>
      <c r="Y39" s="42">
        <f t="shared" si="7"/>
        <v>16295477.275095182</v>
      </c>
      <c r="Z39" s="42">
        <f t="shared" si="8"/>
        <v>324160.87079528399</v>
      </c>
      <c r="AA39" s="42">
        <f t="shared" si="9"/>
        <v>10562.805834258839</v>
      </c>
      <c r="AB39" s="43">
        <f t="shared" si="10"/>
        <v>10433.738177096562</v>
      </c>
      <c r="AD39" s="41">
        <f t="shared" si="11"/>
        <v>16644634.689901819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15629.9</v>
      </c>
      <c r="P40" s="36">
        <f t="shared" si="1"/>
        <v>1643.3198459999999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8.5496988975175672E-2</v>
      </c>
      <c r="V40" s="34">
        <f t="shared" si="5"/>
        <v>8.8666666806288763E-2</v>
      </c>
      <c r="W40" s="115"/>
      <c r="X40" s="73">
        <f t="shared" si="6"/>
        <v>4000</v>
      </c>
      <c r="Y40" s="42">
        <f t="shared" si="7"/>
        <v>16421683.415120551</v>
      </c>
      <c r="Z40" s="42">
        <f t="shared" si="8"/>
        <v>326672.89692547999</v>
      </c>
      <c r="AA40" s="42">
        <f t="shared" si="9"/>
        <v>10190.713043622629</v>
      </c>
      <c r="AB40" s="43">
        <f t="shared" si="10"/>
        <v>10514.092140909417</v>
      </c>
      <c r="AD40" s="41">
        <f t="shared" si="11"/>
        <v>16773061.117230562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15750.130000000001</v>
      </c>
      <c r="P41" s="36">
        <f t="shared" si="1"/>
        <v>1655.7684601999999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8.5497035461350429E-2</v>
      </c>
      <c r="V41" s="34">
        <f t="shared" si="5"/>
        <v>8.8666666810567799E-2</v>
      </c>
      <c r="W41" s="115"/>
      <c r="X41" s="73">
        <f t="shared" si="6"/>
        <v>4000</v>
      </c>
      <c r="Y41" s="42">
        <f t="shared" si="7"/>
        <v>16547889.87297477</v>
      </c>
      <c r="Z41" s="42">
        <f t="shared" si="8"/>
        <v>329184.92305567604</v>
      </c>
      <c r="AA41" s="42">
        <f t="shared" si="9"/>
        <v>9811.6360221186405</v>
      </c>
      <c r="AB41" s="43">
        <f t="shared" si="10"/>
        <v>10594.446104722276</v>
      </c>
      <c r="AD41" s="41">
        <f t="shared" si="11"/>
        <v>16901480.878157288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15870.36</v>
      </c>
      <c r="P42" s="36">
        <f t="shared" si="1"/>
        <v>1668.2170744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8.5497083024372089E-2</v>
      </c>
      <c r="V42" s="34">
        <f t="shared" si="5"/>
        <v>8.8666666814944436E-2</v>
      </c>
      <c r="W42" s="115"/>
      <c r="X42" s="73">
        <f t="shared" si="6"/>
        <v>4000</v>
      </c>
      <c r="Y42" s="42">
        <f t="shared" si="7"/>
        <v>16674096.656048769</v>
      </c>
      <c r="Z42" s="42">
        <f t="shared" si="8"/>
        <v>331696.94918587204</v>
      </c>
      <c r="AA42" s="42">
        <f t="shared" si="9"/>
        <v>9425.5747697468723</v>
      </c>
      <c r="AB42" s="43">
        <f t="shared" si="10"/>
        <v>10674.800068535131</v>
      </c>
      <c r="AD42" s="41">
        <f t="shared" si="11"/>
        <v>17029893.980072923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15990.59</v>
      </c>
      <c r="P43" s="36">
        <f t="shared" si="1"/>
        <v>1680.6656885999998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8.549713168074366E-2</v>
      </c>
      <c r="V43" s="34">
        <f t="shared" si="5"/>
        <v>8.8666666819420148E-2</v>
      </c>
      <c r="W43" s="115"/>
      <c r="X43" s="73">
        <f t="shared" si="6"/>
        <v>4000</v>
      </c>
      <c r="Y43" s="42">
        <f t="shared" si="7"/>
        <v>16800303.771847181</v>
      </c>
      <c r="Z43" s="42">
        <f t="shared" si="8"/>
        <v>334208.97531606798</v>
      </c>
      <c r="AA43" s="42">
        <f t="shared" si="9"/>
        <v>9032.5292865073243</v>
      </c>
      <c r="AB43" s="43">
        <f t="shared" si="10"/>
        <v>10755.154032347988</v>
      </c>
      <c r="AD43" s="41">
        <f t="shared" si="11"/>
        <v>17158300.430482104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16110.82</v>
      </c>
      <c r="P44" s="36">
        <f t="shared" si="1"/>
        <v>1693.1143027999999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8.5497181447093618E-2</v>
      </c>
      <c r="V44" s="34">
        <f t="shared" si="5"/>
        <v>8.8666666823996432E-2</v>
      </c>
      <c r="W44" s="115"/>
      <c r="X44" s="73">
        <f t="shared" si="6"/>
        <v>4000</v>
      </c>
      <c r="Y44" s="42">
        <f t="shared" si="7"/>
        <v>16926511.227989204</v>
      </c>
      <c r="Z44" s="42">
        <f t="shared" si="8"/>
        <v>336721.00144626398</v>
      </c>
      <c r="AA44" s="42">
        <f t="shared" si="9"/>
        <v>8632.4995724</v>
      </c>
      <c r="AB44" s="43">
        <f t="shared" si="10"/>
        <v>10835.507996160843</v>
      </c>
      <c r="AD44" s="41">
        <f t="shared" si="11"/>
        <v>17286700.23700403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16231.05</v>
      </c>
      <c r="P45" s="36">
        <f t="shared" si="1"/>
        <v>1705.5629169999997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8.5497232340175991E-2</v>
      </c>
      <c r="V45" s="34">
        <f t="shared" si="5"/>
        <v>8.8666666828674773E-2</v>
      </c>
      <c r="W45" s="115"/>
      <c r="X45" s="73">
        <f t="shared" si="6"/>
        <v>4000</v>
      </c>
      <c r="Y45" s="42">
        <f t="shared" si="7"/>
        <v>17052719.032209493</v>
      </c>
      <c r="Z45" s="42">
        <f t="shared" si="8"/>
        <v>339233.02757645998</v>
      </c>
      <c r="AA45" s="42">
        <f t="shared" si="9"/>
        <v>8225.4856274248923</v>
      </c>
      <c r="AB45" s="43">
        <f t="shared" si="10"/>
        <v>10915.861959973698</v>
      </c>
      <c r="AD45" s="41">
        <f t="shared" si="11"/>
        <v>17415093.407373354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16351.279999999999</v>
      </c>
      <c r="P46" s="36">
        <f t="shared" si="1"/>
        <v>1718.0115311999998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8.549728437687025E-2</v>
      </c>
      <c r="V46" s="34">
        <f t="shared" si="5"/>
        <v>8.8666666833456698E-2</v>
      </c>
      <c r="W46" s="115"/>
      <c r="X46" s="73">
        <f t="shared" si="6"/>
        <v>4000</v>
      </c>
      <c r="Y46" s="42">
        <f t="shared" si="7"/>
        <v>17178927.192358986</v>
      </c>
      <c r="Z46" s="42">
        <f t="shared" si="8"/>
        <v>341745.05370665598</v>
      </c>
      <c r="AA46" s="42">
        <f t="shared" si="9"/>
        <v>7811.4874515820065</v>
      </c>
      <c r="AB46" s="43">
        <f t="shared" si="10"/>
        <v>10996.215923786554</v>
      </c>
      <c r="AD46" s="41">
        <f t="shared" si="11"/>
        <v>17543479.949441012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16471.510000000002</v>
      </c>
      <c r="P47" s="36">
        <f t="shared" si="1"/>
        <v>1730.4601454000001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8.5497337574181403E-2</v>
      </c>
      <c r="V47" s="34">
        <f t="shared" si="5"/>
        <v>8.8666666838343691E-2</v>
      </c>
      <c r="W47" s="115"/>
      <c r="X47" s="73">
        <f t="shared" si="6"/>
        <v>4000</v>
      </c>
      <c r="Y47" s="42">
        <f t="shared" si="7"/>
        <v>17305135.716405816</v>
      </c>
      <c r="Z47" s="42">
        <f t="shared" si="8"/>
        <v>344257.07983685209</v>
      </c>
      <c r="AA47" s="42">
        <f t="shared" si="9"/>
        <v>7390.5050448713428</v>
      </c>
      <c r="AB47" s="43">
        <f t="shared" si="10"/>
        <v>11076.569887599413</v>
      </c>
      <c r="AD47" s="41">
        <f t="shared" ref="AD47:AD54" si="13">SUM(X47:AB47)</f>
        <v>17671859.87117514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16591.739999999998</v>
      </c>
      <c r="P48" s="36">
        <f t="shared" si="1"/>
        <v>1742.9087595999997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8.5497391949239929E-2</v>
      </c>
      <c r="V48" s="34">
        <f t="shared" si="5"/>
        <v>8.8666666843337308E-2</v>
      </c>
      <c r="W48" s="115"/>
      <c r="X48" s="73">
        <f t="shared" si="6"/>
        <v>4000</v>
      </c>
      <c r="Y48" s="42">
        <f t="shared" si="7"/>
        <v>17431344.612436138</v>
      </c>
      <c r="Z48" s="42">
        <f t="shared" si="8"/>
        <v>346769.10596704792</v>
      </c>
      <c r="AA48" s="42">
        <f t="shared" si="9"/>
        <v>7218.7342391999991</v>
      </c>
      <c r="AB48" s="43">
        <f t="shared" si="10"/>
        <v>11156.923851412268</v>
      </c>
      <c r="AD48" s="41">
        <f t="shared" si="13"/>
        <v>17800489.376493797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16711.97</v>
      </c>
      <c r="P49" s="36">
        <f t="shared" si="1"/>
        <v>1755.3573738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8.5497447519301814E-2</v>
      </c>
      <c r="V49" s="34">
        <f t="shared" si="5"/>
        <v>8.8666666848439074E-2</v>
      </c>
      <c r="W49" s="115"/>
      <c r="X49" s="73">
        <f t="shared" si="6"/>
        <v>4000</v>
      </c>
      <c r="Y49" s="42">
        <f t="shared" si="7"/>
        <v>17557553.888655044</v>
      </c>
      <c r="Z49" s="42">
        <f t="shared" si="8"/>
        <v>349281.13209724403</v>
      </c>
      <c r="AA49" s="42">
        <f t="shared" si="9"/>
        <v>7271.0439076000002</v>
      </c>
      <c r="AB49" s="43">
        <f t="shared" si="10"/>
        <v>11237.277815225125</v>
      </c>
      <c r="AD49" s="41">
        <f t="shared" si="13"/>
        <v>17929343.342475116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16832.2</v>
      </c>
      <c r="P50" s="36">
        <f t="shared" si="1"/>
        <v>1767.8059880000001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8.5497504301748559E-2</v>
      </c>
      <c r="V50" s="34">
        <f t="shared" si="5"/>
        <v>8.8666666853650558E-2</v>
      </c>
      <c r="W50" s="115"/>
      <c r="X50" s="73">
        <f t="shared" si="6"/>
        <v>4000</v>
      </c>
      <c r="Y50" s="42">
        <f t="shared" si="7"/>
        <v>17683763.553387385</v>
      </c>
      <c r="Z50" s="42">
        <f t="shared" si="8"/>
        <v>351793.15822743997</v>
      </c>
      <c r="AA50" s="42">
        <f t="shared" si="9"/>
        <v>7323.3535760000004</v>
      </c>
      <c r="AB50" s="43">
        <f t="shared" si="10"/>
        <v>11317.631779037984</v>
      </c>
      <c r="AD50" s="41">
        <f t="shared" si="13"/>
        <v>18058197.696969863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16952.43</v>
      </c>
      <c r="P51" s="36">
        <f t="shared" si="1"/>
        <v>1780.2546021999999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8.5497562314087144E-2</v>
      </c>
      <c r="V51" s="34">
        <f t="shared" si="5"/>
        <v>8.8666666858973286E-2</v>
      </c>
      <c r="W51" s="115"/>
      <c r="X51" s="73">
        <f t="shared" si="6"/>
        <v>4000</v>
      </c>
      <c r="Y51" s="42">
        <f t="shared" si="7"/>
        <v>17809973.615078673</v>
      </c>
      <c r="Z51" s="42">
        <f t="shared" si="8"/>
        <v>354305.18435763603</v>
      </c>
      <c r="AA51" s="42">
        <f t="shared" si="9"/>
        <v>7375.6632443999997</v>
      </c>
      <c r="AB51" s="43">
        <f t="shared" si="10"/>
        <v>11397.985742850839</v>
      </c>
      <c r="AD51" s="41">
        <f t="shared" si="13"/>
        <v>18187052.448423561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17072.66</v>
      </c>
      <c r="P52" s="36">
        <f t="shared" si="1"/>
        <v>1792.7032164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8.5497621573950036E-2</v>
      </c>
      <c r="V52" s="34">
        <f t="shared" si="5"/>
        <v>8.8666666864408869E-2</v>
      </c>
      <c r="W52" s="115"/>
      <c r="X52" s="73">
        <f t="shared" si="6"/>
        <v>4000</v>
      </c>
      <c r="Y52" s="42">
        <f t="shared" si="7"/>
        <v>17936184.082295921</v>
      </c>
      <c r="Z52" s="42">
        <f t="shared" si="8"/>
        <v>356817.21048783197</v>
      </c>
      <c r="AA52" s="42">
        <f t="shared" si="9"/>
        <v>7427.9729127999999</v>
      </c>
      <c r="AB52" s="43">
        <f t="shared" si="10"/>
        <v>11478.339706663694</v>
      </c>
      <c r="AD52" s="41">
        <f t="shared" si="13"/>
        <v>18315907.605403215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17192.89</v>
      </c>
      <c r="P53" s="36">
        <f t="shared" si="1"/>
        <v>1805.1518305999998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8.5497682099095251E-2</v>
      </c>
      <c r="V53" s="34">
        <f t="shared" si="5"/>
        <v>8.8666666869958874E-2</v>
      </c>
      <c r="W53" s="115"/>
      <c r="X53" s="73">
        <f t="shared" si="6"/>
        <v>4000</v>
      </c>
      <c r="Y53" s="42">
        <f t="shared" si="7"/>
        <v>18062394.963728532</v>
      </c>
      <c r="Z53" s="42">
        <f t="shared" si="8"/>
        <v>359329.23661802802</v>
      </c>
      <c r="AA53" s="42">
        <f t="shared" si="9"/>
        <v>7480.282581200001</v>
      </c>
      <c r="AB53" s="43">
        <f t="shared" si="10"/>
        <v>11558.69367047655</v>
      </c>
      <c r="AD53" s="41">
        <f t="shared" si="13"/>
        <v>18444763.176598236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17313.12</v>
      </c>
      <c r="P54" s="36">
        <f t="shared" si="1"/>
        <v>1817.6004447999999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8.5497743907406235E-2</v>
      </c>
      <c r="V54" s="34">
        <f t="shared" si="5"/>
        <v>8.8666666875624883E-2</v>
      </c>
      <c r="W54" s="116"/>
      <c r="X54" s="73">
        <f t="shared" si="6"/>
        <v>4000</v>
      </c>
      <c r="Y54" s="42">
        <f t="shared" si="7"/>
        <v>18188606.268189162</v>
      </c>
      <c r="Z54" s="42">
        <f t="shared" si="8"/>
        <v>361841.26274822396</v>
      </c>
      <c r="AA54" s="42">
        <f t="shared" si="9"/>
        <v>7532.5922496000003</v>
      </c>
      <c r="AB54" s="43">
        <f t="shared" si="10"/>
        <v>11639.047634289405</v>
      </c>
      <c r="AD54" s="41">
        <f t="shared" si="13"/>
        <v>18573619.170821272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721385962.66819263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706052332.50893784</v>
      </c>
      <c r="Z56" s="67">
        <f>SUM(Z9:Z54)</f>
        <v>14044751.041665444</v>
      </c>
      <c r="AA56" s="67">
        <f>SUM(AA9:AA54)</f>
        <v>584649.27895867429</v>
      </c>
      <c r="AB56" s="72">
        <f>SUM(AB9:AB54)</f>
        <v>452229.83863100648</v>
      </c>
      <c r="AD56" s="68">
        <f>X56+Y56+Z56+AA56+AB56</f>
        <v>721385962.66819298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V28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49" t="s">
        <v>75</v>
      </c>
      <c r="Z2" s="150"/>
      <c r="AA2" s="151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74</v>
      </c>
      <c r="P3" s="183"/>
      <c r="Q3" s="115"/>
      <c r="R3" s="73"/>
      <c r="S3" s="73"/>
      <c r="T3" s="115"/>
      <c r="U3" s="73"/>
      <c r="V3" s="73"/>
      <c r="W3" s="115"/>
      <c r="Y3" s="152"/>
      <c r="Z3" s="153"/>
      <c r="AA3" s="154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55"/>
      <c r="Z4" s="156"/>
      <c r="AA4" s="157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G9+(I9)</f>
        <v>1233.1884987000001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8.8666666710944225E-2</v>
      </c>
      <c r="W9" s="115"/>
      <c r="X9" s="73">
        <f>($AG$7*$AG$8*S9+$AG$15*$AG$16*R9)*$AG$24</f>
        <v>4000</v>
      </c>
      <c r="Y9" s="42">
        <f>(O9*U9*$AG$30+P9*V9*$AG$29)*365</f>
        <v>12434832.875092868</v>
      </c>
      <c r="Z9" s="42">
        <f>(O9*$AI$15*$AG$37+P9*$AI$7*$AG$36)*365</f>
        <v>247465.23382430599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7933.9269522330151</v>
      </c>
      <c r="AD9" s="41">
        <f>SUM(X9:AB9)</f>
        <v>12711294.666662613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G10+(I10)</f>
        <v>1251.86142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8.8666666713687545E-2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12624132.092422761</v>
      </c>
      <c r="Z10" s="42">
        <f t="shared" ref="Z10:Z54" si="8">(O10*$AI$15*$AG$37+P10*$AI$7*$AG$36)*365</f>
        <v>251233.27301960002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8054.4578979522985</v>
      </c>
      <c r="AD10" s="41">
        <f t="shared" ref="AD10:AD46" si="11">SUM(X10:AB10)</f>
        <v>12904734.055010939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1270.5343412999998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8.8666666716556417E-2</v>
      </c>
      <c r="W11" s="115"/>
      <c r="X11" s="73">
        <f t="shared" si="6"/>
        <v>4000</v>
      </c>
      <c r="Y11" s="42">
        <f t="shared" si="7"/>
        <v>12813431.635275682</v>
      </c>
      <c r="Z11" s="42">
        <f t="shared" si="8"/>
        <v>255001.31221489399</v>
      </c>
      <c r="AA11" s="42">
        <f t="shared" si="9"/>
        <v>17563.987289385459</v>
      </c>
      <c r="AB11" s="43">
        <f t="shared" si="10"/>
        <v>8174.9888436715819</v>
      </c>
      <c r="AD11" s="41">
        <f t="shared" si="11"/>
        <v>13098171.923623635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1289.2072625999999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8.8666666719554615E-2</v>
      </c>
      <c r="W12" s="115"/>
      <c r="X12" s="73">
        <f t="shared" si="6"/>
        <v>4000</v>
      </c>
      <c r="Y12" s="42">
        <f t="shared" si="7"/>
        <v>13002731.518519865</v>
      </c>
      <c r="Z12" s="42">
        <f t="shared" si="8"/>
        <v>258769.35141018804</v>
      </c>
      <c r="AA12" s="42">
        <f t="shared" si="9"/>
        <v>17811.203027993986</v>
      </c>
      <c r="AB12" s="43">
        <f t="shared" si="10"/>
        <v>8295.519789390868</v>
      </c>
      <c r="AD12" s="41">
        <f t="shared" si="11"/>
        <v>13291607.592747437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1307.8801838999998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8.8666666722685958E-2</v>
      </c>
      <c r="W13" s="115"/>
      <c r="X13" s="73">
        <f t="shared" si="6"/>
        <v>4000</v>
      </c>
      <c r="Y13" s="42">
        <f t="shared" si="7"/>
        <v>13192031.75746955</v>
      </c>
      <c r="Z13" s="42">
        <f t="shared" si="8"/>
        <v>262537.39060548198</v>
      </c>
      <c r="AA13" s="42">
        <f t="shared" si="9"/>
        <v>18044.76918178561</v>
      </c>
      <c r="AB13" s="43">
        <f t="shared" si="10"/>
        <v>8416.0507351101514</v>
      </c>
      <c r="AD13" s="41">
        <f t="shared" si="11"/>
        <v>13485029.967991928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1326.5531051999999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8.866666672595433E-2</v>
      </c>
      <c r="W14" s="115"/>
      <c r="X14" s="73">
        <f>($AG$7*$AG$8*S14+$AG$15*$AG$16*R14)*$AG$24+(AG26*AG7)</f>
        <v>72000</v>
      </c>
      <c r="Y14" s="42">
        <f t="shared" si="7"/>
        <v>13381332.367891559</v>
      </c>
      <c r="Z14" s="42">
        <f t="shared" si="8"/>
        <v>266305.42980077595</v>
      </c>
      <c r="AA14" s="42">
        <f t="shared" si="9"/>
        <v>17933.620771369177</v>
      </c>
      <c r="AB14" s="43">
        <f t="shared" si="10"/>
        <v>8536.5816808294367</v>
      </c>
      <c r="AD14" s="41">
        <f t="shared" si="11"/>
        <v>13746108.000144534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1345.2260265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8.8666666729363672E-2</v>
      </c>
      <c r="W15" s="115"/>
      <c r="X15" s="73">
        <f t="shared" si="6"/>
        <v>4000</v>
      </c>
      <c r="Y15" s="42">
        <f t="shared" si="7"/>
        <v>13570633.366011897</v>
      </c>
      <c r="Z15" s="42">
        <f t="shared" si="8"/>
        <v>270073.46899606998</v>
      </c>
      <c r="AA15" s="42">
        <f t="shared" si="9"/>
        <v>17811.996014651068</v>
      </c>
      <c r="AB15" s="43">
        <f t="shared" si="10"/>
        <v>8657.1126265487219</v>
      </c>
      <c r="AD15" s="41">
        <f t="shared" si="11"/>
        <v>13871175.943649167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1363.8989477999999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8.8666666732917981E-2</v>
      </c>
      <c r="W16" s="115"/>
      <c r="X16" s="73">
        <f t="shared" si="6"/>
        <v>4000</v>
      </c>
      <c r="Y16" s="42">
        <f t="shared" si="7"/>
        <v>13759934.768522345</v>
      </c>
      <c r="Z16" s="42">
        <f t="shared" si="8"/>
        <v>273841.508191364</v>
      </c>
      <c r="AA16" s="42">
        <f t="shared" si="9"/>
        <v>17679.894911631298</v>
      </c>
      <c r="AB16" s="43">
        <f t="shared" si="10"/>
        <v>8777.6435722680053</v>
      </c>
      <c r="AD16" s="41">
        <f t="shared" si="11"/>
        <v>14064233.815197608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1382.5718691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8.8666666736621325E-2</v>
      </c>
      <c r="W17" s="115"/>
      <c r="X17" s="73">
        <f t="shared" si="6"/>
        <v>4000</v>
      </c>
      <c r="Y17" s="42">
        <f t="shared" si="7"/>
        <v>13949236.592587033</v>
      </c>
      <c r="Z17" s="42">
        <f t="shared" si="8"/>
        <v>277609.54738665803</v>
      </c>
      <c r="AA17" s="42">
        <f t="shared" si="9"/>
        <v>17537.317462309857</v>
      </c>
      <c r="AB17" s="43">
        <f t="shared" si="10"/>
        <v>8898.1745179872923</v>
      </c>
      <c r="AD17" s="41">
        <f t="shared" si="11"/>
        <v>14257281.631953988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1401.2447903999998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8.8666666740477795E-2</v>
      </c>
      <c r="W18" s="115"/>
      <c r="X18" s="73">
        <f t="shared" si="6"/>
        <v>4000</v>
      </c>
      <c r="Y18" s="42">
        <f t="shared" si="7"/>
        <v>14138538.855849065</v>
      </c>
      <c r="Z18" s="42">
        <f t="shared" si="8"/>
        <v>281377.586581952</v>
      </c>
      <c r="AA18" s="42">
        <f t="shared" si="9"/>
        <v>17384.26366668674</v>
      </c>
      <c r="AB18" s="43">
        <f t="shared" si="10"/>
        <v>9018.7054637065739</v>
      </c>
      <c r="AD18" s="41">
        <f t="shared" si="11"/>
        <v>14450319.411561413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1419.9177116999999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8.8666666744491543E-2</v>
      </c>
      <c r="W19" s="115"/>
      <c r="X19" s="73">
        <f t="shared" si="6"/>
        <v>4000</v>
      </c>
      <c r="Y19" s="42">
        <f t="shared" si="7"/>
        <v>14327841.576437064</v>
      </c>
      <c r="Z19" s="42">
        <f t="shared" si="8"/>
        <v>285145.62577724596</v>
      </c>
      <c r="AA19" s="42">
        <f t="shared" si="9"/>
        <v>17220.733524761959</v>
      </c>
      <c r="AB19" s="43">
        <f t="shared" si="10"/>
        <v>9139.2364094258592</v>
      </c>
      <c r="AD19" s="41">
        <f t="shared" si="11"/>
        <v>14643347.172148498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1438.590633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8.8666666748666828E-2</v>
      </c>
      <c r="W20" s="115"/>
      <c r="X20" s="73">
        <f t="shared" si="6"/>
        <v>4000</v>
      </c>
      <c r="Y20" s="42">
        <f t="shared" si="7"/>
        <v>14517144.772971814</v>
      </c>
      <c r="Z20" s="42">
        <f t="shared" si="8"/>
        <v>288913.66497253993</v>
      </c>
      <c r="AA20" s="42">
        <f t="shared" si="9"/>
        <v>17046.727036535511</v>
      </c>
      <c r="AB20" s="43">
        <f t="shared" si="10"/>
        <v>9259.7673551451444</v>
      </c>
      <c r="AD20" s="41">
        <f t="shared" si="11"/>
        <v>14836364.932336036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1457.2635542999999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8.8666666753007883E-2</v>
      </c>
      <c r="W21" s="115"/>
      <c r="X21" s="73">
        <f t="shared" si="6"/>
        <v>4000</v>
      </c>
      <c r="Y21" s="42">
        <f t="shared" si="7"/>
        <v>14706448.464572802</v>
      </c>
      <c r="Z21" s="42">
        <f t="shared" si="8"/>
        <v>292681.70416783396</v>
      </c>
      <c r="AA21" s="42">
        <f t="shared" si="9"/>
        <v>16862.24420200739</v>
      </c>
      <c r="AB21" s="43">
        <f t="shared" si="10"/>
        <v>9380.2983008644278</v>
      </c>
      <c r="AD21" s="41">
        <f t="shared" si="11"/>
        <v>15029372.711243507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1475.9364755999998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8.866666675751908E-2</v>
      </c>
      <c r="W22" s="115"/>
      <c r="X22" s="73">
        <f t="shared" si="6"/>
        <v>4000</v>
      </c>
      <c r="Y22" s="42">
        <f t="shared" si="7"/>
        <v>14895752.670864848</v>
      </c>
      <c r="Z22" s="42">
        <f t="shared" si="8"/>
        <v>296449.74336312799</v>
      </c>
      <c r="AA22" s="42">
        <f t="shared" si="9"/>
        <v>16667.285021177602</v>
      </c>
      <c r="AB22" s="43">
        <f t="shared" si="10"/>
        <v>9500.829246583713</v>
      </c>
      <c r="AD22" s="41">
        <f t="shared" si="11"/>
        <v>15222370.528495738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1494.6093968999999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8.8666666762204763E-2</v>
      </c>
      <c r="W23" s="115"/>
      <c r="X23" s="73">
        <f t="shared" si="6"/>
        <v>4000</v>
      </c>
      <c r="Y23" s="42">
        <f t="shared" si="7"/>
        <v>15085057.411984676</v>
      </c>
      <c r="Z23" s="42">
        <f t="shared" si="8"/>
        <v>300217.78255842201</v>
      </c>
      <c r="AA23" s="42">
        <f t="shared" si="9"/>
        <v>16461.849494046146</v>
      </c>
      <c r="AB23" s="43">
        <f t="shared" si="10"/>
        <v>9621.3601923029983</v>
      </c>
      <c r="AD23" s="41">
        <f t="shared" si="11"/>
        <v>15415358.404229447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1513.2823182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8.8666666767069413E-2</v>
      </c>
      <c r="W24" s="115"/>
      <c r="X24" s="73">
        <f t="shared" si="6"/>
        <v>4000</v>
      </c>
      <c r="Y24" s="42">
        <f t="shared" si="7"/>
        <v>15274362.708587512</v>
      </c>
      <c r="Z24" s="42">
        <f t="shared" si="8"/>
        <v>303985.82175371598</v>
      </c>
      <c r="AA24" s="42">
        <f t="shared" si="9"/>
        <v>16245.937620613016</v>
      </c>
      <c r="AB24" s="43">
        <f t="shared" si="10"/>
        <v>9741.8911380222817</v>
      </c>
      <c r="AD24" s="41">
        <f t="shared" si="11"/>
        <v>15608336.359099865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1531.9552394999998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8.8666666772117514E-2</v>
      </c>
      <c r="W25" s="115"/>
      <c r="X25" s="73">
        <f t="shared" si="6"/>
        <v>4000</v>
      </c>
      <c r="Y25" s="42">
        <f t="shared" si="7"/>
        <v>15463668.581853669</v>
      </c>
      <c r="Z25" s="42">
        <f t="shared" si="8"/>
        <v>307753.86094900995</v>
      </c>
      <c r="AA25" s="42">
        <f t="shared" si="9"/>
        <v>16019.549400878221</v>
      </c>
      <c r="AB25" s="43">
        <f t="shared" si="10"/>
        <v>9862.4220837415669</v>
      </c>
      <c r="AD25" s="41">
        <f t="shared" si="11"/>
        <v>15801304.414287299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1550.6281607999999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8.8666666777353617E-2</v>
      </c>
      <c r="W26" s="115"/>
      <c r="X26" s="73">
        <f t="shared" si="6"/>
        <v>4000</v>
      </c>
      <c r="Y26" s="42">
        <f t="shared" si="7"/>
        <v>15652975.053495146</v>
      </c>
      <c r="Z26" s="42">
        <f t="shared" si="8"/>
        <v>311521.90014430397</v>
      </c>
      <c r="AA26" s="42">
        <f t="shared" si="9"/>
        <v>15782.684834841761</v>
      </c>
      <c r="AB26" s="43">
        <f t="shared" si="10"/>
        <v>9982.9530294608503</v>
      </c>
      <c r="AD26" s="41">
        <f t="shared" si="11"/>
        <v>15994262.591503752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1569.3010820999998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8.8666666782782344E-2</v>
      </c>
      <c r="W27" s="115"/>
      <c r="X27" s="73">
        <f t="shared" si="6"/>
        <v>4000</v>
      </c>
      <c r="Y27" s="42">
        <f t="shared" si="7"/>
        <v>15842282.145762211</v>
      </c>
      <c r="Z27" s="42">
        <f t="shared" si="8"/>
        <v>315289.939339598</v>
      </c>
      <c r="AA27" s="42">
        <f t="shared" si="9"/>
        <v>15535.343922503629</v>
      </c>
      <c r="AB27" s="43">
        <f t="shared" si="10"/>
        <v>10103.483975180136</v>
      </c>
      <c r="AD27" s="41">
        <f t="shared" si="11"/>
        <v>16187210.912999492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1587.9740033999999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8.8666666788408358E-2</v>
      </c>
      <c r="W28" s="115"/>
      <c r="X28" s="73">
        <f t="shared" si="6"/>
        <v>4000</v>
      </c>
      <c r="Y28" s="42">
        <f t="shared" si="7"/>
        <v>16031589.881449999</v>
      </c>
      <c r="Z28" s="42">
        <f t="shared" si="8"/>
        <v>319057.97853489191</v>
      </c>
      <c r="AA28" s="42">
        <f t="shared" si="9"/>
        <v>15277.526663863819</v>
      </c>
      <c r="AB28" s="43">
        <f t="shared" si="10"/>
        <v>10224.014920899419</v>
      </c>
      <c r="AD28" s="41">
        <f t="shared" si="11"/>
        <v>16380149.401569655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1606.6469247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8.8666666794236376E-2</v>
      </c>
      <c r="W29" s="115"/>
      <c r="X29" s="73">
        <f t="shared" si="6"/>
        <v>4000</v>
      </c>
      <c r="Y29" s="42">
        <f t="shared" si="7"/>
        <v>16220898.2839051</v>
      </c>
      <c r="Z29" s="42">
        <f t="shared" si="8"/>
        <v>322826.01773018599</v>
      </c>
      <c r="AA29" s="42">
        <f t="shared" si="9"/>
        <v>15009.233058922351</v>
      </c>
      <c r="AB29" s="43">
        <f t="shared" si="10"/>
        <v>10344.545866618704</v>
      </c>
      <c r="AD29" s="41">
        <f t="shared" si="11"/>
        <v>16573078.080560826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1625.3198459999999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8.8666666800271174E-2</v>
      </c>
      <c r="W30" s="115"/>
      <c r="X30" s="73">
        <f t="shared" si="6"/>
        <v>4000</v>
      </c>
      <c r="Y30" s="42">
        <f t="shared" si="7"/>
        <v>16410207.377032151</v>
      </c>
      <c r="Z30" s="42">
        <f t="shared" si="8"/>
        <v>326594.05692547996</v>
      </c>
      <c r="AA30" s="42">
        <f t="shared" si="9"/>
        <v>14730.463107679212</v>
      </c>
      <c r="AB30" s="43">
        <f t="shared" si="10"/>
        <v>10465.076812337988</v>
      </c>
      <c r="AD30" s="41">
        <f t="shared" si="11"/>
        <v>16765996.973877648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1643.9927672999997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8.8666666806517608E-2</v>
      </c>
      <c r="W31" s="115"/>
      <c r="X31" s="73">
        <f t="shared" si="6"/>
        <v>4000</v>
      </c>
      <c r="Y31" s="42">
        <f t="shared" si="7"/>
        <v>16599517.185300421</v>
      </c>
      <c r="Z31" s="42">
        <f t="shared" si="8"/>
        <v>330362.09612077393</v>
      </c>
      <c r="AA31" s="42">
        <f t="shared" si="9"/>
        <v>14441.216810134401</v>
      </c>
      <c r="AB31" s="43">
        <f t="shared" si="10"/>
        <v>10585.607758057273</v>
      </c>
      <c r="AD31" s="41">
        <f t="shared" si="11"/>
        <v>16958906.105989385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1662.6656885999998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8.8666666812980549E-2</v>
      </c>
      <c r="W32" s="115"/>
      <c r="X32" s="73">
        <f t="shared" si="6"/>
        <v>4000</v>
      </c>
      <c r="Y32" s="42">
        <f t="shared" si="7"/>
        <v>16788827.733750425</v>
      </c>
      <c r="Z32" s="42">
        <f t="shared" si="8"/>
        <v>334130.13531606796</v>
      </c>
      <c r="AA32" s="42">
        <f t="shared" si="9"/>
        <v>14141.494166287925</v>
      </c>
      <c r="AB32" s="43">
        <f t="shared" si="10"/>
        <v>10706.13870377656</v>
      </c>
      <c r="AD32" s="41">
        <f t="shared" si="11"/>
        <v>17151805.501936559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1681.3386098999999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8.8666666819664938E-2</v>
      </c>
      <c r="W33" s="115"/>
      <c r="X33" s="73">
        <f t="shared" si="6"/>
        <v>4000</v>
      </c>
      <c r="Y33" s="42">
        <f t="shared" si="7"/>
        <v>16978139.048000462</v>
      </c>
      <c r="Z33" s="42">
        <f t="shared" si="8"/>
        <v>337898.17451136193</v>
      </c>
      <c r="AA33" s="42">
        <f t="shared" si="9"/>
        <v>13831.295176139774</v>
      </c>
      <c r="AB33" s="43">
        <f t="shared" si="10"/>
        <v>10826.669649495841</v>
      </c>
      <c r="AD33" s="41">
        <f t="shared" si="11"/>
        <v>17344695.187337462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1700.0115311999998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8.8666666826575785E-2</v>
      </c>
      <c r="W34" s="115"/>
      <c r="X34" s="73">
        <f t="shared" si="6"/>
        <v>4000</v>
      </c>
      <c r="Y34" s="42">
        <f t="shared" si="7"/>
        <v>17167451.154253285</v>
      </c>
      <c r="Z34" s="42">
        <f t="shared" si="8"/>
        <v>341666.21370665595</v>
      </c>
      <c r="AA34" s="42">
        <f t="shared" si="9"/>
        <v>13510.619839689958</v>
      </c>
      <c r="AB34" s="43">
        <f t="shared" si="10"/>
        <v>10947.200595215127</v>
      </c>
      <c r="AD34" s="41">
        <f t="shared" si="11"/>
        <v>17537575.188394848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1718.6844524999999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8.8666666833718169E-2</v>
      </c>
      <c r="W35" s="115"/>
      <c r="X35" s="73">
        <f t="shared" si="6"/>
        <v>4000</v>
      </c>
      <c r="Y35" s="42">
        <f t="shared" si="7"/>
        <v>17356764.07930262</v>
      </c>
      <c r="Z35" s="42">
        <f t="shared" si="8"/>
        <v>345434.25290194998</v>
      </c>
      <c r="AA35" s="42">
        <f t="shared" si="9"/>
        <v>13179.468156938474</v>
      </c>
      <c r="AB35" s="43">
        <f t="shared" si="10"/>
        <v>11067.73154093441</v>
      </c>
      <c r="AD35" s="41">
        <f t="shared" si="11"/>
        <v>17730445.53190244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1737.3573738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8.8666666841097169E-2</v>
      </c>
      <c r="W36" s="115"/>
      <c r="X36" s="73">
        <f t="shared" si="6"/>
        <v>4000</v>
      </c>
      <c r="Y36" s="42">
        <f t="shared" si="7"/>
        <v>17546077.8505398</v>
      </c>
      <c r="Z36" s="42">
        <f t="shared" si="8"/>
        <v>349202.29209724406</v>
      </c>
      <c r="AA36" s="42">
        <f t="shared" si="9"/>
        <v>12837.84012788532</v>
      </c>
      <c r="AB36" s="43">
        <f t="shared" si="10"/>
        <v>11188.262486653695</v>
      </c>
      <c r="AD36" s="41">
        <f t="shared" si="11"/>
        <v>17923306.245251585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1756.0302950999996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8.8666666848717976E-2</v>
      </c>
      <c r="W37" s="115"/>
      <c r="X37" s="73">
        <f t="shared" si="6"/>
        <v>4000</v>
      </c>
      <c r="Y37" s="42">
        <f t="shared" si="7"/>
        <v>17735392.495960325</v>
      </c>
      <c r="Z37" s="42">
        <f t="shared" si="8"/>
        <v>352970.33129253797</v>
      </c>
      <c r="AA37" s="42">
        <f t="shared" si="9"/>
        <v>12485.735752530494</v>
      </c>
      <c r="AB37" s="43">
        <f t="shared" si="10"/>
        <v>11308.793432372979</v>
      </c>
      <c r="AD37" s="41">
        <f t="shared" si="11"/>
        <v>18116157.356437769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1774.7032164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8.8666666856585807E-2</v>
      </c>
      <c r="W38" s="115"/>
      <c r="X38" s="73">
        <f t="shared" si="6"/>
        <v>4000</v>
      </c>
      <c r="Y38" s="42">
        <f t="shared" si="7"/>
        <v>17924708.044170499</v>
      </c>
      <c r="Z38" s="42">
        <f t="shared" si="8"/>
        <v>356738.37048783194</v>
      </c>
      <c r="AA38" s="42">
        <f t="shared" si="9"/>
        <v>12123.155030874002</v>
      </c>
      <c r="AB38" s="43">
        <f t="shared" si="10"/>
        <v>11429.324378092264</v>
      </c>
      <c r="AD38" s="41">
        <f t="shared" si="11"/>
        <v>18308998.894067295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1793.3761377000001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8.8666666864705937E-2</v>
      </c>
      <c r="W39" s="115"/>
      <c r="X39" s="73">
        <f t="shared" si="6"/>
        <v>4000</v>
      </c>
      <c r="Y39" s="42">
        <f t="shared" si="7"/>
        <v>18114024.524393961</v>
      </c>
      <c r="Z39" s="42">
        <f t="shared" si="8"/>
        <v>360506.40968312602</v>
      </c>
      <c r="AA39" s="42">
        <f t="shared" si="9"/>
        <v>11750.097962915843</v>
      </c>
      <c r="AB39" s="43">
        <f t="shared" si="10"/>
        <v>11549.855323811549</v>
      </c>
      <c r="AD39" s="41">
        <f t="shared" si="11"/>
        <v>18501830.887363814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1812.0490589999997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8.8666666873083722E-2</v>
      </c>
      <c r="W40" s="115"/>
      <c r="X40" s="73">
        <f t="shared" si="6"/>
        <v>4000</v>
      </c>
      <c r="Y40" s="42">
        <f t="shared" si="7"/>
        <v>18303341.966478322</v>
      </c>
      <c r="Z40" s="42">
        <f t="shared" si="8"/>
        <v>364274.44887841999</v>
      </c>
      <c r="AA40" s="42">
        <f t="shared" si="9"/>
        <v>11366.564548656008</v>
      </c>
      <c r="AB40" s="43">
        <f t="shared" si="10"/>
        <v>11670.386269530834</v>
      </c>
      <c r="AD40" s="41">
        <f t="shared" si="11"/>
        <v>18694653.366174929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1830.7219802999998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8.8666666881724546E-2</v>
      </c>
      <c r="W41" s="115"/>
      <c r="X41" s="73">
        <f t="shared" si="6"/>
        <v>4000</v>
      </c>
      <c r="Y41" s="42">
        <f t="shared" si="7"/>
        <v>18492660.400901753</v>
      </c>
      <c r="Z41" s="42">
        <f t="shared" si="8"/>
        <v>368042.48807371402</v>
      </c>
      <c r="AA41" s="42">
        <f t="shared" si="9"/>
        <v>10972.554788094511</v>
      </c>
      <c r="AB41" s="43">
        <f t="shared" si="10"/>
        <v>11790.917215250118</v>
      </c>
      <c r="AD41" s="41">
        <f t="shared" si="11"/>
        <v>18887466.360978812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1849.3949015999999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8.8666666890633863E-2</v>
      </c>
      <c r="W42" s="115"/>
      <c r="X42" s="73">
        <f t="shared" si="6"/>
        <v>4000</v>
      </c>
      <c r="Y42" s="42">
        <f t="shared" si="7"/>
        <v>18681979.858779538</v>
      </c>
      <c r="Z42" s="42">
        <f t="shared" si="8"/>
        <v>371810.52726900799</v>
      </c>
      <c r="AA42" s="42">
        <f t="shared" si="9"/>
        <v>10568.068681231342</v>
      </c>
      <c r="AB42" s="43">
        <f t="shared" si="10"/>
        <v>11911.448160969405</v>
      </c>
      <c r="AD42" s="41">
        <f t="shared" si="11"/>
        <v>19080269.902890749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1868.0678229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8.8666666899817156E-2</v>
      </c>
      <c r="W43" s="115"/>
      <c r="X43" s="73">
        <f t="shared" si="6"/>
        <v>4000</v>
      </c>
      <c r="Y43" s="42">
        <f t="shared" si="7"/>
        <v>18871300.371870723</v>
      </c>
      <c r="Z43" s="42">
        <f t="shared" si="8"/>
        <v>375578.56646430201</v>
      </c>
      <c r="AA43" s="42">
        <f t="shared" si="9"/>
        <v>10153.106228066506</v>
      </c>
      <c r="AB43" s="43">
        <f t="shared" si="10"/>
        <v>12031.979106688686</v>
      </c>
      <c r="AD43" s="41">
        <f t="shared" si="11"/>
        <v>19273064.023669776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1886.7407441999999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8.8666666909280017E-2</v>
      </c>
      <c r="W44" s="115"/>
      <c r="X44" s="73">
        <f t="shared" si="6"/>
        <v>4000</v>
      </c>
      <c r="Y44" s="42">
        <f t="shared" si="7"/>
        <v>19060621.972584639</v>
      </c>
      <c r="Z44" s="42">
        <f t="shared" si="8"/>
        <v>379346.60565959592</v>
      </c>
      <c r="AA44" s="42">
        <f t="shared" si="9"/>
        <v>9727.6674285999998</v>
      </c>
      <c r="AB44" s="43">
        <f t="shared" si="10"/>
        <v>12152.510052407972</v>
      </c>
      <c r="AD44" s="41">
        <f t="shared" si="11"/>
        <v>19465848.755725246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1905.4136655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8.8666666919028039E-2</v>
      </c>
      <c r="W45" s="115"/>
      <c r="X45" s="73">
        <f t="shared" si="6"/>
        <v>4000</v>
      </c>
      <c r="Y45" s="42">
        <f t="shared" si="7"/>
        <v>19249944.69398756</v>
      </c>
      <c r="Z45" s="42">
        <f t="shared" si="8"/>
        <v>383114.64485489001</v>
      </c>
      <c r="AA45" s="42">
        <f t="shared" si="9"/>
        <v>9291.7522828318233</v>
      </c>
      <c r="AB45" s="43">
        <f t="shared" si="10"/>
        <v>12273.040998127257</v>
      </c>
      <c r="AD45" s="41">
        <f t="shared" si="11"/>
        <v>19658624.132123407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1924.0865867999996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8.8666666929066912E-2</v>
      </c>
      <c r="W46" s="115"/>
      <c r="X46" s="73">
        <f t="shared" si="6"/>
        <v>4000</v>
      </c>
      <c r="Y46" s="42">
        <f t="shared" si="7"/>
        <v>19439268.569809262</v>
      </c>
      <c r="Z46" s="42">
        <f t="shared" si="8"/>
        <v>386882.68405018398</v>
      </c>
      <c r="AA46" s="42">
        <f t="shared" si="9"/>
        <v>8845.3607907619771</v>
      </c>
      <c r="AB46" s="43">
        <f t="shared" si="10"/>
        <v>12393.57194384654</v>
      </c>
      <c r="AD46" s="41">
        <f t="shared" si="11"/>
        <v>19851390.186594054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1942.7595080999997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8.8666666939402339E-2</v>
      </c>
      <c r="W47" s="115"/>
      <c r="X47" s="73">
        <f t="shared" si="6"/>
        <v>4000</v>
      </c>
      <c r="Y47" s="42">
        <f t="shared" si="7"/>
        <v>19628593.634449594</v>
      </c>
      <c r="Z47" s="42">
        <f t="shared" si="8"/>
        <v>390650.723245478</v>
      </c>
      <c r="AA47" s="42">
        <f t="shared" si="9"/>
        <v>8388.4929523904648</v>
      </c>
      <c r="AB47" s="43">
        <f t="shared" si="10"/>
        <v>12514.102889565824</v>
      </c>
      <c r="AD47" s="41">
        <f t="shared" ref="AD47:AD54" si="13">SUM(X47:AB47)</f>
        <v>20044146.953537032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1961.4324293999998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8.8666666950040135E-2</v>
      </c>
      <c r="W48" s="115"/>
      <c r="X48" s="73">
        <f t="shared" si="6"/>
        <v>4000</v>
      </c>
      <c r="Y48" s="42">
        <f t="shared" si="7"/>
        <v>19817919.922985118</v>
      </c>
      <c r="Z48" s="42">
        <f t="shared" si="8"/>
        <v>394418.76244077197</v>
      </c>
      <c r="AA48" s="42">
        <f t="shared" si="9"/>
        <v>8212.6179388</v>
      </c>
      <c r="AB48" s="43">
        <f t="shared" si="10"/>
        <v>12634.633835285109</v>
      </c>
      <c r="AD48" s="41">
        <f t="shared" si="13"/>
        <v>20237185.937199976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1980.1053507000001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8.8666666960986129E-2</v>
      </c>
      <c r="W49" s="115"/>
      <c r="X49" s="73">
        <f t="shared" si="6"/>
        <v>4000</v>
      </c>
      <c r="Y49" s="42">
        <f t="shared" si="7"/>
        <v>20007247.471175652</v>
      </c>
      <c r="Z49" s="42">
        <f t="shared" si="8"/>
        <v>398186.801636066</v>
      </c>
      <c r="AA49" s="42">
        <f t="shared" si="9"/>
        <v>8291.0824413999999</v>
      </c>
      <c r="AB49" s="43">
        <f t="shared" si="10"/>
        <v>12755.164781004394</v>
      </c>
      <c r="AD49" s="41">
        <f t="shared" si="13"/>
        <v>20430480.520034123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1998.7782719999998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8.8666666972246205E-2</v>
      </c>
      <c r="W50" s="115"/>
      <c r="X50" s="73">
        <f t="shared" si="6"/>
        <v>4000</v>
      </c>
      <c r="Y50" s="42">
        <f t="shared" si="7"/>
        <v>20196576.315470893</v>
      </c>
      <c r="Z50" s="42">
        <f t="shared" si="8"/>
        <v>401954.84083135991</v>
      </c>
      <c r="AA50" s="42">
        <f t="shared" si="9"/>
        <v>8369.5469439999997</v>
      </c>
      <c r="AB50" s="43">
        <f t="shared" si="10"/>
        <v>12875.695726723679</v>
      </c>
      <c r="AD50" s="41">
        <f t="shared" si="13"/>
        <v>20623776.398972977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2017.4511932999999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8.8666666983826317E-2</v>
      </c>
      <c r="W51" s="115"/>
      <c r="X51" s="73">
        <f t="shared" si="6"/>
        <v>4000</v>
      </c>
      <c r="Y51" s="42">
        <f t="shared" si="7"/>
        <v>20385906.493016995</v>
      </c>
      <c r="Z51" s="42">
        <f t="shared" si="8"/>
        <v>405722.88002665399</v>
      </c>
      <c r="AA51" s="42">
        <f t="shared" si="9"/>
        <v>8448.0114466000014</v>
      </c>
      <c r="AB51" s="43">
        <f t="shared" si="10"/>
        <v>12996.226672442961</v>
      </c>
      <c r="AD51" s="41">
        <f t="shared" si="13"/>
        <v>20817073.611162692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2036.1241145999998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8.8666666995732488E-2</v>
      </c>
      <c r="W52" s="115"/>
      <c r="X52" s="73">
        <f t="shared" si="6"/>
        <v>4000</v>
      </c>
      <c r="Y52" s="42">
        <f t="shared" si="7"/>
        <v>20575238.041663159</v>
      </c>
      <c r="Z52" s="42">
        <f t="shared" si="8"/>
        <v>409490.91922194796</v>
      </c>
      <c r="AA52" s="42">
        <f t="shared" si="9"/>
        <v>8526.4759491999994</v>
      </c>
      <c r="AB52" s="43">
        <f t="shared" si="10"/>
        <v>13116.757618162246</v>
      </c>
      <c r="AD52" s="41">
        <f t="shared" si="13"/>
        <v>21010372.194452472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2054.7970359000001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8.8666667007970768E-2</v>
      </c>
      <c r="W53" s="115"/>
      <c r="X53" s="73">
        <f t="shared" si="6"/>
        <v>4000</v>
      </c>
      <c r="Y53" s="42">
        <f t="shared" si="7"/>
        <v>20764570.999968249</v>
      </c>
      <c r="Z53" s="42">
        <f t="shared" si="8"/>
        <v>413258.95841724199</v>
      </c>
      <c r="AA53" s="42">
        <f t="shared" si="9"/>
        <v>8604.9404517999992</v>
      </c>
      <c r="AB53" s="43">
        <f t="shared" si="10"/>
        <v>13237.288563881531</v>
      </c>
      <c r="AD53" s="41">
        <f t="shared" si="13"/>
        <v>21203672.187401172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2073.4699572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8.8666667020547277E-2</v>
      </c>
      <c r="W54" s="116"/>
      <c r="X54" s="73">
        <f t="shared" si="6"/>
        <v>4000</v>
      </c>
      <c r="Y54" s="42">
        <f t="shared" si="7"/>
        <v>20953905.407207325</v>
      </c>
      <c r="Z54" s="42">
        <f t="shared" si="8"/>
        <v>417026.99761253595</v>
      </c>
      <c r="AA54" s="42">
        <f t="shared" si="9"/>
        <v>8683.4049544000009</v>
      </c>
      <c r="AB54" s="43">
        <f t="shared" si="10"/>
        <v>13357.819509600817</v>
      </c>
      <c r="AD54" s="41">
        <f t="shared" si="13"/>
        <v>21396973.62928386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784585828.54977727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767935042.99458039</v>
      </c>
      <c r="Z56" s="67">
        <f>SUM(Z9:Z54)</f>
        <v>15283321.323047368</v>
      </c>
      <c r="AA56" s="67">
        <f>SUM(AA9:AA54)</f>
        <v>625754.06352770538</v>
      </c>
      <c r="AB56" s="72">
        <f>SUM(AB9:AB54)</f>
        <v>489710.16862217808</v>
      </c>
      <c r="AD56" s="68">
        <f>X56+Y56+Z56+AA56+AB56</f>
        <v>784585828.54977763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0"/>
  <sheetViews>
    <sheetView topLeftCell="T31" workbookViewId="0">
      <selection activeCell="X13" sqref="X13:AD56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5.664062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3"/>
      <c r="S1" s="3"/>
      <c r="T1" s="114"/>
      <c r="U1" s="25"/>
      <c r="V1" s="25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3"/>
      <c r="S2" s="3"/>
      <c r="T2" s="115"/>
      <c r="U2" s="25"/>
      <c r="V2" s="25"/>
      <c r="W2" s="115"/>
      <c r="Y2" s="173" t="s">
        <v>77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76</v>
      </c>
      <c r="P3" s="183"/>
      <c r="Q3" s="115"/>
      <c r="R3" s="3"/>
      <c r="S3" s="3"/>
      <c r="T3" s="115"/>
      <c r="U3" s="25"/>
      <c r="V3" s="25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3"/>
      <c r="S4" s="3"/>
      <c r="T4" s="115"/>
      <c r="U4" s="25"/>
      <c r="V4" s="25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3"/>
      <c r="S7" s="3"/>
      <c r="T7" s="115"/>
      <c r="U7" s="25"/>
      <c r="V7" s="25"/>
      <c r="W7" s="115"/>
      <c r="X7" s="4" t="s">
        <v>9</v>
      </c>
      <c r="Y7" s="33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28"/>
      <c r="S8" s="33"/>
      <c r="T8" s="115"/>
      <c r="U8" s="28"/>
      <c r="V8" s="33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G9+(J9)</f>
        <v>1242.1884987000001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8.8666666712251013E-2</v>
      </c>
      <c r="W9" s="115"/>
      <c r="X9" s="25">
        <f>($AG$7*$AG$8*S9+$AG$15*$AG$16*R9)*$AG$24</f>
        <v>4000</v>
      </c>
      <c r="Y9" s="42">
        <f>(O9*U9*$AG$30+P9*V9*$AG$29)*365</f>
        <v>12440570.894107405</v>
      </c>
      <c r="Z9" s="42">
        <f>(O9*$AI$15*$AG$37+P9*$AI$7*$AG$36)*365</f>
        <v>247504.65382430598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7958.4346165187289</v>
      </c>
      <c r="AD9" s="41">
        <f>SUM(X9:AB9)</f>
        <v>12717096.613341436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G10+(J10)</f>
        <v>1260.86142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8.8666666715054382E-2</v>
      </c>
      <c r="W10" s="115"/>
      <c r="X10" s="25">
        <f t="shared" ref="X10:X54" si="6">($AG$7*$AG$8*S10+$AG$15*$AG$16*R10)*$AG$24</f>
        <v>4000</v>
      </c>
      <c r="Y10" s="42">
        <f t="shared" ref="Y10:Y54" si="7">(O10*U10*$AG$30+P10*V10*$AG$29)*365</f>
        <v>12629870.111438196</v>
      </c>
      <c r="Z10" s="42">
        <f t="shared" ref="Z10:Z54" si="8">(O10*$AI$15*$AG$37+P10*$AI$7*$AG$36)*365</f>
        <v>251272.6930196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8078.9655622380124</v>
      </c>
      <c r="AD10" s="41">
        <f t="shared" ref="AD10:AD46" si="11">SUM(X10:AB10)</f>
        <v>12910536.00169066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1279.5343412999998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8.8666666717985121E-2</v>
      </c>
      <c r="W11" s="115"/>
      <c r="X11" s="25">
        <f t="shared" si="6"/>
        <v>4000</v>
      </c>
      <c r="Y11" s="42">
        <f t="shared" si="7"/>
        <v>12819169.654292054</v>
      </c>
      <c r="Z11" s="42">
        <f t="shared" si="8"/>
        <v>255040.73221489397</v>
      </c>
      <c r="AA11" s="42">
        <f t="shared" si="9"/>
        <v>17563.987289385459</v>
      </c>
      <c r="AB11" s="43">
        <f t="shared" si="10"/>
        <v>8199.4965079572958</v>
      </c>
      <c r="AD11" s="41">
        <f t="shared" si="11"/>
        <v>13103973.870304292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1298.2072625999999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8.8666666721047005E-2</v>
      </c>
      <c r="W12" s="115"/>
      <c r="X12" s="25">
        <f t="shared" si="6"/>
        <v>4000</v>
      </c>
      <c r="Y12" s="42">
        <f t="shared" si="7"/>
        <v>13008469.537537221</v>
      </c>
      <c r="Z12" s="42">
        <f t="shared" si="8"/>
        <v>258808.77141018803</v>
      </c>
      <c r="AA12" s="42">
        <f t="shared" si="9"/>
        <v>17811.203027993986</v>
      </c>
      <c r="AB12" s="43">
        <f t="shared" si="10"/>
        <v>8320.0274536765828</v>
      </c>
      <c r="AD12" s="41">
        <f t="shared" si="11"/>
        <v>13297409.539429078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1316.8801838999998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8.8666666724243906E-2</v>
      </c>
      <c r="W13" s="115"/>
      <c r="X13" s="25">
        <f t="shared" si="6"/>
        <v>4000</v>
      </c>
      <c r="Y13" s="42">
        <f t="shared" si="7"/>
        <v>13197769.776487928</v>
      </c>
      <c r="Z13" s="42">
        <f t="shared" si="8"/>
        <v>262576.81060548197</v>
      </c>
      <c r="AA13" s="42">
        <f t="shared" si="9"/>
        <v>18044.76918178561</v>
      </c>
      <c r="AB13" s="43">
        <f t="shared" si="10"/>
        <v>8440.5583993958662</v>
      </c>
      <c r="AD13" s="41">
        <f t="shared" si="11"/>
        <v>13490831.914674591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1335.5531051999999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8.8666666727579724E-2</v>
      </c>
      <c r="W14" s="115"/>
      <c r="X14" s="25">
        <f>($AG$7*$AG$8*S14+$AG$15*$AG$16*R14)*$AG$24+(AG26*AG7)</f>
        <v>72000</v>
      </c>
      <c r="Y14" s="42">
        <f t="shared" si="7"/>
        <v>13387070.386911005</v>
      </c>
      <c r="Z14" s="42">
        <f t="shared" si="8"/>
        <v>266344.84980077593</v>
      </c>
      <c r="AA14" s="42">
        <f t="shared" si="9"/>
        <v>17933.620771369177</v>
      </c>
      <c r="AB14" s="43">
        <f t="shared" si="10"/>
        <v>8561.0893451151514</v>
      </c>
      <c r="AD14" s="41">
        <f t="shared" si="11"/>
        <v>13751909.946828265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1354.2260265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8.8666666731058441E-2</v>
      </c>
      <c r="W15" s="115"/>
      <c r="X15" s="25">
        <f t="shared" si="6"/>
        <v>4000</v>
      </c>
      <c r="Y15" s="42">
        <f t="shared" si="7"/>
        <v>13576371.385032455</v>
      </c>
      <c r="Z15" s="42">
        <f t="shared" si="8"/>
        <v>270112.88899606996</v>
      </c>
      <c r="AA15" s="42">
        <f t="shared" si="9"/>
        <v>17811.996014651068</v>
      </c>
      <c r="AB15" s="43">
        <f t="shared" si="10"/>
        <v>8681.6202908344367</v>
      </c>
      <c r="AD15" s="41">
        <f t="shared" si="11"/>
        <v>13876977.89033401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1372.8989477999999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8.8666666734684069E-2</v>
      </c>
      <c r="W16" s="115"/>
      <c r="X16" s="25">
        <f t="shared" si="6"/>
        <v>4000</v>
      </c>
      <c r="Y16" s="42">
        <f t="shared" si="7"/>
        <v>13765672.787544066</v>
      </c>
      <c r="Z16" s="42">
        <f t="shared" si="8"/>
        <v>273880.92819136399</v>
      </c>
      <c r="AA16" s="42">
        <f t="shared" si="9"/>
        <v>17679.894911631298</v>
      </c>
      <c r="AB16" s="43">
        <f t="shared" si="10"/>
        <v>8802.1512365537201</v>
      </c>
      <c r="AD16" s="41">
        <f t="shared" si="11"/>
        <v>14070035.761883616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1391.5718691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8.86666667384607E-2</v>
      </c>
      <c r="W17" s="115"/>
      <c r="X17" s="25">
        <f t="shared" si="6"/>
        <v>4000</v>
      </c>
      <c r="Y17" s="42">
        <f t="shared" si="7"/>
        <v>13954974.611609966</v>
      </c>
      <c r="Z17" s="42">
        <f t="shared" si="8"/>
        <v>277648.96738665801</v>
      </c>
      <c r="AA17" s="42">
        <f t="shared" si="9"/>
        <v>17537.317462309857</v>
      </c>
      <c r="AB17" s="43">
        <f t="shared" si="10"/>
        <v>8922.6821822730071</v>
      </c>
      <c r="AD17" s="41">
        <f t="shared" si="11"/>
        <v>14263083.578641206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1410.2447903999998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8.8666666742392444E-2</v>
      </c>
      <c r="W18" s="115"/>
      <c r="X18" s="25">
        <f t="shared" si="6"/>
        <v>4000</v>
      </c>
      <c r="Y18" s="42">
        <f t="shared" si="7"/>
        <v>14144276.874873254</v>
      </c>
      <c r="Z18" s="42">
        <f t="shared" si="8"/>
        <v>281417.00658195198</v>
      </c>
      <c r="AA18" s="42">
        <f t="shared" si="9"/>
        <v>17384.26366668674</v>
      </c>
      <c r="AB18" s="43">
        <f t="shared" si="10"/>
        <v>9043.2131279922887</v>
      </c>
      <c r="AD18" s="41">
        <f t="shared" si="11"/>
        <v>14456121.358249888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1428.9177116999999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8.8666666746483533E-2</v>
      </c>
      <c r="W19" s="115"/>
      <c r="X19" s="25">
        <f t="shared" si="6"/>
        <v>4000</v>
      </c>
      <c r="Y19" s="42">
        <f t="shared" si="7"/>
        <v>14333579.595462568</v>
      </c>
      <c r="Z19" s="42">
        <f t="shared" si="8"/>
        <v>285185.04577724595</v>
      </c>
      <c r="AA19" s="42">
        <f t="shared" si="9"/>
        <v>17220.733524761959</v>
      </c>
      <c r="AB19" s="43">
        <f t="shared" si="10"/>
        <v>9163.7440737115739</v>
      </c>
      <c r="AD19" s="41">
        <f t="shared" si="11"/>
        <v>14649149.118838288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1447.590633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8.8666666750738171E-2</v>
      </c>
      <c r="W20" s="115"/>
      <c r="X20" s="25">
        <f t="shared" si="6"/>
        <v>4000</v>
      </c>
      <c r="Y20" s="42">
        <f t="shared" si="7"/>
        <v>14522882.791998679</v>
      </c>
      <c r="Z20" s="42">
        <f t="shared" si="8"/>
        <v>288953.08497253997</v>
      </c>
      <c r="AA20" s="42">
        <f t="shared" si="9"/>
        <v>17046.727036535511</v>
      </c>
      <c r="AB20" s="43">
        <f t="shared" si="10"/>
        <v>9284.2750194308592</v>
      </c>
      <c r="AD20" s="41">
        <f t="shared" si="11"/>
        <v>14842166.879027186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1466.2635542999999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8.8666666755160689E-2</v>
      </c>
      <c r="W21" s="115"/>
      <c r="X21" s="25">
        <f t="shared" si="6"/>
        <v>4000</v>
      </c>
      <c r="Y21" s="42">
        <f t="shared" si="7"/>
        <v>14712186.483601086</v>
      </c>
      <c r="Z21" s="42">
        <f t="shared" si="8"/>
        <v>292721.124167834</v>
      </c>
      <c r="AA21" s="42">
        <f t="shared" si="9"/>
        <v>16862.24420200739</v>
      </c>
      <c r="AB21" s="43">
        <f t="shared" si="10"/>
        <v>9404.8059651501444</v>
      </c>
      <c r="AD21" s="41">
        <f t="shared" si="11"/>
        <v>15035174.657936076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1484.9364755999998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8.866666675975543E-2</v>
      </c>
      <c r="W22" s="115"/>
      <c r="X22" s="25">
        <f t="shared" si="6"/>
        <v>4000</v>
      </c>
      <c r="Y22" s="42">
        <f t="shared" si="7"/>
        <v>14901490.689894605</v>
      </c>
      <c r="Z22" s="42">
        <f t="shared" si="8"/>
        <v>296489.16336312803</v>
      </c>
      <c r="AA22" s="42">
        <f t="shared" si="9"/>
        <v>16667.285021177602</v>
      </c>
      <c r="AB22" s="43">
        <f t="shared" si="10"/>
        <v>9525.336910869426</v>
      </c>
      <c r="AD22" s="41">
        <f t="shared" si="11"/>
        <v>15228172.475189783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1503.6093968999999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8.8666666764526822E-2</v>
      </c>
      <c r="W23" s="115"/>
      <c r="X23" s="25">
        <f t="shared" si="6"/>
        <v>4000</v>
      </c>
      <c r="Y23" s="42">
        <f t="shared" si="7"/>
        <v>15090795.431015966</v>
      </c>
      <c r="Z23" s="42">
        <f t="shared" si="8"/>
        <v>300257.20255842205</v>
      </c>
      <c r="AA23" s="42">
        <f t="shared" si="9"/>
        <v>16461.849494046146</v>
      </c>
      <c r="AB23" s="43">
        <f t="shared" si="10"/>
        <v>9645.867856588713</v>
      </c>
      <c r="AD23" s="41">
        <f t="shared" si="11"/>
        <v>15421160.350925023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1522.2823182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8.8666666769479319E-2</v>
      </c>
      <c r="W24" s="115"/>
      <c r="X24" s="25">
        <f t="shared" si="6"/>
        <v>4000</v>
      </c>
      <c r="Y24" s="42">
        <f t="shared" si="7"/>
        <v>15280100.727620387</v>
      </c>
      <c r="Z24" s="42">
        <f t="shared" si="8"/>
        <v>304025.24175371596</v>
      </c>
      <c r="AA24" s="42">
        <f t="shared" si="9"/>
        <v>16245.937620613016</v>
      </c>
      <c r="AB24" s="43">
        <f t="shared" si="10"/>
        <v>9766.3988023079964</v>
      </c>
      <c r="AD24" s="41">
        <f t="shared" si="11"/>
        <v>15614138.305797026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1540.9552394999998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8.8666666774617472E-2</v>
      </c>
      <c r="W25" s="115"/>
      <c r="X25" s="25">
        <f t="shared" si="6"/>
        <v>4000</v>
      </c>
      <c r="Y25" s="42">
        <f t="shared" si="7"/>
        <v>15469406.600888195</v>
      </c>
      <c r="Z25" s="42">
        <f t="shared" si="8"/>
        <v>307793.28094900993</v>
      </c>
      <c r="AA25" s="42">
        <f t="shared" si="9"/>
        <v>16019.549400878221</v>
      </c>
      <c r="AB25" s="43">
        <f t="shared" si="10"/>
        <v>9886.9297480272817</v>
      </c>
      <c r="AD25" s="41">
        <f t="shared" si="11"/>
        <v>15807106.36098611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1559.6281607999999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8.8666666779945835E-2</v>
      </c>
      <c r="W26" s="115"/>
      <c r="X26" s="25">
        <f t="shared" si="6"/>
        <v>4000</v>
      </c>
      <c r="Y26" s="42">
        <f t="shared" si="7"/>
        <v>15658713.072531382</v>
      </c>
      <c r="Z26" s="42">
        <f t="shared" si="8"/>
        <v>311561.32014430402</v>
      </c>
      <c r="AA26" s="42">
        <f t="shared" si="9"/>
        <v>15782.684834841761</v>
      </c>
      <c r="AB26" s="43">
        <f t="shared" si="10"/>
        <v>10007.460693746567</v>
      </c>
      <c r="AD26" s="41">
        <f t="shared" si="11"/>
        <v>16000064.538204273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1578.3010820999998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8.8666666785469056E-2</v>
      </c>
      <c r="W27" s="115"/>
      <c r="X27" s="25">
        <f t="shared" si="6"/>
        <v>4000</v>
      </c>
      <c r="Y27" s="42">
        <f t="shared" si="7"/>
        <v>15848020.164800217</v>
      </c>
      <c r="Z27" s="42">
        <f t="shared" si="8"/>
        <v>315329.35933959804</v>
      </c>
      <c r="AA27" s="42">
        <f t="shared" si="9"/>
        <v>15535.343922503629</v>
      </c>
      <c r="AB27" s="43">
        <f t="shared" si="10"/>
        <v>10127.991639465848</v>
      </c>
      <c r="AD27" s="41">
        <f t="shared" si="11"/>
        <v>16193012.859701784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1596.9740033999999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8.8666666791191839E-2</v>
      </c>
      <c r="W28" s="115"/>
      <c r="X28" s="25">
        <f t="shared" si="6"/>
        <v>4000</v>
      </c>
      <c r="Y28" s="42">
        <f t="shared" si="7"/>
        <v>16037327.900489841</v>
      </c>
      <c r="Z28" s="42">
        <f t="shared" si="8"/>
        <v>319097.39853489195</v>
      </c>
      <c r="AA28" s="42">
        <f t="shared" si="9"/>
        <v>15277.526663863819</v>
      </c>
      <c r="AB28" s="43">
        <f t="shared" si="10"/>
        <v>10248.522585185134</v>
      </c>
      <c r="AD28" s="41">
        <f t="shared" si="11"/>
        <v>16385951.348273782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1615.6469247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8.8666666797118932E-2</v>
      </c>
      <c r="W29" s="115"/>
      <c r="X29" s="25">
        <f t="shared" si="6"/>
        <v>4000</v>
      </c>
      <c r="Y29" s="42">
        <f t="shared" si="7"/>
        <v>16226636.302946843</v>
      </c>
      <c r="Z29" s="42">
        <f t="shared" si="8"/>
        <v>322865.43773018598</v>
      </c>
      <c r="AA29" s="42">
        <f t="shared" si="9"/>
        <v>15009.233058922351</v>
      </c>
      <c r="AB29" s="43">
        <f t="shared" si="10"/>
        <v>10369.053530904419</v>
      </c>
      <c r="AD29" s="41">
        <f t="shared" si="11"/>
        <v>16578880.027266854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1634.3198459999999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8.866666680325512E-2</v>
      </c>
      <c r="W30" s="115"/>
      <c r="X30" s="25">
        <f t="shared" si="6"/>
        <v>4000</v>
      </c>
      <c r="Y30" s="42">
        <f t="shared" si="7"/>
        <v>16415945.396075865</v>
      </c>
      <c r="Z30" s="42">
        <f t="shared" si="8"/>
        <v>326633.47692548</v>
      </c>
      <c r="AA30" s="42">
        <f t="shared" si="9"/>
        <v>14730.463107679212</v>
      </c>
      <c r="AB30" s="43">
        <f t="shared" si="10"/>
        <v>10489.584476623704</v>
      </c>
      <c r="AD30" s="41">
        <f t="shared" si="11"/>
        <v>16771798.920585647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1652.9927672999997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8.8666666809605291E-2</v>
      </c>
      <c r="W31" s="115"/>
      <c r="X31" s="25">
        <f t="shared" si="6"/>
        <v>4000</v>
      </c>
      <c r="Y31" s="42">
        <f t="shared" si="7"/>
        <v>16605255.204346173</v>
      </c>
      <c r="Z31" s="42">
        <f t="shared" si="8"/>
        <v>330401.51612077397</v>
      </c>
      <c r="AA31" s="42">
        <f t="shared" si="9"/>
        <v>14441.216810134401</v>
      </c>
      <c r="AB31" s="43">
        <f t="shared" si="10"/>
        <v>10610.115422342986</v>
      </c>
      <c r="AD31" s="41">
        <f t="shared" si="11"/>
        <v>16964708.052699421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1671.6656885999998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8.8666666816174342E-2</v>
      </c>
      <c r="W32" s="115"/>
      <c r="X32" s="25">
        <f t="shared" si="6"/>
        <v>4000</v>
      </c>
      <c r="Y32" s="42">
        <f t="shared" si="7"/>
        <v>16794565.752798282</v>
      </c>
      <c r="Z32" s="42">
        <f t="shared" si="8"/>
        <v>334169.555316068</v>
      </c>
      <c r="AA32" s="42">
        <f t="shared" si="9"/>
        <v>14141.494166287925</v>
      </c>
      <c r="AB32" s="43">
        <f t="shared" si="10"/>
        <v>10730.646368062275</v>
      </c>
      <c r="AD32" s="41">
        <f t="shared" si="11"/>
        <v>17157607.448648702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1690.3386098999999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8.8666666822967255E-2</v>
      </c>
      <c r="W33" s="115"/>
      <c r="X33" s="25">
        <f t="shared" si="6"/>
        <v>4000</v>
      </c>
      <c r="Y33" s="42">
        <f t="shared" si="7"/>
        <v>16983877.067050502</v>
      </c>
      <c r="Z33" s="42">
        <f t="shared" si="8"/>
        <v>337937.59451136197</v>
      </c>
      <c r="AA33" s="42">
        <f t="shared" si="9"/>
        <v>13831.295176139774</v>
      </c>
      <c r="AB33" s="43">
        <f t="shared" si="10"/>
        <v>10851.177313781556</v>
      </c>
      <c r="AD33" s="41">
        <f t="shared" si="11"/>
        <v>17350497.134051789</v>
      </c>
      <c r="AE33" s="140"/>
      <c r="AF33" s="77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1709.0115311999998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8.8666666829989069E-2</v>
      </c>
      <c r="W34" s="115"/>
      <c r="X34" s="25">
        <f t="shared" si="6"/>
        <v>4000</v>
      </c>
      <c r="Y34" s="42">
        <f t="shared" si="7"/>
        <v>17173189.173305579</v>
      </c>
      <c r="Z34" s="42">
        <f t="shared" si="8"/>
        <v>341705.63370665599</v>
      </c>
      <c r="AA34" s="42">
        <f t="shared" si="9"/>
        <v>13510.619839689958</v>
      </c>
      <c r="AB34" s="43">
        <f t="shared" si="10"/>
        <v>10971.70825950084</v>
      </c>
      <c r="AD34" s="41">
        <f t="shared" si="11"/>
        <v>17543377.135111425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1727.6844524999999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8.8666666837244848E-2</v>
      </c>
      <c r="W35" s="115"/>
      <c r="X35" s="25">
        <f t="shared" si="6"/>
        <v>4000</v>
      </c>
      <c r="Y35" s="42">
        <f t="shared" si="7"/>
        <v>17362502.098357245</v>
      </c>
      <c r="Z35" s="42">
        <f t="shared" si="8"/>
        <v>345473.67290194996</v>
      </c>
      <c r="AA35" s="42">
        <f t="shared" si="9"/>
        <v>13179.468156938474</v>
      </c>
      <c r="AB35" s="43">
        <f t="shared" si="10"/>
        <v>11092.239205220125</v>
      </c>
      <c r="AD35" s="41">
        <f t="shared" si="11"/>
        <v>17736247.478621352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1746.3573738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8.8666666844739742E-2</v>
      </c>
      <c r="W36" s="115"/>
      <c r="X36" s="25">
        <f t="shared" si="6"/>
        <v>4000</v>
      </c>
      <c r="Y36" s="42">
        <f t="shared" si="7"/>
        <v>17551815.869596828</v>
      </c>
      <c r="Z36" s="42">
        <f t="shared" si="8"/>
        <v>349241.71209724405</v>
      </c>
      <c r="AA36" s="42">
        <f t="shared" si="9"/>
        <v>12837.84012788532</v>
      </c>
      <c r="AB36" s="43">
        <f t="shared" si="10"/>
        <v>11212.77015093941</v>
      </c>
      <c r="AD36" s="41">
        <f t="shared" si="11"/>
        <v>17929108.191972896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1765.0302950999996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8.8666666852478954E-2</v>
      </c>
      <c r="W37" s="115"/>
      <c r="X37" s="25">
        <f t="shared" si="6"/>
        <v>4000</v>
      </c>
      <c r="Y37" s="42">
        <f t="shared" si="7"/>
        <v>17741130.515019838</v>
      </c>
      <c r="Z37" s="42">
        <f t="shared" si="8"/>
        <v>353009.75129253796</v>
      </c>
      <c r="AA37" s="42">
        <f t="shared" si="9"/>
        <v>12485.735752530494</v>
      </c>
      <c r="AB37" s="43">
        <f t="shared" si="10"/>
        <v>11333.301096658693</v>
      </c>
      <c r="AD37" s="41">
        <f t="shared" si="11"/>
        <v>18121959.303161565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1783.7032164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8.866666686046773E-2</v>
      </c>
      <c r="W38" s="115"/>
      <c r="X38" s="25">
        <f t="shared" si="6"/>
        <v>4000</v>
      </c>
      <c r="Y38" s="42">
        <f t="shared" si="7"/>
        <v>17930446.063232575</v>
      </c>
      <c r="Z38" s="42">
        <f t="shared" si="8"/>
        <v>356777.79048783192</v>
      </c>
      <c r="AA38" s="42">
        <f t="shared" si="9"/>
        <v>12123.155030874002</v>
      </c>
      <c r="AB38" s="43">
        <f t="shared" si="10"/>
        <v>11453.832042377979</v>
      </c>
      <c r="AD38" s="41">
        <f t="shared" si="11"/>
        <v>18314800.840793658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1802.3761377000001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8.8666666868711386E-2</v>
      </c>
      <c r="W39" s="115"/>
      <c r="X39" s="25">
        <f t="shared" si="6"/>
        <v>4000</v>
      </c>
      <c r="Y39" s="42">
        <f t="shared" si="7"/>
        <v>18119762.543458685</v>
      </c>
      <c r="Z39" s="42">
        <f t="shared" si="8"/>
        <v>360545.82968312601</v>
      </c>
      <c r="AA39" s="42">
        <f t="shared" si="9"/>
        <v>11750.097962915843</v>
      </c>
      <c r="AB39" s="43">
        <f t="shared" si="10"/>
        <v>11574.362988097264</v>
      </c>
      <c r="AD39" s="41">
        <f t="shared" si="11"/>
        <v>18507632.834092822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1821.0490589999997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8.8666666877215264E-2</v>
      </c>
      <c r="W40" s="115"/>
      <c r="X40" s="25">
        <f t="shared" si="6"/>
        <v>4000</v>
      </c>
      <c r="Y40" s="42">
        <f t="shared" si="7"/>
        <v>18309079.985545777</v>
      </c>
      <c r="Z40" s="42">
        <f t="shared" si="8"/>
        <v>364313.86887841998</v>
      </c>
      <c r="AA40" s="42">
        <f t="shared" si="9"/>
        <v>11366.564548656008</v>
      </c>
      <c r="AB40" s="43">
        <f t="shared" si="10"/>
        <v>11694.893933816549</v>
      </c>
      <c r="AD40" s="41">
        <f t="shared" si="11"/>
        <v>18700455.312906671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1839.7219802999998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8.8666666885984818E-2</v>
      </c>
      <c r="W41" s="115"/>
      <c r="X41" s="25">
        <f t="shared" si="6"/>
        <v>4000</v>
      </c>
      <c r="Y41" s="42">
        <f t="shared" si="7"/>
        <v>18498398.419972025</v>
      </c>
      <c r="Z41" s="42">
        <f t="shared" si="8"/>
        <v>368081.908073714</v>
      </c>
      <c r="AA41" s="42">
        <f t="shared" si="9"/>
        <v>10972.554788094511</v>
      </c>
      <c r="AB41" s="43">
        <f t="shared" si="10"/>
        <v>11815.424879535834</v>
      </c>
      <c r="AD41" s="41">
        <f t="shared" si="11"/>
        <v>18893268.307713371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1858.3949015999999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8.8666666895025489E-2</v>
      </c>
      <c r="W42" s="115"/>
      <c r="X42" s="25">
        <f t="shared" si="6"/>
        <v>4000</v>
      </c>
      <c r="Y42" s="42">
        <f t="shared" si="7"/>
        <v>18687717.877852716</v>
      </c>
      <c r="Z42" s="42">
        <f t="shared" si="8"/>
        <v>371849.94726900797</v>
      </c>
      <c r="AA42" s="42">
        <f t="shared" si="9"/>
        <v>10568.068681231342</v>
      </c>
      <c r="AB42" s="43">
        <f t="shared" si="10"/>
        <v>11935.955825255116</v>
      </c>
      <c r="AD42" s="41">
        <f t="shared" si="11"/>
        <v>19086071.84962821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1877.0678229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8.8666666904342842E-2</v>
      </c>
      <c r="W43" s="115"/>
      <c r="X43" s="25">
        <f t="shared" si="6"/>
        <v>4000</v>
      </c>
      <c r="Y43" s="42">
        <f t="shared" si="7"/>
        <v>18877038.390946891</v>
      </c>
      <c r="Z43" s="42">
        <f t="shared" si="8"/>
        <v>375617.98646430206</v>
      </c>
      <c r="AA43" s="42">
        <f t="shared" si="9"/>
        <v>10153.106228066506</v>
      </c>
      <c r="AB43" s="43">
        <f t="shared" si="10"/>
        <v>12056.486770974403</v>
      </c>
      <c r="AD43" s="41">
        <f t="shared" si="11"/>
        <v>19278865.970410232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1895.7407441999999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8.8666666913942441E-2</v>
      </c>
      <c r="W44" s="115"/>
      <c r="X44" s="25">
        <f t="shared" si="6"/>
        <v>4000</v>
      </c>
      <c r="Y44" s="42">
        <f t="shared" si="7"/>
        <v>19066359.991663892</v>
      </c>
      <c r="Z44" s="42">
        <f t="shared" si="8"/>
        <v>379386.02565959602</v>
      </c>
      <c r="AA44" s="42">
        <f t="shared" si="9"/>
        <v>9727.6674285999998</v>
      </c>
      <c r="AB44" s="43">
        <f t="shared" si="10"/>
        <v>12177.017716693686</v>
      </c>
      <c r="AD44" s="41">
        <f t="shared" si="11"/>
        <v>19471650.702468783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1914.4136655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8.8666666923829934E-2</v>
      </c>
      <c r="W45" s="115"/>
      <c r="X45" s="25">
        <f t="shared" si="6"/>
        <v>4000</v>
      </c>
      <c r="Y45" s="42">
        <f t="shared" si="7"/>
        <v>19255682.713069994</v>
      </c>
      <c r="Z45" s="42">
        <f t="shared" si="8"/>
        <v>383154.06485488999</v>
      </c>
      <c r="AA45" s="42">
        <f t="shared" si="9"/>
        <v>9291.7522828318233</v>
      </c>
      <c r="AB45" s="43">
        <f t="shared" si="10"/>
        <v>12297.548662412972</v>
      </c>
      <c r="AD45" s="41">
        <f t="shared" si="11"/>
        <v>19664426.078870129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1933.0865867999996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8.8666666934011013E-2</v>
      </c>
      <c r="W46" s="115"/>
      <c r="X46" s="25">
        <f t="shared" si="6"/>
        <v>4000</v>
      </c>
      <c r="Y46" s="42">
        <f t="shared" si="7"/>
        <v>19445006.588894963</v>
      </c>
      <c r="Z46" s="42">
        <f t="shared" si="8"/>
        <v>386922.10405018396</v>
      </c>
      <c r="AA46" s="42">
        <f t="shared" si="9"/>
        <v>8845.3607907619771</v>
      </c>
      <c r="AB46" s="43">
        <f t="shared" si="10"/>
        <v>12418.079608132253</v>
      </c>
      <c r="AD46" s="41">
        <f t="shared" si="11"/>
        <v>19857192.133344043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1951.7595080999997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8.8666666944491462E-2</v>
      </c>
      <c r="W47" s="115"/>
      <c r="X47" s="25">
        <f t="shared" si="6"/>
        <v>4000</v>
      </c>
      <c r="Y47" s="42">
        <f t="shared" si="7"/>
        <v>19634331.653538667</v>
      </c>
      <c r="Z47" s="42">
        <f t="shared" si="8"/>
        <v>390690.14324547793</v>
      </c>
      <c r="AA47" s="42">
        <f t="shared" si="9"/>
        <v>8388.4929523904648</v>
      </c>
      <c r="AB47" s="43">
        <f t="shared" si="10"/>
        <v>12538.610553851538</v>
      </c>
      <c r="AD47" s="41">
        <f t="shared" ref="AD47:AD54" si="13">SUM(X47:AB47)</f>
        <v>20049948.900290389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1970.4324293999998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8.8666666955277057E-2</v>
      </c>
      <c r="W48" s="115"/>
      <c r="X48" s="25">
        <f t="shared" si="6"/>
        <v>4000</v>
      </c>
      <c r="Y48" s="42">
        <f t="shared" si="7"/>
        <v>19823657.942077655</v>
      </c>
      <c r="Z48" s="42">
        <f t="shared" si="8"/>
        <v>394458.18244077195</v>
      </c>
      <c r="AA48" s="42">
        <f t="shared" si="9"/>
        <v>8212.6179388</v>
      </c>
      <c r="AB48" s="43">
        <f t="shared" si="10"/>
        <v>12659.141499570824</v>
      </c>
      <c r="AD48" s="41">
        <f t="shared" si="13"/>
        <v>20242987.883956801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1989.1053507000001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8.8666666966373694E-2</v>
      </c>
      <c r="W49" s="115"/>
      <c r="X49" s="25">
        <f t="shared" si="6"/>
        <v>4000</v>
      </c>
      <c r="Y49" s="42">
        <f t="shared" si="7"/>
        <v>20012985.490271758</v>
      </c>
      <c r="Z49" s="42">
        <f t="shared" si="8"/>
        <v>398226.22163606598</v>
      </c>
      <c r="AA49" s="42">
        <f t="shared" si="9"/>
        <v>8291.0824413999999</v>
      </c>
      <c r="AB49" s="43">
        <f t="shared" si="10"/>
        <v>12779.672445290109</v>
      </c>
      <c r="AD49" s="41">
        <f t="shared" si="13"/>
        <v>20436282.466794513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2007.7782719999998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8.8666666977787273E-2</v>
      </c>
      <c r="W50" s="115"/>
      <c r="X50" s="25">
        <f t="shared" si="6"/>
        <v>4000</v>
      </c>
      <c r="Y50" s="42">
        <f t="shared" si="7"/>
        <v>20202314.334570665</v>
      </c>
      <c r="Z50" s="42">
        <f t="shared" si="8"/>
        <v>401994.26083135989</v>
      </c>
      <c r="AA50" s="42">
        <f t="shared" si="9"/>
        <v>8369.5469439999997</v>
      </c>
      <c r="AB50" s="43">
        <f t="shared" si="10"/>
        <v>12900.203391009391</v>
      </c>
      <c r="AD50" s="41">
        <f t="shared" si="13"/>
        <v>20629578.345737033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2026.4511932999999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8.8666666989523801E-2</v>
      </c>
      <c r="W51" s="115"/>
      <c r="X51" s="25">
        <f t="shared" si="6"/>
        <v>4000</v>
      </c>
      <c r="Y51" s="42">
        <f t="shared" si="7"/>
        <v>20391644.512120537</v>
      </c>
      <c r="Z51" s="42">
        <f t="shared" si="8"/>
        <v>405762.30002665397</v>
      </c>
      <c r="AA51" s="42">
        <f t="shared" si="9"/>
        <v>8448.0114466000014</v>
      </c>
      <c r="AB51" s="43">
        <f t="shared" si="10"/>
        <v>13020.734336728678</v>
      </c>
      <c r="AD51" s="41">
        <f t="shared" si="13"/>
        <v>20822875.557930522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2045.1241145999998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8.8666667001589275E-2</v>
      </c>
      <c r="W52" s="115"/>
      <c r="X52" s="25">
        <f t="shared" si="6"/>
        <v>4000</v>
      </c>
      <c r="Y52" s="42">
        <f t="shared" si="7"/>
        <v>20580976.060770582</v>
      </c>
      <c r="Z52" s="42">
        <f t="shared" si="8"/>
        <v>409530.33922194794</v>
      </c>
      <c r="AA52" s="42">
        <f t="shared" si="9"/>
        <v>8526.4759491999994</v>
      </c>
      <c r="AB52" s="43">
        <f t="shared" si="10"/>
        <v>13141.265282447961</v>
      </c>
      <c r="AD52" s="41">
        <f t="shared" si="13"/>
        <v>21016174.141224179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2063.7970359000001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8.8666667013989814E-2</v>
      </c>
      <c r="W53" s="115"/>
      <c r="X53" s="25">
        <f t="shared" si="6"/>
        <v>4000</v>
      </c>
      <c r="Y53" s="42">
        <f t="shared" si="7"/>
        <v>20770309.019079659</v>
      </c>
      <c r="Z53" s="42">
        <f t="shared" si="8"/>
        <v>413298.37841724191</v>
      </c>
      <c r="AA53" s="42">
        <f t="shared" si="9"/>
        <v>8604.9404517999992</v>
      </c>
      <c r="AB53" s="43">
        <f t="shared" si="10"/>
        <v>13261.796228167246</v>
      </c>
      <c r="AD53" s="41">
        <f t="shared" si="13"/>
        <v>21209474.134176869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2082.4699572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8.8666667026731552E-2</v>
      </c>
      <c r="W54" s="116"/>
      <c r="X54" s="25">
        <f t="shared" si="6"/>
        <v>4000</v>
      </c>
      <c r="Y54" s="42">
        <f t="shared" si="7"/>
        <v>20959643.426322829</v>
      </c>
      <c r="Z54" s="42">
        <f t="shared" si="8"/>
        <v>417066.41761253594</v>
      </c>
      <c r="AA54" s="42">
        <f t="shared" si="9"/>
        <v>8683.4049544000009</v>
      </c>
      <c r="AB54" s="43">
        <f t="shared" si="10"/>
        <v>13382.327173886531</v>
      </c>
      <c r="AD54" s="41">
        <f t="shared" si="13"/>
        <v>21402775.576063652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784852718.09877765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768198991.87102377</v>
      </c>
      <c r="Z56" s="67">
        <f>SUM(Z9:Z54)</f>
        <v>15285134.643047366</v>
      </c>
      <c r="AA56" s="67">
        <f>SUM(AA9:AA54)</f>
        <v>625754.06352770538</v>
      </c>
      <c r="AB56" s="72">
        <f>SUM(AB9:AB54)</f>
        <v>490837.52117932099</v>
      </c>
      <c r="AD56" s="68">
        <f>X56+Y56+Z56+AA56+AB56</f>
        <v>784852718.09877813</v>
      </c>
      <c r="AF56" s="165"/>
      <c r="AG56" s="166"/>
    </row>
    <row r="57" spans="1:34" ht="15" thickBot="1" x14ac:dyDescent="0.35"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H1:H54"/>
    <mergeCell ref="L1:L54"/>
    <mergeCell ref="R5:S6"/>
    <mergeCell ref="I5:K6"/>
    <mergeCell ref="M5:M6"/>
    <mergeCell ref="N1:N1048576"/>
    <mergeCell ref="B7:C7"/>
    <mergeCell ref="D7:E7"/>
    <mergeCell ref="F7:G7"/>
    <mergeCell ref="B2:D3"/>
    <mergeCell ref="D5:E6"/>
    <mergeCell ref="F2:G3"/>
    <mergeCell ref="U56:V56"/>
    <mergeCell ref="T1:T54"/>
    <mergeCell ref="W1:W54"/>
    <mergeCell ref="U5:V6"/>
    <mergeCell ref="O3:P4"/>
    <mergeCell ref="O5:P7"/>
    <mergeCell ref="Q1:Q54"/>
    <mergeCell ref="O2:P2"/>
    <mergeCell ref="Y2:AA4"/>
    <mergeCell ref="AD7:AD8"/>
    <mergeCell ref="AF3:AH4"/>
    <mergeCell ref="AE1:AE55"/>
    <mergeCell ref="AF44:AH44"/>
    <mergeCell ref="AF48:AH48"/>
    <mergeCell ref="AF52:AH52"/>
    <mergeCell ref="AF56:AG57"/>
    <mergeCell ref="AF58:AG59"/>
    <mergeCell ref="AF9:AF11"/>
    <mergeCell ref="AH9:AH11"/>
    <mergeCell ref="AF17:AF19"/>
    <mergeCell ref="AH17:AH19"/>
  </mergeCells>
  <pageMargins left="0.7" right="0.7" top="0.78740157499999996" bottom="0.78740157499999996" header="0.3" footer="0.3"/>
  <pageSetup paperSize="9" orientation="portrait" horizontalDpi="300" verticalDpi="300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J60"/>
  <sheetViews>
    <sheetView topLeftCell="G1" zoomScaleNormal="100" workbookViewId="0">
      <selection activeCell="U8" sqref="U5:V8"/>
    </sheetView>
  </sheetViews>
  <sheetFormatPr baseColWidth="10" defaultRowHeight="14.4" x14ac:dyDescent="0.3"/>
  <cols>
    <col min="1" max="1" width="11.5546875" customWidth="1"/>
    <col min="2" max="2" width="12" customWidth="1"/>
    <col min="3" max="3" width="12.44140625" customWidth="1"/>
    <col min="4" max="5" width="12.77734375" customWidth="1"/>
    <col min="6" max="6" width="13" customWidth="1"/>
    <col min="7" max="7" width="13.44140625" customWidth="1"/>
    <col min="8" max="8" width="2.44140625" style="20" customWidth="1"/>
    <col min="9" max="9" width="15.33203125" customWidth="1"/>
    <col min="10" max="10" width="14.6640625" customWidth="1"/>
    <col min="11" max="11" width="14.88671875" customWidth="1"/>
    <col min="12" max="12" width="3" style="20" customWidth="1"/>
    <col min="13" max="13" width="20.77734375" customWidth="1"/>
    <col min="14" max="14" width="3.21875" style="115" customWidth="1"/>
    <col min="15" max="15" width="20.33203125" style="27" customWidth="1"/>
    <col min="16" max="16" width="16.44140625" style="27" customWidth="1"/>
    <col min="17" max="17" width="3.109375" style="30" customWidth="1"/>
    <col min="18" max="18" width="14.109375" customWidth="1"/>
    <col min="19" max="19" width="13.44140625" customWidth="1"/>
    <col min="20" max="20" width="3.109375" style="30" customWidth="1"/>
    <col min="21" max="21" width="15.6640625" style="30" customWidth="1"/>
    <col min="22" max="22" width="18.44140625" style="30" customWidth="1"/>
    <col min="23" max="23" width="2.77734375" style="30" customWidth="1"/>
    <col min="24" max="25" width="16.109375" customWidth="1"/>
    <col min="26" max="26" width="16.21875" customWidth="1"/>
    <col min="27" max="28" width="16.5546875" customWidth="1"/>
    <col min="29" max="29" width="2.33203125" customWidth="1"/>
    <col min="30" max="30" width="20.33203125" customWidth="1"/>
    <col min="31" max="31" width="3" customWidth="1"/>
    <col min="32" max="32" width="17.21875" customWidth="1"/>
    <col min="33" max="33" width="13.5546875" bestFit="1" customWidth="1"/>
    <col min="34" max="34" width="16.109375" customWidth="1"/>
  </cols>
  <sheetData>
    <row r="1" spans="1:36" ht="15" thickBot="1" x14ac:dyDescent="0.35">
      <c r="H1" s="114"/>
      <c r="L1" s="114"/>
      <c r="N1" s="114"/>
      <c r="Q1" s="114"/>
      <c r="R1" s="73"/>
      <c r="S1" s="73"/>
      <c r="T1" s="114"/>
      <c r="U1" s="73"/>
      <c r="V1" s="73"/>
      <c r="W1" s="114"/>
      <c r="AE1" s="140"/>
    </row>
    <row r="2" spans="1:36" ht="14.4" customHeight="1" thickBot="1" x14ac:dyDescent="0.35">
      <c r="B2" s="141" t="s">
        <v>0</v>
      </c>
      <c r="C2" s="142"/>
      <c r="D2" s="143"/>
      <c r="F2" s="140"/>
      <c r="G2" s="140"/>
      <c r="H2" s="115"/>
      <c r="K2" s="2"/>
      <c r="L2" s="115"/>
      <c r="O2" s="147" t="s">
        <v>57</v>
      </c>
      <c r="P2" s="148"/>
      <c r="Q2" s="115"/>
      <c r="R2" s="73"/>
      <c r="S2" s="73"/>
      <c r="T2" s="115"/>
      <c r="U2" s="73"/>
      <c r="V2" s="73"/>
      <c r="W2" s="115"/>
      <c r="Y2" s="173" t="s">
        <v>79</v>
      </c>
      <c r="Z2" s="174"/>
      <c r="AA2" s="175"/>
      <c r="AB2" s="9"/>
      <c r="AC2" s="9"/>
      <c r="AE2" s="140"/>
    </row>
    <row r="3" spans="1:36" ht="14.4" customHeight="1" thickBot="1" x14ac:dyDescent="0.35">
      <c r="B3" s="144"/>
      <c r="C3" s="145"/>
      <c r="D3" s="146"/>
      <c r="F3" s="140"/>
      <c r="G3" s="140"/>
      <c r="H3" s="115"/>
      <c r="K3" s="2"/>
      <c r="L3" s="115"/>
      <c r="O3" s="182" t="s">
        <v>78</v>
      </c>
      <c r="P3" s="183"/>
      <c r="Q3" s="115"/>
      <c r="R3" s="73"/>
      <c r="S3" s="73"/>
      <c r="T3" s="115"/>
      <c r="U3" s="73"/>
      <c r="V3" s="73"/>
      <c r="W3" s="115"/>
      <c r="Y3" s="176"/>
      <c r="Z3" s="177"/>
      <c r="AA3" s="178"/>
      <c r="AB3" s="9"/>
      <c r="AC3" s="9"/>
      <c r="AE3" s="140"/>
      <c r="AF3" s="118" t="s">
        <v>14</v>
      </c>
      <c r="AG3" s="119"/>
      <c r="AH3" s="120"/>
    </row>
    <row r="4" spans="1:36" ht="14.4" customHeight="1" thickBot="1" x14ac:dyDescent="0.35">
      <c r="H4" s="115"/>
      <c r="K4" s="2"/>
      <c r="L4" s="115"/>
      <c r="O4" s="184"/>
      <c r="P4" s="185"/>
      <c r="Q4" s="115"/>
      <c r="R4" s="73"/>
      <c r="S4" s="73"/>
      <c r="T4" s="115"/>
      <c r="U4" s="73"/>
      <c r="V4" s="73"/>
      <c r="W4" s="115"/>
      <c r="Y4" s="179"/>
      <c r="Z4" s="180"/>
      <c r="AA4" s="181"/>
      <c r="AB4" s="9"/>
      <c r="AC4" s="9"/>
      <c r="AE4" s="140"/>
      <c r="AF4" s="121"/>
      <c r="AG4" s="122"/>
      <c r="AH4" s="123"/>
    </row>
    <row r="5" spans="1:36" ht="14.4" customHeight="1" thickBot="1" x14ac:dyDescent="0.35">
      <c r="D5" s="124" t="s">
        <v>2</v>
      </c>
      <c r="E5" s="125"/>
      <c r="H5" s="115"/>
      <c r="I5" s="124" t="s">
        <v>7</v>
      </c>
      <c r="J5" s="128"/>
      <c r="K5" s="125"/>
      <c r="L5" s="115"/>
      <c r="M5" s="128" t="s">
        <v>3</v>
      </c>
      <c r="O5" s="130"/>
      <c r="P5" s="131"/>
      <c r="Q5" s="115"/>
      <c r="R5" s="128" t="s">
        <v>21</v>
      </c>
      <c r="S5" s="125"/>
      <c r="T5" s="115"/>
      <c r="U5" s="124" t="s">
        <v>30</v>
      </c>
      <c r="V5" s="125"/>
      <c r="W5" s="115"/>
      <c r="AE5" s="140"/>
    </row>
    <row r="6" spans="1:36" ht="14.4" customHeight="1" thickBot="1" x14ac:dyDescent="0.35">
      <c r="D6" s="126"/>
      <c r="E6" s="127"/>
      <c r="H6" s="115"/>
      <c r="I6" s="126"/>
      <c r="J6" s="129"/>
      <c r="K6" s="127"/>
      <c r="L6" s="115"/>
      <c r="M6" s="129"/>
      <c r="O6" s="132"/>
      <c r="P6" s="133"/>
      <c r="Q6" s="115"/>
      <c r="R6" s="129"/>
      <c r="S6" s="127"/>
      <c r="T6" s="115"/>
      <c r="U6" s="126"/>
      <c r="V6" s="127"/>
      <c r="W6" s="115"/>
      <c r="AE6" s="140"/>
      <c r="AF6" s="62" t="s">
        <v>31</v>
      </c>
      <c r="AG6" s="46"/>
      <c r="AH6" s="46"/>
      <c r="AI6" s="46"/>
      <c r="AJ6" s="59"/>
    </row>
    <row r="7" spans="1:36" ht="15" customHeight="1" thickBot="1" x14ac:dyDescent="0.35">
      <c r="B7" s="117" t="s">
        <v>5</v>
      </c>
      <c r="C7" s="117"/>
      <c r="D7" s="136" t="s">
        <v>4</v>
      </c>
      <c r="E7" s="136"/>
      <c r="F7" s="137" t="s">
        <v>6</v>
      </c>
      <c r="G7" s="137"/>
      <c r="H7" s="115"/>
      <c r="I7" s="70" t="s">
        <v>60</v>
      </c>
      <c r="J7" s="15" t="s">
        <v>61</v>
      </c>
      <c r="K7" s="21" t="s">
        <v>62</v>
      </c>
      <c r="L7" s="115"/>
      <c r="M7" s="1" t="s">
        <v>8</v>
      </c>
      <c r="O7" s="134"/>
      <c r="P7" s="135"/>
      <c r="Q7" s="115"/>
      <c r="R7" s="73"/>
      <c r="S7" s="73"/>
      <c r="T7" s="115"/>
      <c r="U7" s="73"/>
      <c r="V7" s="73"/>
      <c r="W7" s="115"/>
      <c r="X7" s="4" t="s">
        <v>9</v>
      </c>
      <c r="Y7" s="74" t="s">
        <v>10</v>
      </c>
      <c r="Z7" s="4" t="s">
        <v>11</v>
      </c>
      <c r="AA7" s="4" t="s">
        <v>12</v>
      </c>
      <c r="AB7" s="4" t="s">
        <v>13</v>
      </c>
      <c r="AD7" s="138" t="s">
        <v>58</v>
      </c>
      <c r="AE7" s="140"/>
      <c r="AF7" s="65" t="s">
        <v>56</v>
      </c>
      <c r="AG7" s="27">
        <v>80</v>
      </c>
      <c r="AH7" s="26" t="s">
        <v>19</v>
      </c>
      <c r="AI7" s="27">
        <v>0.08</v>
      </c>
      <c r="AJ7" s="49" t="s">
        <v>20</v>
      </c>
    </row>
    <row r="8" spans="1:36" ht="15" customHeight="1" thickBot="1" x14ac:dyDescent="0.35">
      <c r="A8" s="5" t="s">
        <v>1</v>
      </c>
      <c r="B8" s="8"/>
      <c r="C8" s="8"/>
      <c r="D8" s="8"/>
      <c r="E8" s="8"/>
      <c r="F8" s="8"/>
      <c r="G8" s="19"/>
      <c r="H8" s="115"/>
      <c r="I8" s="71"/>
      <c r="J8" s="8"/>
      <c r="K8" s="19"/>
      <c r="L8" s="115"/>
      <c r="M8" s="22"/>
      <c r="O8" s="31"/>
      <c r="P8" s="35"/>
      <c r="Q8" s="115"/>
      <c r="R8" s="75"/>
      <c r="S8" s="74"/>
      <c r="T8" s="115"/>
      <c r="U8" s="75"/>
      <c r="V8" s="74"/>
      <c r="W8" s="115"/>
      <c r="X8" s="38"/>
      <c r="Y8" s="11"/>
      <c r="Z8" s="37"/>
      <c r="AA8" s="37"/>
      <c r="AB8" s="37"/>
      <c r="AD8" s="139"/>
      <c r="AE8" s="140"/>
      <c r="AF8" s="60" t="s">
        <v>15</v>
      </c>
      <c r="AG8" s="27">
        <v>3</v>
      </c>
      <c r="AH8" s="26" t="s">
        <v>19</v>
      </c>
      <c r="AI8" s="26"/>
      <c r="AJ8" s="49"/>
    </row>
    <row r="9" spans="1:36" ht="14.4" customHeight="1" x14ac:dyDescent="0.3">
      <c r="A9" s="6">
        <v>2015</v>
      </c>
      <c r="B9" s="12">
        <f>'[1]Szenario 1'!$H9</f>
        <v>11962.885</v>
      </c>
      <c r="C9" s="12">
        <f>'[1]Szenario 1'!$K9</f>
        <v>1238.6371128999999</v>
      </c>
      <c r="D9" s="13">
        <f>'[1]Szenario 2'!$H9</f>
        <v>11902.77</v>
      </c>
      <c r="E9" s="13">
        <f>'[1]Szenario 2'!$K9</f>
        <v>1232.4128057999999</v>
      </c>
      <c r="F9" s="14">
        <f>'[1]Szenario 3'!$H9</f>
        <v>11842.655000000001</v>
      </c>
      <c r="G9" s="69">
        <f>'[1]Szenario 3'!$K9</f>
        <v>1226.1884987000001</v>
      </c>
      <c r="H9" s="115"/>
      <c r="I9" s="80">
        <f>'[2]Szenario 1'!$F9</f>
        <v>7</v>
      </c>
      <c r="J9" s="81">
        <f>'[2]Szenario 2'!$F9</f>
        <v>16</v>
      </c>
      <c r="K9" s="82">
        <f>'[2]Szenario 3'!$F9</f>
        <v>25</v>
      </c>
      <c r="L9" s="115"/>
      <c r="M9" s="23">
        <f>'[3]E-Auto'!$E7*(1/100)</f>
        <v>1.6900000000000001E-3</v>
      </c>
      <c r="O9" s="32">
        <f>F9</f>
        <v>11842.655000000001</v>
      </c>
      <c r="P9" s="36">
        <f>G9+(K9)</f>
        <v>1251.1884987000001</v>
      </c>
      <c r="Q9" s="115"/>
      <c r="R9" s="29">
        <f>IF(O9&lt;$AG$18,1,2)</f>
        <v>1</v>
      </c>
      <c r="S9" s="34">
        <f>IF(P9&lt;$AG$10,1,2)</f>
        <v>1</v>
      </c>
      <c r="T9" s="115"/>
      <c r="U9" s="40">
        <f>($AI$15/$AG$20)*(1+0.15*(O9/$AG$18)^4)+$AH$33</f>
        <v>8.5495987728614276E-2</v>
      </c>
      <c r="V9" s="34">
        <f>($AI$7/$AG$12)*(1+0.15*(P9/$AG$10)^4)+$AH$32</f>
        <v>8.8666666713586528E-2</v>
      </c>
      <c r="W9" s="115"/>
      <c r="X9" s="73">
        <f>($AG$7*$AG$8*S9+$AG$15*$AG$16*R9)*$AG$24</f>
        <v>4000</v>
      </c>
      <c r="Y9" s="42">
        <f>(O9*U9*$AG$30+P9*V9*$AG$29)*365</f>
        <v>12446308.913122371</v>
      </c>
      <c r="Z9" s="42">
        <f>(O9*$AI$15*$AG$37+P9*$AI$7*$AG$36)*365</f>
        <v>247544.07382430602</v>
      </c>
      <c r="AA9" s="42">
        <f>O9*$AI$15*($AG$41+$AG$40*(1-M9))*365</f>
        <v>17062.630793206572</v>
      </c>
      <c r="AB9" s="43">
        <f>365*((P9*$AI$7*($AG$53*$AG$54+$AG$49*$AG$50+$AG$45*$AG$46))+(O9*1.6*$AI$15*($AG$53*$AG$55+$AG$49*$AG$51+$AG$45*$AG$47)))</f>
        <v>7982.9422808044446</v>
      </c>
      <c r="AD9" s="41">
        <f>SUM(X9:AB9)</f>
        <v>12722898.560020687</v>
      </c>
      <c r="AE9" s="140"/>
      <c r="AF9" s="169" t="s">
        <v>16</v>
      </c>
      <c r="AG9" s="16"/>
      <c r="AH9" s="172"/>
      <c r="AI9" s="26"/>
      <c r="AJ9" s="49"/>
    </row>
    <row r="10" spans="1:36" x14ac:dyDescent="0.3">
      <c r="A10" s="6">
        <f>A9+1</f>
        <v>2016</v>
      </c>
      <c r="B10" s="12">
        <f>'[1]Szenario 1'!$H10</f>
        <v>12023</v>
      </c>
      <c r="C10" s="12">
        <f>'[1]Szenario 1'!$K10</f>
        <v>1244.86142</v>
      </c>
      <c r="D10" s="13">
        <f>'[1]Szenario 2'!$H10</f>
        <v>12023</v>
      </c>
      <c r="E10" s="13">
        <f>'[1]Szenario 2'!$K10</f>
        <v>1244.86142</v>
      </c>
      <c r="F10" s="14">
        <f>'[1]Szenario 3'!$H10</f>
        <v>12023</v>
      </c>
      <c r="G10" s="69">
        <f>'[1]Szenario 3'!$K10</f>
        <v>1244.86142</v>
      </c>
      <c r="H10" s="115"/>
      <c r="I10" s="83">
        <f>'[2]Szenario 1'!$F10</f>
        <v>7</v>
      </c>
      <c r="J10" s="84">
        <f>'[2]Szenario 2'!$F10</f>
        <v>16</v>
      </c>
      <c r="K10" s="85">
        <f>'[2]Szenario 3'!$F10</f>
        <v>25</v>
      </c>
      <c r="L10" s="115"/>
      <c r="M10" s="24">
        <f>'[3]E-Auto'!$E8*(1/100)</f>
        <v>2.3700000000000001E-3</v>
      </c>
      <c r="O10" s="32">
        <f t="shared" ref="O10:O54" si="0">F10</f>
        <v>12023</v>
      </c>
      <c r="P10" s="36">
        <f t="shared" ref="P10:P54" si="1">G10+(K10)</f>
        <v>1269.86142</v>
      </c>
      <c r="Q10" s="115"/>
      <c r="R10" s="29">
        <f t="shared" ref="R10:R54" si="2">IF(O10&lt;$AG$18,1,2)</f>
        <v>1</v>
      </c>
      <c r="S10" s="34">
        <f t="shared" ref="S10:S54" si="3">IF(P10&lt;$AG$10,1,2)</f>
        <v>1</v>
      </c>
      <c r="T10" s="115"/>
      <c r="U10" s="40">
        <f t="shared" ref="U10:U54" si="4">($AI$15/$AG$20)*(1+0.15*(O10/$AG$18)^4)+$AH$33</f>
        <v>8.5496018404245255E-2</v>
      </c>
      <c r="V10" s="34">
        <f t="shared" ref="V10:V54" si="5">($AI$7/$AG$12)*(1+0.15*(P10/$AG$10)^4)+$AH$32</f>
        <v>8.8666666716450807E-2</v>
      </c>
      <c r="W10" s="115"/>
      <c r="X10" s="73">
        <f t="shared" ref="X10:X54" si="6">($AG$7*$AG$8*S10+$AG$15*$AG$16*R10)*$AG$24</f>
        <v>4000</v>
      </c>
      <c r="Y10" s="42">
        <f t="shared" ref="Y10:Y54" si="7">(O10*U10*$AG$30+P10*V10*$AG$29)*365</f>
        <v>12635608.130454078</v>
      </c>
      <c r="Z10" s="42">
        <f t="shared" ref="Z10:Z54" si="8">(O10*$AI$15*$AG$37+P10*$AI$7*$AG$36)*365</f>
        <v>251312.11301960002</v>
      </c>
      <c r="AA10" s="42">
        <f t="shared" ref="AA10:AA54" si="9">O10*$AI$15*($AG$41+$AG$40*(1-M10))*365</f>
        <v>17314.231670626003</v>
      </c>
      <c r="AB10" s="43">
        <f t="shared" ref="AB10:AB54" si="10">365*((P10*$AI$7*($AG$53*$AG$54+$AG$49*$AG$50+$AG$45*$AG$46))+(O10*1.6*$AI$15*($AG$53*$AG$55+$AG$49*$AG$51+$AG$45*$AG$47)))</f>
        <v>8103.473226523728</v>
      </c>
      <c r="AD10" s="41">
        <f t="shared" ref="AD10:AD46" si="11">SUM(X10:AB10)</f>
        <v>12916337.948370827</v>
      </c>
      <c r="AE10" s="140"/>
      <c r="AF10" s="170"/>
      <c r="AG10" s="17">
        <v>80400</v>
      </c>
      <c r="AH10" s="172"/>
      <c r="AI10" s="26"/>
      <c r="AJ10" s="49"/>
    </row>
    <row r="11" spans="1:36" x14ac:dyDescent="0.3">
      <c r="A11" s="6">
        <f t="shared" ref="A11:A54" si="12">A10+1</f>
        <v>2017</v>
      </c>
      <c r="B11" s="12">
        <f>'[1]Szenario 1'!$H11</f>
        <v>12083.115</v>
      </c>
      <c r="C11" s="12">
        <f>'[1]Szenario 1'!$K11</f>
        <v>1251.0857271</v>
      </c>
      <c r="D11" s="13">
        <f>'[1]Szenario 2'!$H11</f>
        <v>12143.23</v>
      </c>
      <c r="E11" s="13">
        <f>'[1]Szenario 2'!$K11</f>
        <v>1257.3100341999998</v>
      </c>
      <c r="F11" s="14">
        <f>'[1]Szenario 3'!$H11</f>
        <v>12203.344999999999</v>
      </c>
      <c r="G11" s="69">
        <f>'[1]Szenario 3'!$K11</f>
        <v>1263.5343412999998</v>
      </c>
      <c r="H11" s="115"/>
      <c r="I11" s="83">
        <f>'[2]Szenario 1'!$F11</f>
        <v>7</v>
      </c>
      <c r="J11" s="84">
        <f>'[2]Szenario 2'!$F11</f>
        <v>16</v>
      </c>
      <c r="K11" s="85">
        <f>'[2]Szenario 3'!$F11</f>
        <v>25</v>
      </c>
      <c r="L11" s="115"/>
      <c r="M11" s="24">
        <f>'[3]E-Auto'!$E9*(1/100)</f>
        <v>3.1800000000000001E-3</v>
      </c>
      <c r="O11" s="32">
        <f t="shared" si="0"/>
        <v>12203.344999999999</v>
      </c>
      <c r="P11" s="36">
        <f t="shared" si="1"/>
        <v>1288.5343412999998</v>
      </c>
      <c r="Q11" s="115"/>
      <c r="R11" s="29">
        <f t="shared" si="2"/>
        <v>1</v>
      </c>
      <c r="S11" s="34">
        <f t="shared" si="3"/>
        <v>1</v>
      </c>
      <c r="T11" s="115"/>
      <c r="U11" s="40">
        <f t="shared" si="4"/>
        <v>8.5496050491782785E-2</v>
      </c>
      <c r="V11" s="34">
        <f t="shared" si="5"/>
        <v>8.8666666719444273E-2</v>
      </c>
      <c r="W11" s="115"/>
      <c r="X11" s="73">
        <f t="shared" si="6"/>
        <v>4000</v>
      </c>
      <c r="Y11" s="42">
        <f t="shared" si="7"/>
        <v>12824907.673308896</v>
      </c>
      <c r="Z11" s="42">
        <f t="shared" si="8"/>
        <v>255080.15221489398</v>
      </c>
      <c r="AA11" s="42">
        <f t="shared" si="9"/>
        <v>17563.987289385459</v>
      </c>
      <c r="AB11" s="43">
        <f t="shared" si="10"/>
        <v>8224.0041722430105</v>
      </c>
      <c r="AD11" s="41">
        <f t="shared" si="11"/>
        <v>13109775.816985419</v>
      </c>
      <c r="AE11" s="140"/>
      <c r="AF11" s="171"/>
      <c r="AG11" s="16"/>
      <c r="AH11" s="172"/>
      <c r="AI11" s="26"/>
      <c r="AJ11" s="49"/>
    </row>
    <row r="12" spans="1:36" ht="15" thickBot="1" x14ac:dyDescent="0.35">
      <c r="A12" s="6">
        <f t="shared" si="12"/>
        <v>2018</v>
      </c>
      <c r="B12" s="12">
        <f>'[1]Szenario 1'!$H12</f>
        <v>12143.23</v>
      </c>
      <c r="C12" s="12">
        <f>'[1]Szenario 1'!$K12</f>
        <v>1257.3100341999998</v>
      </c>
      <c r="D12" s="13">
        <f>'[1]Szenario 2'!$H12</f>
        <v>12263.46</v>
      </c>
      <c r="E12" s="13">
        <f>'[1]Szenario 2'!$K12</f>
        <v>1269.7586483999999</v>
      </c>
      <c r="F12" s="14">
        <f>'[1]Szenario 3'!$H12</f>
        <v>12383.69</v>
      </c>
      <c r="G12" s="69">
        <f>'[1]Szenario 3'!$K12</f>
        <v>1282.2072625999999</v>
      </c>
      <c r="H12" s="115"/>
      <c r="I12" s="83">
        <f>'[2]Szenario 1'!$F12</f>
        <v>7</v>
      </c>
      <c r="J12" s="84">
        <f>'[2]Szenario 2'!$F12</f>
        <v>16</v>
      </c>
      <c r="K12" s="85">
        <f>'[2]Szenario 3'!$F12</f>
        <v>25</v>
      </c>
      <c r="L12" s="115"/>
      <c r="M12" s="24">
        <f>'[3]E-Auto'!$E10*(1/100)</f>
        <v>4.1700000000000001E-3</v>
      </c>
      <c r="O12" s="32">
        <f t="shared" si="0"/>
        <v>12383.69</v>
      </c>
      <c r="P12" s="36">
        <f t="shared" si="1"/>
        <v>1307.2072625999999</v>
      </c>
      <c r="Q12" s="115"/>
      <c r="R12" s="29">
        <f t="shared" si="2"/>
        <v>1</v>
      </c>
      <c r="S12" s="34">
        <f t="shared" si="3"/>
        <v>1</v>
      </c>
      <c r="T12" s="115"/>
      <c r="U12" s="40">
        <f t="shared" si="4"/>
        <v>8.5496084033900174E-2</v>
      </c>
      <c r="V12" s="34">
        <f t="shared" si="5"/>
        <v>8.8666666722570758E-2</v>
      </c>
      <c r="W12" s="115"/>
      <c r="X12" s="73">
        <f t="shared" si="6"/>
        <v>4000</v>
      </c>
      <c r="Y12" s="42">
        <f t="shared" si="7"/>
        <v>13014207.556555063</v>
      </c>
      <c r="Z12" s="42">
        <f t="shared" si="8"/>
        <v>258848.19141018804</v>
      </c>
      <c r="AA12" s="42">
        <f t="shared" si="9"/>
        <v>17811.203027993986</v>
      </c>
      <c r="AB12" s="43">
        <f t="shared" si="10"/>
        <v>8344.5351179622958</v>
      </c>
      <c r="AD12" s="41">
        <f t="shared" si="11"/>
        <v>13303211.486111205</v>
      </c>
      <c r="AE12" s="140"/>
      <c r="AF12" s="64" t="s">
        <v>33</v>
      </c>
      <c r="AG12" s="58">
        <v>15</v>
      </c>
      <c r="AH12" s="39" t="s">
        <v>34</v>
      </c>
      <c r="AI12" s="39"/>
      <c r="AJ12" s="54"/>
    </row>
    <row r="13" spans="1:36" ht="15" thickBot="1" x14ac:dyDescent="0.35">
      <c r="A13" s="6">
        <f t="shared" si="12"/>
        <v>2019</v>
      </c>
      <c r="B13" s="12">
        <f>'[1]Szenario 1'!$H13</f>
        <v>12203.344999999999</v>
      </c>
      <c r="C13" s="12">
        <f>'[1]Szenario 1'!$K13</f>
        <v>1263.5343412999998</v>
      </c>
      <c r="D13" s="13">
        <f>'[1]Szenario 2'!$H13</f>
        <v>12383.69</v>
      </c>
      <c r="E13" s="13">
        <f>'[1]Szenario 2'!$K13</f>
        <v>1282.2072625999999</v>
      </c>
      <c r="F13" s="14">
        <f>'[1]Szenario 3'!$H13</f>
        <v>12564.035</v>
      </c>
      <c r="G13" s="69">
        <f>'[1]Szenario 3'!$K13</f>
        <v>1300.8801838999998</v>
      </c>
      <c r="H13" s="115"/>
      <c r="I13" s="83">
        <f>'[2]Szenario 1'!$F13</f>
        <v>7</v>
      </c>
      <c r="J13" s="84">
        <f>'[2]Szenario 2'!$F13</f>
        <v>16</v>
      </c>
      <c r="K13" s="85">
        <f>'[2]Szenario 3'!$F13</f>
        <v>25</v>
      </c>
      <c r="L13" s="115"/>
      <c r="M13" s="24">
        <f>'[3]E-Auto'!$E11*(1/100)</f>
        <v>6.2100000000000002E-3</v>
      </c>
      <c r="O13" s="32">
        <f t="shared" si="0"/>
        <v>12564.035</v>
      </c>
      <c r="P13" s="36">
        <f t="shared" si="1"/>
        <v>1325.8801838999998</v>
      </c>
      <c r="Q13" s="115"/>
      <c r="R13" s="29">
        <f t="shared" si="2"/>
        <v>1</v>
      </c>
      <c r="S13" s="34">
        <f t="shared" si="3"/>
        <v>1</v>
      </c>
      <c r="T13" s="115"/>
      <c r="U13" s="40">
        <f t="shared" si="4"/>
        <v>8.5496119073906002E-2</v>
      </c>
      <c r="V13" s="34">
        <f t="shared" si="5"/>
        <v>8.866666672583412E-2</v>
      </c>
      <c r="W13" s="115"/>
      <c r="X13" s="73">
        <f t="shared" si="6"/>
        <v>4000</v>
      </c>
      <c r="Y13" s="42">
        <f t="shared" si="7"/>
        <v>13203507.795506816</v>
      </c>
      <c r="Z13" s="42">
        <f t="shared" si="8"/>
        <v>262616.23060548201</v>
      </c>
      <c r="AA13" s="42">
        <f t="shared" si="9"/>
        <v>18044.76918178561</v>
      </c>
      <c r="AB13" s="43">
        <f t="shared" si="10"/>
        <v>8465.066063681581</v>
      </c>
      <c r="AD13" s="41">
        <f t="shared" si="11"/>
        <v>13496633.861357765</v>
      </c>
      <c r="AE13" s="140"/>
    </row>
    <row r="14" spans="1:36" ht="15" thickBot="1" x14ac:dyDescent="0.35">
      <c r="A14" s="18">
        <f t="shared" si="12"/>
        <v>2020</v>
      </c>
      <c r="B14" s="12">
        <f>'[1]Szenario 1'!$H14</f>
        <v>12263.46</v>
      </c>
      <c r="C14" s="12">
        <f>'[1]Szenario 1'!$K14</f>
        <v>1269.7586483999999</v>
      </c>
      <c r="D14" s="13">
        <f>'[1]Szenario 2'!$H14</f>
        <v>12503.92</v>
      </c>
      <c r="E14" s="13">
        <f>'[1]Szenario 2'!$K14</f>
        <v>1294.6558768</v>
      </c>
      <c r="F14" s="14">
        <f>'[1]Szenario 3'!$H14</f>
        <v>12744.38</v>
      </c>
      <c r="G14" s="69">
        <f>'[1]Szenario 3'!$K14</f>
        <v>1319.5531051999999</v>
      </c>
      <c r="H14" s="115"/>
      <c r="I14" s="83">
        <f>'[2]Szenario 1'!$F14</f>
        <v>7</v>
      </c>
      <c r="J14" s="84">
        <f>'[2]Szenario 2'!$F14</f>
        <v>16</v>
      </c>
      <c r="K14" s="85">
        <f>'[2]Szenario 3'!$F14</f>
        <v>25</v>
      </c>
      <c r="L14" s="115"/>
      <c r="M14" s="24">
        <f>'[3]E-Auto'!$E12*(1/100)</f>
        <v>3.5041935483870967E-2</v>
      </c>
      <c r="O14" s="32">
        <f t="shared" si="0"/>
        <v>12744.38</v>
      </c>
      <c r="P14" s="36">
        <f t="shared" si="1"/>
        <v>1344.5531051999999</v>
      </c>
      <c r="Q14" s="115"/>
      <c r="R14" s="29">
        <f t="shared" si="2"/>
        <v>1</v>
      </c>
      <c r="S14" s="34">
        <f t="shared" si="3"/>
        <v>1</v>
      </c>
      <c r="T14" s="115"/>
      <c r="U14" s="40">
        <f t="shared" si="4"/>
        <v>8.5496155655744241E-2</v>
      </c>
      <c r="V14" s="34">
        <f t="shared" si="5"/>
        <v>8.8666666729238314E-2</v>
      </c>
      <c r="W14" s="115"/>
      <c r="X14" s="73">
        <f>($AG$7*$AG$8*S14+$AG$15*$AG$16*R14)*$AG$24+(AG26*AG7)</f>
        <v>72000</v>
      </c>
      <c r="Y14" s="42">
        <f>(O14*U14*$AG$30+P14*V14*$AG$29)*365</f>
        <v>13392808.405930981</v>
      </c>
      <c r="Z14" s="42">
        <f t="shared" si="8"/>
        <v>266384.26980077598</v>
      </c>
      <c r="AA14" s="42">
        <f t="shared" si="9"/>
        <v>17933.620771369177</v>
      </c>
      <c r="AB14" s="43">
        <f t="shared" si="10"/>
        <v>8585.5970094008662</v>
      </c>
      <c r="AD14" s="41">
        <f t="shared" si="11"/>
        <v>13757711.893512528</v>
      </c>
      <c r="AE14" s="140"/>
      <c r="AF14" s="62" t="s">
        <v>32</v>
      </c>
      <c r="AG14" s="46"/>
      <c r="AH14" s="46"/>
      <c r="AI14" s="46"/>
      <c r="AJ14" s="59"/>
    </row>
    <row r="15" spans="1:36" x14ac:dyDescent="0.3">
      <c r="A15" s="6">
        <f t="shared" si="12"/>
        <v>2021</v>
      </c>
      <c r="B15" s="12">
        <f>'[1]Szenario 1'!$H15</f>
        <v>12323.575000000001</v>
      </c>
      <c r="C15" s="12">
        <f>'[1]Szenario 1'!$K15</f>
        <v>1275.9829554999999</v>
      </c>
      <c r="D15" s="13">
        <f>'[1]Szenario 2'!$H15</f>
        <v>12624.15</v>
      </c>
      <c r="E15" s="13">
        <f>'[1]Szenario 2'!$K15</f>
        <v>1307.1044909999998</v>
      </c>
      <c r="F15" s="14">
        <f>'[1]Szenario 3'!$H15</f>
        <v>12924.725</v>
      </c>
      <c r="G15" s="69">
        <f>'[1]Szenario 3'!$K15</f>
        <v>1338.2260265</v>
      </c>
      <c r="H15" s="115"/>
      <c r="I15" s="83">
        <f>'[2]Szenario 1'!$F15</f>
        <v>7</v>
      </c>
      <c r="J15" s="84">
        <f>'[2]Szenario 2'!$F15</f>
        <v>16</v>
      </c>
      <c r="K15" s="85">
        <f>'[2]Szenario 3'!$F15</f>
        <v>25</v>
      </c>
      <c r="L15" s="115"/>
      <c r="M15" s="24">
        <f>'[3]E-Auto'!$E13*(1/100)</f>
        <v>6.3873870967741941E-2</v>
      </c>
      <c r="O15" s="32">
        <f t="shared" si="0"/>
        <v>12924.725</v>
      </c>
      <c r="P15" s="36">
        <f t="shared" si="1"/>
        <v>1363.2260265</v>
      </c>
      <c r="Q15" s="115"/>
      <c r="R15" s="29">
        <f t="shared" si="2"/>
        <v>1</v>
      </c>
      <c r="S15" s="34">
        <f t="shared" si="3"/>
        <v>1</v>
      </c>
      <c r="T15" s="115"/>
      <c r="U15" s="40">
        <f t="shared" si="4"/>
        <v>8.5496193823994149E-2</v>
      </c>
      <c r="V15" s="34">
        <f t="shared" si="5"/>
        <v>8.8666666732787336E-2</v>
      </c>
      <c r="W15" s="115"/>
      <c r="X15" s="73">
        <f t="shared" si="6"/>
        <v>4000</v>
      </c>
      <c r="Y15" s="42">
        <f t="shared" si="7"/>
        <v>13582109.404053571</v>
      </c>
      <c r="Z15" s="42">
        <f t="shared" si="8"/>
        <v>270152.30899607</v>
      </c>
      <c r="AA15" s="42">
        <f t="shared" si="9"/>
        <v>17811.996014651068</v>
      </c>
      <c r="AB15" s="43">
        <f t="shared" si="10"/>
        <v>8706.1279551201496</v>
      </c>
      <c r="AD15" s="41">
        <f t="shared" si="11"/>
        <v>13882779.837019412</v>
      </c>
      <c r="AE15" s="140"/>
      <c r="AF15" s="63" t="s">
        <v>55</v>
      </c>
      <c r="AG15" s="27">
        <v>80</v>
      </c>
      <c r="AH15" s="26" t="s">
        <v>19</v>
      </c>
      <c r="AI15" s="27">
        <v>0.08</v>
      </c>
      <c r="AJ15" s="49" t="s">
        <v>20</v>
      </c>
    </row>
    <row r="16" spans="1:36" x14ac:dyDescent="0.3">
      <c r="A16" s="6">
        <f t="shared" si="12"/>
        <v>2022</v>
      </c>
      <c r="B16" s="12">
        <f>'[1]Szenario 1'!$H16</f>
        <v>12383.69</v>
      </c>
      <c r="C16" s="12">
        <f>'[1]Szenario 1'!$K16</f>
        <v>1282.2072625999999</v>
      </c>
      <c r="D16" s="13">
        <f>'[1]Szenario 2'!$H16</f>
        <v>12744.38</v>
      </c>
      <c r="E16" s="13">
        <f>'[1]Szenario 2'!$K16</f>
        <v>1319.5531051999999</v>
      </c>
      <c r="F16" s="14">
        <f>'[1]Szenario 3'!$H16</f>
        <v>13105.07</v>
      </c>
      <c r="G16" s="69">
        <f>'[1]Szenario 3'!$K16</f>
        <v>1356.8989477999999</v>
      </c>
      <c r="H16" s="115"/>
      <c r="I16" s="83">
        <f>'[2]Szenario 1'!$F16</f>
        <v>7</v>
      </c>
      <c r="J16" s="84">
        <f>'[2]Szenario 2'!$F16</f>
        <v>16</v>
      </c>
      <c r="K16" s="85">
        <f>'[2]Szenario 3'!$F16</f>
        <v>25</v>
      </c>
      <c r="L16" s="115"/>
      <c r="M16" s="24">
        <f>'[3]E-Auto'!$E14*(1/100)</f>
        <v>9.2705806451612929E-2</v>
      </c>
      <c r="O16" s="32">
        <f t="shared" si="0"/>
        <v>13105.07</v>
      </c>
      <c r="P16" s="36">
        <f t="shared" si="1"/>
        <v>1381.8989477999999</v>
      </c>
      <c r="Q16" s="115"/>
      <c r="R16" s="29">
        <f t="shared" si="2"/>
        <v>1</v>
      </c>
      <c r="S16" s="34">
        <f t="shared" si="3"/>
        <v>1</v>
      </c>
      <c r="T16" s="115"/>
      <c r="U16" s="40">
        <f t="shared" si="4"/>
        <v>8.5496233623870363E-2</v>
      </c>
      <c r="V16" s="34">
        <f t="shared" si="5"/>
        <v>8.8666666736485225E-2</v>
      </c>
      <c r="W16" s="115"/>
      <c r="X16" s="73">
        <f t="shared" si="6"/>
        <v>4000</v>
      </c>
      <c r="Y16" s="42">
        <f t="shared" si="7"/>
        <v>13771410.806566367</v>
      </c>
      <c r="Z16" s="42">
        <f t="shared" si="8"/>
        <v>273920.34819136403</v>
      </c>
      <c r="AA16" s="42">
        <f t="shared" si="9"/>
        <v>17679.894911631298</v>
      </c>
      <c r="AB16" s="43">
        <f t="shared" si="10"/>
        <v>8826.6589008394349</v>
      </c>
      <c r="AD16" s="41">
        <f t="shared" si="11"/>
        <v>14075837.708570203</v>
      </c>
      <c r="AE16" s="140"/>
      <c r="AF16" s="60" t="s">
        <v>18</v>
      </c>
      <c r="AG16" s="27">
        <v>7</v>
      </c>
      <c r="AH16" s="26" t="s">
        <v>19</v>
      </c>
      <c r="AI16" s="26"/>
      <c r="AJ16" s="49"/>
    </row>
    <row r="17" spans="1:36" x14ac:dyDescent="0.3">
      <c r="A17" s="6">
        <f t="shared" si="12"/>
        <v>2023</v>
      </c>
      <c r="B17" s="12">
        <f>'[1]Szenario 1'!$H17</f>
        <v>12443.805</v>
      </c>
      <c r="C17" s="12">
        <f>'[1]Szenario 1'!$K17</f>
        <v>1288.4315697</v>
      </c>
      <c r="D17" s="13">
        <f>'[1]Szenario 2'!$H17</f>
        <v>12864.61</v>
      </c>
      <c r="E17" s="13">
        <f>'[1]Szenario 2'!$K17</f>
        <v>1332.0017194</v>
      </c>
      <c r="F17" s="14">
        <f>'[1]Szenario 3'!$H17</f>
        <v>13285.415000000001</v>
      </c>
      <c r="G17" s="69">
        <f>'[1]Szenario 3'!$K17</f>
        <v>1375.5718691</v>
      </c>
      <c r="H17" s="115"/>
      <c r="I17" s="83">
        <f>'[2]Szenario 1'!$F17</f>
        <v>7</v>
      </c>
      <c r="J17" s="84">
        <f>'[2]Szenario 2'!$F17</f>
        <v>16</v>
      </c>
      <c r="K17" s="85">
        <f>'[2]Szenario 3'!$F17</f>
        <v>25</v>
      </c>
      <c r="L17" s="115"/>
      <c r="M17" s="24">
        <f>'[3]E-Auto'!$E15*(1/100)</f>
        <v>0.1215377419354839</v>
      </c>
      <c r="O17" s="32">
        <f t="shared" si="0"/>
        <v>13285.415000000001</v>
      </c>
      <c r="P17" s="36">
        <f t="shared" si="1"/>
        <v>1400.5718691</v>
      </c>
      <c r="Q17" s="115"/>
      <c r="R17" s="29">
        <f t="shared" si="2"/>
        <v>1</v>
      </c>
      <c r="S17" s="34">
        <f t="shared" si="3"/>
        <v>1</v>
      </c>
      <c r="T17" s="115"/>
      <c r="U17" s="40">
        <f t="shared" si="4"/>
        <v>8.5496275101222791E-2</v>
      </c>
      <c r="V17" s="34">
        <f t="shared" si="5"/>
        <v>8.8666666740336103E-2</v>
      </c>
      <c r="W17" s="115"/>
      <c r="X17" s="73">
        <f t="shared" si="6"/>
        <v>4000</v>
      </c>
      <c r="Y17" s="42">
        <f t="shared" si="7"/>
        <v>13960712.630633499</v>
      </c>
      <c r="Z17" s="42">
        <f t="shared" si="8"/>
        <v>277688.387386658</v>
      </c>
      <c r="AA17" s="42">
        <f t="shared" si="9"/>
        <v>17537.317462309857</v>
      </c>
      <c r="AB17" s="43">
        <f t="shared" si="10"/>
        <v>8947.1898465587201</v>
      </c>
      <c r="AD17" s="41">
        <f t="shared" si="11"/>
        <v>14268885.525329025</v>
      </c>
      <c r="AE17" s="140"/>
      <c r="AF17" s="169" t="s">
        <v>17</v>
      </c>
      <c r="AG17" s="16"/>
      <c r="AH17" s="172"/>
      <c r="AI17" s="26"/>
      <c r="AJ17" s="49"/>
    </row>
    <row r="18" spans="1:36" x14ac:dyDescent="0.3">
      <c r="A18" s="6">
        <f t="shared" si="12"/>
        <v>2024</v>
      </c>
      <c r="B18" s="12">
        <f>'[1]Szenario 1'!$H18</f>
        <v>12503.92</v>
      </c>
      <c r="C18" s="12">
        <f>'[1]Szenario 1'!$K18</f>
        <v>1294.6558768</v>
      </c>
      <c r="D18" s="13">
        <f>'[1]Szenario 2'!$H18</f>
        <v>12984.84</v>
      </c>
      <c r="E18" s="13">
        <f>'[1]Szenario 2'!$K18</f>
        <v>1344.4503336</v>
      </c>
      <c r="F18" s="14">
        <f>'[1]Szenario 3'!$H18</f>
        <v>13465.76</v>
      </c>
      <c r="G18" s="69">
        <f>'[1]Szenario 3'!$K18</f>
        <v>1394.2447903999998</v>
      </c>
      <c r="H18" s="115"/>
      <c r="I18" s="83">
        <f>'[2]Szenario 1'!$F18</f>
        <v>7</v>
      </c>
      <c r="J18" s="84">
        <f>'[2]Szenario 2'!$F18</f>
        <v>16</v>
      </c>
      <c r="K18" s="85">
        <f>'[2]Szenario 3'!$F18</f>
        <v>25</v>
      </c>
      <c r="L18" s="115"/>
      <c r="M18" s="24">
        <f>'[3]E-Auto'!$E16*(1/100)</f>
        <v>0.15036967741935489</v>
      </c>
      <c r="O18" s="32">
        <f t="shared" si="0"/>
        <v>13465.76</v>
      </c>
      <c r="P18" s="36">
        <f t="shared" si="1"/>
        <v>1419.2447903999998</v>
      </c>
      <c r="Q18" s="115"/>
      <c r="R18" s="29">
        <f t="shared" si="2"/>
        <v>1</v>
      </c>
      <c r="S18" s="34">
        <f t="shared" si="3"/>
        <v>1</v>
      </c>
      <c r="T18" s="115"/>
      <c r="U18" s="40">
        <f t="shared" si="4"/>
        <v>8.5496318302536747E-2</v>
      </c>
      <c r="V18" s="34">
        <f t="shared" si="5"/>
        <v>8.8666666744344119E-2</v>
      </c>
      <c r="W18" s="115"/>
      <c r="X18" s="73">
        <f t="shared" si="6"/>
        <v>4000</v>
      </c>
      <c r="Y18" s="42">
        <f t="shared" si="7"/>
        <v>14150014.893898074</v>
      </c>
      <c r="Z18" s="42">
        <f t="shared" si="8"/>
        <v>281456.42658195196</v>
      </c>
      <c r="AA18" s="42">
        <f t="shared" si="9"/>
        <v>17384.26366668674</v>
      </c>
      <c r="AB18" s="43">
        <f t="shared" si="10"/>
        <v>9067.7207922780035</v>
      </c>
      <c r="AD18" s="41">
        <f t="shared" si="11"/>
        <v>14461923.304938992</v>
      </c>
      <c r="AE18" s="140"/>
      <c r="AF18" s="170"/>
      <c r="AG18" s="17">
        <v>60000</v>
      </c>
      <c r="AH18" s="172"/>
      <c r="AI18" s="26"/>
      <c r="AJ18" s="49"/>
    </row>
    <row r="19" spans="1:36" x14ac:dyDescent="0.3">
      <c r="A19" s="6">
        <f t="shared" si="12"/>
        <v>2025</v>
      </c>
      <c r="B19" s="12">
        <f>'[1]Szenario 1'!$H19</f>
        <v>12564.035</v>
      </c>
      <c r="C19" s="12">
        <f>'[1]Szenario 1'!$K19</f>
        <v>1300.8801838999998</v>
      </c>
      <c r="D19" s="13">
        <f>'[1]Szenario 2'!$H19</f>
        <v>13105.07</v>
      </c>
      <c r="E19" s="13">
        <f>'[1]Szenario 2'!$K19</f>
        <v>1356.8989477999999</v>
      </c>
      <c r="F19" s="14">
        <f>'[1]Szenario 3'!$H19</f>
        <v>13646.105</v>
      </c>
      <c r="G19" s="69">
        <f>'[1]Szenario 3'!$K19</f>
        <v>1412.9177116999999</v>
      </c>
      <c r="H19" s="115"/>
      <c r="I19" s="83">
        <f>'[2]Szenario 1'!$F19</f>
        <v>7</v>
      </c>
      <c r="J19" s="84">
        <f>'[2]Szenario 2'!$F19</f>
        <v>16</v>
      </c>
      <c r="K19" s="85">
        <f>'[2]Szenario 3'!$F19</f>
        <v>25</v>
      </c>
      <c r="L19" s="115"/>
      <c r="M19" s="24">
        <f>'[3]E-Auto'!$E17*(1/100)</f>
        <v>0.17920161290322587</v>
      </c>
      <c r="O19" s="32">
        <f t="shared" si="0"/>
        <v>13646.105</v>
      </c>
      <c r="P19" s="36">
        <f t="shared" si="1"/>
        <v>1437.9177116999999</v>
      </c>
      <c r="Q19" s="115"/>
      <c r="R19" s="29">
        <f t="shared" si="2"/>
        <v>1</v>
      </c>
      <c r="S19" s="34">
        <f t="shared" si="3"/>
        <v>1</v>
      </c>
      <c r="T19" s="115"/>
      <c r="U19" s="40">
        <f t="shared" si="4"/>
        <v>8.5496363274932832E-2</v>
      </c>
      <c r="V19" s="34">
        <f t="shared" si="5"/>
        <v>8.8666666748513506E-2</v>
      </c>
      <c r="W19" s="115"/>
      <c r="X19" s="73">
        <f t="shared" si="6"/>
        <v>4000</v>
      </c>
      <c r="Y19" s="42">
        <f t="shared" si="7"/>
        <v>14339317.614488721</v>
      </c>
      <c r="Z19" s="42">
        <f t="shared" si="8"/>
        <v>285224.46577724599</v>
      </c>
      <c r="AA19" s="42">
        <f t="shared" si="9"/>
        <v>17220.733524761959</v>
      </c>
      <c r="AB19" s="43">
        <f t="shared" si="10"/>
        <v>9188.2517379972887</v>
      </c>
      <c r="AD19" s="41">
        <f t="shared" si="11"/>
        <v>14654951.065528726</v>
      </c>
      <c r="AE19" s="140"/>
      <c r="AF19" s="171"/>
      <c r="AG19" s="16"/>
      <c r="AH19" s="172"/>
      <c r="AI19" s="26"/>
      <c r="AJ19" s="49"/>
    </row>
    <row r="20" spans="1:36" ht="15" thickBot="1" x14ac:dyDescent="0.35">
      <c r="A20" s="6">
        <f t="shared" si="12"/>
        <v>2026</v>
      </c>
      <c r="B20" s="12">
        <f>'[1]Szenario 1'!$H20</f>
        <v>12624.15</v>
      </c>
      <c r="C20" s="12">
        <f>'[1]Szenario 1'!$K20</f>
        <v>1307.1044909999998</v>
      </c>
      <c r="D20" s="13">
        <f>'[1]Szenario 2'!$H20</f>
        <v>13225.3</v>
      </c>
      <c r="E20" s="13">
        <f>'[1]Szenario 2'!$K20</f>
        <v>1369.3475619999999</v>
      </c>
      <c r="F20" s="14">
        <f>'[1]Szenario 3'!$H20</f>
        <v>13826.45</v>
      </c>
      <c r="G20" s="69">
        <f>'[1]Szenario 3'!$K20</f>
        <v>1431.590633</v>
      </c>
      <c r="H20" s="115"/>
      <c r="I20" s="83">
        <f>'[2]Szenario 1'!$F20</f>
        <v>7</v>
      </c>
      <c r="J20" s="84">
        <f>'[2]Szenario 2'!$F20</f>
        <v>16</v>
      </c>
      <c r="K20" s="85">
        <f>'[2]Szenario 3'!$F20</f>
        <v>25</v>
      </c>
      <c r="L20" s="115"/>
      <c r="M20" s="24">
        <f>'[3]E-Auto'!$E18*(1/100)</f>
        <v>0.20803354838709684</v>
      </c>
      <c r="O20" s="32">
        <f t="shared" si="0"/>
        <v>13826.45</v>
      </c>
      <c r="P20" s="36">
        <f t="shared" si="1"/>
        <v>1456.590633</v>
      </c>
      <c r="Q20" s="115"/>
      <c r="R20" s="29">
        <f t="shared" si="2"/>
        <v>1</v>
      </c>
      <c r="S20" s="34">
        <f t="shared" si="3"/>
        <v>1</v>
      </c>
      <c r="T20" s="115"/>
      <c r="U20" s="40">
        <f t="shared" si="4"/>
        <v>8.5496410066166997E-2</v>
      </c>
      <c r="V20" s="34">
        <f t="shared" si="5"/>
        <v>8.8666666752848511E-2</v>
      </c>
      <c r="W20" s="115"/>
      <c r="X20" s="73">
        <f t="shared" si="6"/>
        <v>4000</v>
      </c>
      <c r="Y20" s="42">
        <f t="shared" si="7"/>
        <v>14528620.811026225</v>
      </c>
      <c r="Z20" s="42">
        <f t="shared" si="8"/>
        <v>288992.50497253996</v>
      </c>
      <c r="AA20" s="42">
        <f t="shared" si="9"/>
        <v>17046.727036535511</v>
      </c>
      <c r="AB20" s="43">
        <f t="shared" si="10"/>
        <v>9308.7826837165721</v>
      </c>
      <c r="AD20" s="41">
        <f t="shared" si="11"/>
        <v>14847968.825719018</v>
      </c>
      <c r="AE20" s="140"/>
      <c r="AF20" s="64" t="s">
        <v>33</v>
      </c>
      <c r="AG20" s="58">
        <v>37</v>
      </c>
      <c r="AH20" s="39" t="s">
        <v>34</v>
      </c>
      <c r="AI20" s="39"/>
      <c r="AJ20" s="54"/>
    </row>
    <row r="21" spans="1:36" ht="15" thickBot="1" x14ac:dyDescent="0.35">
      <c r="A21" s="6">
        <f t="shared" si="12"/>
        <v>2027</v>
      </c>
      <c r="B21" s="12">
        <f>'[1]Szenario 1'!$H21</f>
        <v>12684.264999999999</v>
      </c>
      <c r="C21" s="12">
        <f>'[1]Szenario 1'!$K21</f>
        <v>1313.3287980999999</v>
      </c>
      <c r="D21" s="13">
        <f>'[1]Szenario 2'!$H21</f>
        <v>13345.53</v>
      </c>
      <c r="E21" s="13">
        <f>'[1]Szenario 2'!$K21</f>
        <v>1381.7961762</v>
      </c>
      <c r="F21" s="14">
        <f>'[1]Szenario 3'!$H21</f>
        <v>14006.795</v>
      </c>
      <c r="G21" s="69">
        <f>'[1]Szenario 3'!$K21</f>
        <v>1450.2635542999999</v>
      </c>
      <c r="H21" s="115"/>
      <c r="I21" s="83">
        <f>'[2]Szenario 1'!$F21</f>
        <v>7</v>
      </c>
      <c r="J21" s="84">
        <f>'[2]Szenario 2'!$F21</f>
        <v>16</v>
      </c>
      <c r="K21" s="85">
        <f>'[2]Szenario 3'!$F21</f>
        <v>25</v>
      </c>
      <c r="L21" s="115"/>
      <c r="M21" s="24">
        <f>'[3]E-Auto'!$E19*(1/100)</f>
        <v>0.23686548387096781</v>
      </c>
      <c r="O21" s="32">
        <f t="shared" si="0"/>
        <v>14006.795</v>
      </c>
      <c r="P21" s="36">
        <f t="shared" si="1"/>
        <v>1475.2635542999999</v>
      </c>
      <c r="Q21" s="115"/>
      <c r="R21" s="29">
        <f t="shared" si="2"/>
        <v>1</v>
      </c>
      <c r="S21" s="34">
        <f t="shared" si="3"/>
        <v>1</v>
      </c>
      <c r="T21" s="115"/>
      <c r="U21" s="40">
        <f t="shared" si="4"/>
        <v>8.549645872463052E-2</v>
      </c>
      <c r="V21" s="34">
        <f t="shared" si="5"/>
        <v>8.8666666757353491E-2</v>
      </c>
      <c r="W21" s="115"/>
      <c r="X21" s="73">
        <f t="shared" si="6"/>
        <v>4000</v>
      </c>
      <c r="Y21" s="42">
        <f t="shared" si="7"/>
        <v>14717924.502630072</v>
      </c>
      <c r="Z21" s="42">
        <f t="shared" si="8"/>
        <v>292760.54416783398</v>
      </c>
      <c r="AA21" s="42">
        <f t="shared" si="9"/>
        <v>16862.24420200739</v>
      </c>
      <c r="AB21" s="43">
        <f t="shared" si="10"/>
        <v>9429.3136294358574</v>
      </c>
      <c r="AD21" s="41">
        <f t="shared" si="11"/>
        <v>15040976.604629347</v>
      </c>
      <c r="AE21" s="140"/>
    </row>
    <row r="22" spans="1:36" ht="15" thickBot="1" x14ac:dyDescent="0.35">
      <c r="A22" s="6">
        <f t="shared" si="12"/>
        <v>2028</v>
      </c>
      <c r="B22" s="12">
        <f>'[1]Szenario 1'!$H22</f>
        <v>12744.38</v>
      </c>
      <c r="C22" s="12">
        <f>'[1]Szenario 1'!$K22</f>
        <v>1319.5531051999999</v>
      </c>
      <c r="D22" s="13">
        <f>'[1]Szenario 2'!$H22</f>
        <v>13465.76</v>
      </c>
      <c r="E22" s="13">
        <f>'[1]Szenario 2'!$K22</f>
        <v>1394.2447903999998</v>
      </c>
      <c r="F22" s="14">
        <f>'[1]Szenario 3'!$H22</f>
        <v>14187.14</v>
      </c>
      <c r="G22" s="69">
        <f>'[1]Szenario 3'!$K22</f>
        <v>1468.9364755999998</v>
      </c>
      <c r="H22" s="115"/>
      <c r="I22" s="83">
        <f>'[2]Szenario 1'!$F22</f>
        <v>7</v>
      </c>
      <c r="J22" s="84">
        <f>'[2]Szenario 2'!$F22</f>
        <v>16</v>
      </c>
      <c r="K22" s="85">
        <f>'[2]Szenario 3'!$F22</f>
        <v>25</v>
      </c>
      <c r="L22" s="115"/>
      <c r="M22" s="24">
        <f>'[3]E-Auto'!$E20*(1/100)</f>
        <v>0.26569741935483882</v>
      </c>
      <c r="O22" s="32">
        <f t="shared" si="0"/>
        <v>14187.14</v>
      </c>
      <c r="P22" s="36">
        <f t="shared" si="1"/>
        <v>1493.9364755999998</v>
      </c>
      <c r="Q22" s="115"/>
      <c r="R22" s="29">
        <f t="shared" si="2"/>
        <v>1</v>
      </c>
      <c r="S22" s="34">
        <f t="shared" si="3"/>
        <v>1</v>
      </c>
      <c r="T22" s="115"/>
      <c r="U22" s="40">
        <f t="shared" si="4"/>
        <v>8.5496509299350029E-2</v>
      </c>
      <c r="V22" s="34">
        <f t="shared" si="5"/>
        <v>8.8666666762032831E-2</v>
      </c>
      <c r="W22" s="115"/>
      <c r="X22" s="73">
        <f t="shared" si="6"/>
        <v>4000</v>
      </c>
      <c r="Y22" s="42">
        <f t="shared" si="7"/>
        <v>14907228.708925093</v>
      </c>
      <c r="Z22" s="42">
        <f t="shared" si="8"/>
        <v>296528.58336312801</v>
      </c>
      <c r="AA22" s="42">
        <f t="shared" si="9"/>
        <v>16667.285021177602</v>
      </c>
      <c r="AB22" s="43">
        <f t="shared" si="10"/>
        <v>9549.8445751551408</v>
      </c>
      <c r="AD22" s="41">
        <f t="shared" si="11"/>
        <v>15233974.421884555</v>
      </c>
      <c r="AE22" s="140"/>
      <c r="AF22" s="55" t="s">
        <v>26</v>
      </c>
      <c r="AG22" s="46"/>
      <c r="AH22" s="59"/>
    </row>
    <row r="23" spans="1:36" ht="15" thickTop="1" x14ac:dyDescent="0.3">
      <c r="A23" s="6">
        <f t="shared" si="12"/>
        <v>2029</v>
      </c>
      <c r="B23" s="12">
        <f>'[1]Szenario 1'!$H23</f>
        <v>12804.495000000001</v>
      </c>
      <c r="C23" s="12">
        <f>'[1]Szenario 1'!$K23</f>
        <v>1325.7774122999999</v>
      </c>
      <c r="D23" s="13">
        <f>'[1]Szenario 2'!$H23</f>
        <v>13585.99</v>
      </c>
      <c r="E23" s="13">
        <f>'[1]Szenario 2'!$K23</f>
        <v>1406.6934045999999</v>
      </c>
      <c r="F23" s="14">
        <f>'[1]Szenario 3'!$H23</f>
        <v>14367.485000000001</v>
      </c>
      <c r="G23" s="69">
        <f>'[1]Szenario 3'!$K23</f>
        <v>1487.6093968999999</v>
      </c>
      <c r="H23" s="115"/>
      <c r="I23" s="83">
        <f>'[2]Szenario 1'!$F23</f>
        <v>7</v>
      </c>
      <c r="J23" s="84">
        <f>'[2]Szenario 2'!$F23</f>
        <v>16</v>
      </c>
      <c r="K23" s="85">
        <f>'[2]Szenario 3'!$F23</f>
        <v>25</v>
      </c>
      <c r="L23" s="115"/>
      <c r="M23" s="24">
        <f>'[3]E-Auto'!$E21*(1/100)</f>
        <v>0.29452935483870979</v>
      </c>
      <c r="O23" s="32">
        <f t="shared" si="0"/>
        <v>14367.485000000001</v>
      </c>
      <c r="P23" s="36">
        <f t="shared" si="1"/>
        <v>1512.6093968999999</v>
      </c>
      <c r="Q23" s="115"/>
      <c r="R23" s="29">
        <f t="shared" si="2"/>
        <v>1</v>
      </c>
      <c r="S23" s="34">
        <f t="shared" si="3"/>
        <v>1</v>
      </c>
      <c r="T23" s="115"/>
      <c r="U23" s="40">
        <f t="shared" si="4"/>
        <v>8.5496561839987467E-2</v>
      </c>
      <c r="V23" s="34">
        <f t="shared" si="5"/>
        <v>8.8666666766890945E-2</v>
      </c>
      <c r="W23" s="115"/>
      <c r="X23" s="73">
        <f t="shared" si="6"/>
        <v>4000</v>
      </c>
      <c r="Y23" s="42">
        <f t="shared" si="7"/>
        <v>15096533.450048011</v>
      </c>
      <c r="Z23" s="42">
        <f t="shared" si="8"/>
        <v>300296.62255842204</v>
      </c>
      <c r="AA23" s="42">
        <f t="shared" si="9"/>
        <v>16461.849494046146</v>
      </c>
      <c r="AB23" s="43">
        <f t="shared" si="10"/>
        <v>9670.375520874426</v>
      </c>
      <c r="AD23" s="41">
        <f t="shared" si="11"/>
        <v>15426962.297621353</v>
      </c>
      <c r="AE23" s="140"/>
      <c r="AF23" s="56" t="s">
        <v>35</v>
      </c>
      <c r="AG23" s="26"/>
      <c r="AH23" s="49"/>
    </row>
    <row r="24" spans="1:36" x14ac:dyDescent="0.3">
      <c r="A24" s="6">
        <f t="shared" si="12"/>
        <v>2030</v>
      </c>
      <c r="B24" s="12">
        <f>'[1]Szenario 1'!$H24</f>
        <v>12864.61</v>
      </c>
      <c r="C24" s="12">
        <f>'[1]Szenario 1'!$K24</f>
        <v>1332.0017194</v>
      </c>
      <c r="D24" s="13">
        <f>'[1]Szenario 2'!$H24</f>
        <v>13706.220000000001</v>
      </c>
      <c r="E24" s="13">
        <f>'[1]Szenario 2'!$K24</f>
        <v>1419.1420188</v>
      </c>
      <c r="F24" s="14">
        <f>'[1]Szenario 3'!$H24</f>
        <v>14547.83</v>
      </c>
      <c r="G24" s="69">
        <f>'[1]Szenario 3'!$K24</f>
        <v>1506.2823182</v>
      </c>
      <c r="H24" s="115"/>
      <c r="I24" s="83">
        <f>'[2]Szenario 1'!$F24</f>
        <v>7</v>
      </c>
      <c r="J24" s="84">
        <f>'[2]Szenario 2'!$F24</f>
        <v>16</v>
      </c>
      <c r="K24" s="85">
        <f>'[2]Szenario 3'!$F24</f>
        <v>25</v>
      </c>
      <c r="L24" s="115"/>
      <c r="M24" s="24">
        <f>'[3]E-Auto'!$E22*(1/100)</f>
        <v>0.32336129032258071</v>
      </c>
      <c r="O24" s="32">
        <f t="shared" si="0"/>
        <v>14547.83</v>
      </c>
      <c r="P24" s="36">
        <f t="shared" si="1"/>
        <v>1531.2823182</v>
      </c>
      <c r="Q24" s="115"/>
      <c r="R24" s="29">
        <f t="shared" si="2"/>
        <v>1</v>
      </c>
      <c r="S24" s="34">
        <f t="shared" si="3"/>
        <v>1</v>
      </c>
      <c r="T24" s="115"/>
      <c r="U24" s="40">
        <f t="shared" si="4"/>
        <v>8.5496616396840128E-2</v>
      </c>
      <c r="V24" s="34">
        <f t="shared" si="5"/>
        <v>8.8666666771932356E-2</v>
      </c>
      <c r="W24" s="115"/>
      <c r="X24" s="73">
        <f t="shared" si="6"/>
        <v>4000</v>
      </c>
      <c r="Y24" s="42">
        <f t="shared" si="7"/>
        <v>15285838.74665405</v>
      </c>
      <c r="Z24" s="42">
        <f t="shared" si="8"/>
        <v>304064.66175371595</v>
      </c>
      <c r="AA24" s="42">
        <f t="shared" si="9"/>
        <v>16245.937620613016</v>
      </c>
      <c r="AB24" s="43">
        <f t="shared" si="10"/>
        <v>9790.9064665937094</v>
      </c>
      <c r="AD24" s="41">
        <f t="shared" si="11"/>
        <v>15619940.252494974</v>
      </c>
      <c r="AE24" s="140"/>
      <c r="AF24" s="48" t="s">
        <v>36</v>
      </c>
      <c r="AG24" s="27">
        <v>5</v>
      </c>
      <c r="AH24" s="49" t="s">
        <v>29</v>
      </c>
    </row>
    <row r="25" spans="1:36" x14ac:dyDescent="0.3">
      <c r="A25" s="6">
        <f t="shared" si="12"/>
        <v>2031</v>
      </c>
      <c r="B25" s="12">
        <f>'[1]Szenario 1'!$H25</f>
        <v>12924.725</v>
      </c>
      <c r="C25" s="12">
        <f>'[1]Szenario 1'!$K25</f>
        <v>1338.2260265</v>
      </c>
      <c r="D25" s="13">
        <f>'[1]Szenario 2'!$H25</f>
        <v>13826.45</v>
      </c>
      <c r="E25" s="13">
        <f>'[1]Szenario 2'!$K25</f>
        <v>1431.590633</v>
      </c>
      <c r="F25" s="14">
        <f>'[1]Szenario 3'!$H25</f>
        <v>14728.174999999999</v>
      </c>
      <c r="G25" s="69">
        <f>'[1]Szenario 3'!$K25</f>
        <v>1524.9552394999998</v>
      </c>
      <c r="H25" s="115"/>
      <c r="I25" s="83">
        <f>'[2]Szenario 1'!$F25</f>
        <v>7</v>
      </c>
      <c r="J25" s="84">
        <f>'[2]Szenario 2'!$F25</f>
        <v>16</v>
      </c>
      <c r="K25" s="85">
        <f>'[2]Szenario 3'!$F25</f>
        <v>25</v>
      </c>
      <c r="L25" s="115"/>
      <c r="M25" s="24">
        <f>'[3]E-Auto'!$E23*(1/100)</f>
        <v>0.35219322580645168</v>
      </c>
      <c r="O25" s="32">
        <f t="shared" si="0"/>
        <v>14728.174999999999</v>
      </c>
      <c r="P25" s="36">
        <f t="shared" si="1"/>
        <v>1549.9552394999998</v>
      </c>
      <c r="Q25" s="115"/>
      <c r="R25" s="29">
        <f t="shared" si="2"/>
        <v>1</v>
      </c>
      <c r="S25" s="34">
        <f t="shared" si="3"/>
        <v>1</v>
      </c>
      <c r="T25" s="115"/>
      <c r="U25" s="40">
        <f t="shared" si="4"/>
        <v>8.5496673020840616E-2</v>
      </c>
      <c r="V25" s="34">
        <f t="shared" si="5"/>
        <v>8.8666666777161604E-2</v>
      </c>
      <c r="W25" s="115"/>
      <c r="X25" s="73">
        <f t="shared" si="6"/>
        <v>4000</v>
      </c>
      <c r="Y25" s="42">
        <f t="shared" si="7"/>
        <v>15475144.619923534</v>
      </c>
      <c r="Z25" s="42">
        <f t="shared" si="8"/>
        <v>307832.70094900992</v>
      </c>
      <c r="AA25" s="42">
        <f t="shared" si="9"/>
        <v>16019.549400878221</v>
      </c>
      <c r="AB25" s="43">
        <f t="shared" si="10"/>
        <v>9911.4374123129946</v>
      </c>
      <c r="AD25" s="41">
        <f t="shared" si="11"/>
        <v>15812908.307685735</v>
      </c>
      <c r="AE25" s="140"/>
      <c r="AF25" s="48" t="s">
        <v>37</v>
      </c>
      <c r="AG25" s="27" t="s">
        <v>38</v>
      </c>
      <c r="AH25" s="49" t="s">
        <v>29</v>
      </c>
    </row>
    <row r="26" spans="1:36" ht="15" thickBot="1" x14ac:dyDescent="0.35">
      <c r="A26" s="6">
        <f t="shared" si="12"/>
        <v>2032</v>
      </c>
      <c r="B26" s="12">
        <f>'[1]Szenario 1'!$H26</f>
        <v>12984.84</v>
      </c>
      <c r="C26" s="12">
        <f>'[1]Szenario 1'!$K26</f>
        <v>1344.4503336</v>
      </c>
      <c r="D26" s="13">
        <f>'[1]Szenario 2'!$H26</f>
        <v>13946.68</v>
      </c>
      <c r="E26" s="13">
        <f>'[1]Szenario 2'!$K26</f>
        <v>1444.0392471999999</v>
      </c>
      <c r="F26" s="14">
        <f>'[1]Szenario 3'!$H26</f>
        <v>14908.52</v>
      </c>
      <c r="G26" s="69">
        <f>'[1]Szenario 3'!$K26</f>
        <v>1543.6281607999999</v>
      </c>
      <c r="H26" s="115"/>
      <c r="I26" s="83">
        <f>'[2]Szenario 1'!$F26</f>
        <v>7</v>
      </c>
      <c r="J26" s="84">
        <f>'[2]Szenario 2'!$F26</f>
        <v>16</v>
      </c>
      <c r="K26" s="85">
        <f>'[2]Szenario 3'!$F26</f>
        <v>25</v>
      </c>
      <c r="L26" s="115"/>
      <c r="M26" s="24">
        <f>'[3]E-Auto'!$E24*(1/100)</f>
        <v>0.38102516129032266</v>
      </c>
      <c r="O26" s="32">
        <f t="shared" si="0"/>
        <v>14908.52</v>
      </c>
      <c r="P26" s="36">
        <f t="shared" si="1"/>
        <v>1568.6281607999999</v>
      </c>
      <c r="Q26" s="115"/>
      <c r="R26" s="29">
        <f t="shared" si="2"/>
        <v>1</v>
      </c>
      <c r="S26" s="34">
        <f t="shared" si="3"/>
        <v>1</v>
      </c>
      <c r="T26" s="115"/>
      <c r="U26" s="40">
        <f t="shared" si="4"/>
        <v>8.5496731763556891E-2</v>
      </c>
      <c r="V26" s="34">
        <f t="shared" si="5"/>
        <v>8.8666666782583309E-2</v>
      </c>
      <c r="W26" s="115"/>
      <c r="X26" s="73">
        <f t="shared" si="6"/>
        <v>4000</v>
      </c>
      <c r="Y26" s="42">
        <f t="shared" si="7"/>
        <v>15664451.091568461</v>
      </c>
      <c r="Z26" s="42">
        <f t="shared" si="8"/>
        <v>311600.740144304</v>
      </c>
      <c r="AA26" s="42">
        <f t="shared" si="9"/>
        <v>15782.684834841761</v>
      </c>
      <c r="AB26" s="43">
        <f t="shared" si="10"/>
        <v>10031.96835803228</v>
      </c>
      <c r="AD26" s="41">
        <f t="shared" si="11"/>
        <v>16005866.484905638</v>
      </c>
      <c r="AE26" s="140"/>
      <c r="AF26" s="57" t="s">
        <v>28</v>
      </c>
      <c r="AG26" s="58">
        <v>850</v>
      </c>
      <c r="AH26" s="54" t="s">
        <v>80</v>
      </c>
    </row>
    <row r="27" spans="1:36" ht="15" thickBot="1" x14ac:dyDescent="0.35">
      <c r="A27" s="6">
        <f t="shared" si="12"/>
        <v>2033</v>
      </c>
      <c r="B27" s="12">
        <f>'[1]Szenario 1'!$H27</f>
        <v>13044.955</v>
      </c>
      <c r="C27" s="12">
        <f>'[1]Szenario 1'!$K27</f>
        <v>1350.6746406999998</v>
      </c>
      <c r="D27" s="13">
        <f>'[1]Szenario 2'!$H27</f>
        <v>14066.91</v>
      </c>
      <c r="E27" s="13">
        <f>'[1]Szenario 2'!$K27</f>
        <v>1456.4878613999999</v>
      </c>
      <c r="F27" s="14">
        <f>'[1]Szenario 3'!$H27</f>
        <v>15088.865</v>
      </c>
      <c r="G27" s="69">
        <f>'[1]Szenario 3'!$K27</f>
        <v>1562.3010820999998</v>
      </c>
      <c r="H27" s="115"/>
      <c r="I27" s="83">
        <f>'[2]Szenario 1'!$F27</f>
        <v>7</v>
      </c>
      <c r="J27" s="84">
        <f>'[2]Szenario 2'!$F27</f>
        <v>16</v>
      </c>
      <c r="K27" s="85">
        <f>'[2]Szenario 3'!$F27</f>
        <v>25</v>
      </c>
      <c r="L27" s="115"/>
      <c r="M27" s="24">
        <f>'[3]E-Auto'!$E25*(1/100)</f>
        <v>0.40985709677419369</v>
      </c>
      <c r="O27" s="32">
        <f t="shared" si="0"/>
        <v>15088.865</v>
      </c>
      <c r="P27" s="36">
        <f t="shared" si="1"/>
        <v>1587.3010820999998</v>
      </c>
      <c r="Q27" s="115"/>
      <c r="R27" s="29">
        <f t="shared" si="2"/>
        <v>1</v>
      </c>
      <c r="S27" s="34">
        <f t="shared" si="3"/>
        <v>1</v>
      </c>
      <c r="T27" s="115"/>
      <c r="U27" s="40">
        <f t="shared" si="4"/>
        <v>8.5496792677192249E-2</v>
      </c>
      <c r="V27" s="34">
        <f t="shared" si="5"/>
        <v>8.8666666788202134E-2</v>
      </c>
      <c r="W27" s="115"/>
      <c r="X27" s="73">
        <f t="shared" si="6"/>
        <v>4000</v>
      </c>
      <c r="Y27" s="42">
        <f t="shared" si="7"/>
        <v>15853758.183839099</v>
      </c>
      <c r="Z27" s="42">
        <f t="shared" si="8"/>
        <v>315368.77933959803</v>
      </c>
      <c r="AA27" s="42">
        <f t="shared" si="9"/>
        <v>15535.343922503629</v>
      </c>
      <c r="AB27" s="43">
        <f t="shared" si="10"/>
        <v>10152.499303751563</v>
      </c>
      <c r="AD27" s="41">
        <f t="shared" si="11"/>
        <v>16198814.806404952</v>
      </c>
      <c r="AE27" s="140"/>
    </row>
    <row r="28" spans="1:36" ht="15" thickBot="1" x14ac:dyDescent="0.35">
      <c r="A28" s="6">
        <f t="shared" si="12"/>
        <v>2034</v>
      </c>
      <c r="B28" s="12">
        <f>'[1]Szenario 1'!$H28</f>
        <v>13105.07</v>
      </c>
      <c r="C28" s="12">
        <f>'[1]Szenario 1'!$K28</f>
        <v>1356.8989477999999</v>
      </c>
      <c r="D28" s="13">
        <f>'[1]Szenario 2'!$H28</f>
        <v>14187.14</v>
      </c>
      <c r="E28" s="13">
        <f>'[1]Szenario 2'!$K28</f>
        <v>1468.9364755999998</v>
      </c>
      <c r="F28" s="14">
        <f>'[1]Szenario 3'!$H28</f>
        <v>15269.21</v>
      </c>
      <c r="G28" s="69">
        <f>'[1]Szenario 3'!$K28</f>
        <v>1580.9740033999999</v>
      </c>
      <c r="H28" s="115"/>
      <c r="I28" s="83">
        <f>'[2]Szenario 1'!$F28</f>
        <v>7</v>
      </c>
      <c r="J28" s="84">
        <f>'[2]Szenario 2'!$F28</f>
        <v>16</v>
      </c>
      <c r="K28" s="85">
        <f>'[2]Szenario 3'!$F28</f>
        <v>25</v>
      </c>
      <c r="L28" s="115"/>
      <c r="M28" s="24">
        <f>'[3]E-Auto'!$E26*(1/100)</f>
        <v>0.43868903225806466</v>
      </c>
      <c r="O28" s="32">
        <f t="shared" si="0"/>
        <v>15269.21</v>
      </c>
      <c r="P28" s="36">
        <f t="shared" si="1"/>
        <v>1605.9740033999999</v>
      </c>
      <c r="Q28" s="115"/>
      <c r="R28" s="29">
        <f t="shared" si="2"/>
        <v>1</v>
      </c>
      <c r="S28" s="34">
        <f t="shared" si="3"/>
        <v>1</v>
      </c>
      <c r="T28" s="115"/>
      <c r="U28" s="40">
        <f t="shared" si="4"/>
        <v>8.5496855814585299E-2</v>
      </c>
      <c r="V28" s="34">
        <f t="shared" si="5"/>
        <v>8.8666666794022783E-2</v>
      </c>
      <c r="W28" s="115"/>
      <c r="X28" s="73">
        <f t="shared" si="6"/>
        <v>4000</v>
      </c>
      <c r="Y28" s="42">
        <f t="shared" si="7"/>
        <v>16043065.919530591</v>
      </c>
      <c r="Z28" s="42">
        <f t="shared" si="8"/>
        <v>319136.81853489194</v>
      </c>
      <c r="AA28" s="42">
        <f t="shared" si="9"/>
        <v>15277.526663863819</v>
      </c>
      <c r="AB28" s="43">
        <f t="shared" si="10"/>
        <v>10273.030249470849</v>
      </c>
      <c r="AD28" s="41">
        <f t="shared" si="11"/>
        <v>16391753.294978818</v>
      </c>
      <c r="AE28" s="140"/>
      <c r="AF28" s="55" t="s">
        <v>27</v>
      </c>
      <c r="AG28" s="46"/>
      <c r="AH28" s="46"/>
      <c r="AI28" s="59"/>
    </row>
    <row r="29" spans="1:36" ht="15" thickTop="1" x14ac:dyDescent="0.3">
      <c r="A29" s="6">
        <f t="shared" si="12"/>
        <v>2035</v>
      </c>
      <c r="B29" s="12">
        <f>'[1]Szenario 1'!$H29</f>
        <v>13165.184999999999</v>
      </c>
      <c r="C29" s="12">
        <f>'[1]Szenario 1'!$K29</f>
        <v>1363.1232548999999</v>
      </c>
      <c r="D29" s="13">
        <f>'[1]Szenario 2'!$H29</f>
        <v>14307.369999999999</v>
      </c>
      <c r="E29" s="13">
        <f>'[1]Szenario 2'!$K29</f>
        <v>1481.3850897999998</v>
      </c>
      <c r="F29" s="14">
        <f>'[1]Szenario 3'!$H29</f>
        <v>15449.555</v>
      </c>
      <c r="G29" s="69">
        <f>'[1]Szenario 3'!$K29</f>
        <v>1599.6469247</v>
      </c>
      <c r="H29" s="115"/>
      <c r="I29" s="83">
        <f>'[2]Szenario 1'!$F29</f>
        <v>7</v>
      </c>
      <c r="J29" s="84">
        <f>'[2]Szenario 2'!$F29</f>
        <v>16</v>
      </c>
      <c r="K29" s="85">
        <f>'[2]Szenario 3'!$F29</f>
        <v>25</v>
      </c>
      <c r="L29" s="115"/>
      <c r="M29" s="24">
        <f>'[3]E-Auto'!$E27*(1/100)</f>
        <v>0.46752096774193563</v>
      </c>
      <c r="O29" s="32">
        <f t="shared" si="0"/>
        <v>15449.555</v>
      </c>
      <c r="P29" s="36">
        <f t="shared" si="1"/>
        <v>1624.6469247</v>
      </c>
      <c r="Q29" s="115"/>
      <c r="R29" s="29">
        <f t="shared" si="2"/>
        <v>1</v>
      </c>
      <c r="S29" s="34">
        <f t="shared" si="3"/>
        <v>1</v>
      </c>
      <c r="T29" s="115"/>
      <c r="U29" s="40">
        <f t="shared" si="4"/>
        <v>8.5496921229210016E-2</v>
      </c>
      <c r="V29" s="34">
        <f t="shared" si="5"/>
        <v>8.8666666800050059E-2</v>
      </c>
      <c r="W29" s="115"/>
      <c r="X29" s="73">
        <f t="shared" si="6"/>
        <v>4000</v>
      </c>
      <c r="Y29" s="42">
        <f t="shared" si="7"/>
        <v>16232374.321989527</v>
      </c>
      <c r="Z29" s="42">
        <f t="shared" si="8"/>
        <v>322904.85773018596</v>
      </c>
      <c r="AA29" s="42">
        <f t="shared" si="9"/>
        <v>15009.233058922351</v>
      </c>
      <c r="AB29" s="43">
        <f t="shared" si="10"/>
        <v>10393.561195190132</v>
      </c>
      <c r="AD29" s="41">
        <f t="shared" si="11"/>
        <v>16584681.973973826</v>
      </c>
      <c r="AE29" s="140"/>
      <c r="AF29" s="56" t="s">
        <v>24</v>
      </c>
      <c r="AG29" s="27">
        <v>19.7</v>
      </c>
      <c r="AH29" s="26" t="s">
        <v>22</v>
      </c>
      <c r="AI29" s="49"/>
    </row>
    <row r="30" spans="1:36" x14ac:dyDescent="0.3">
      <c r="A30" s="6">
        <f t="shared" si="12"/>
        <v>2036</v>
      </c>
      <c r="B30" s="12">
        <f>'[1]Szenario 1'!$H30</f>
        <v>13225.3</v>
      </c>
      <c r="C30" s="12">
        <f>'[1]Szenario 1'!$K30</f>
        <v>1369.3475619999999</v>
      </c>
      <c r="D30" s="13">
        <f>'[1]Szenario 2'!$H30</f>
        <v>14427.6</v>
      </c>
      <c r="E30" s="13">
        <f>'[1]Szenario 2'!$K30</f>
        <v>1493.8337039999999</v>
      </c>
      <c r="F30" s="14">
        <f>'[1]Szenario 3'!$H30</f>
        <v>15629.9</v>
      </c>
      <c r="G30" s="69">
        <f>'[1]Szenario 3'!$K30</f>
        <v>1618.3198459999999</v>
      </c>
      <c r="H30" s="115"/>
      <c r="I30" s="83">
        <f>'[2]Szenario 1'!$F30</f>
        <v>7</v>
      </c>
      <c r="J30" s="84">
        <f>'[2]Szenario 2'!$F30</f>
        <v>16</v>
      </c>
      <c r="K30" s="85">
        <f>'[2]Szenario 3'!$F30</f>
        <v>25</v>
      </c>
      <c r="L30" s="115"/>
      <c r="M30" s="24">
        <f>'[3]E-Auto'!$E28*(1/100)</f>
        <v>0.49635290322580661</v>
      </c>
      <c r="O30" s="32">
        <f t="shared" si="0"/>
        <v>15629.9</v>
      </c>
      <c r="P30" s="36">
        <f t="shared" si="1"/>
        <v>1643.3198459999999</v>
      </c>
      <c r="Q30" s="115"/>
      <c r="R30" s="29">
        <f t="shared" si="2"/>
        <v>1</v>
      </c>
      <c r="S30" s="34">
        <f t="shared" si="3"/>
        <v>1</v>
      </c>
      <c r="T30" s="115"/>
      <c r="U30" s="40">
        <f t="shared" si="4"/>
        <v>8.5496988975175672E-2</v>
      </c>
      <c r="V30" s="34">
        <f t="shared" si="5"/>
        <v>8.8666666806288763E-2</v>
      </c>
      <c r="W30" s="115"/>
      <c r="X30" s="73">
        <f t="shared" si="6"/>
        <v>4000</v>
      </c>
      <c r="Y30" s="42">
        <f t="shared" si="7"/>
        <v>16421683.415120551</v>
      </c>
      <c r="Z30" s="42">
        <f t="shared" si="8"/>
        <v>326672.89692547999</v>
      </c>
      <c r="AA30" s="42">
        <f t="shared" si="9"/>
        <v>14730.463107679212</v>
      </c>
      <c r="AB30" s="43">
        <f t="shared" si="10"/>
        <v>10514.092140909417</v>
      </c>
      <c r="AD30" s="41">
        <f t="shared" si="11"/>
        <v>16777600.867294621</v>
      </c>
      <c r="AE30" s="140"/>
      <c r="AF30" s="60" t="s">
        <v>25</v>
      </c>
      <c r="AG30" s="27">
        <f>AG29*1.6</f>
        <v>31.52</v>
      </c>
      <c r="AH30" s="26" t="s">
        <v>22</v>
      </c>
      <c r="AI30" s="49"/>
    </row>
    <row r="31" spans="1:36" x14ac:dyDescent="0.3">
      <c r="A31" s="6">
        <f t="shared" si="12"/>
        <v>2037</v>
      </c>
      <c r="B31" s="12">
        <f>'[1]Szenario 1'!$H31</f>
        <v>13285.415000000001</v>
      </c>
      <c r="C31" s="12">
        <f>'[1]Szenario 1'!$K31</f>
        <v>1375.5718691</v>
      </c>
      <c r="D31" s="13">
        <f>'[1]Szenario 2'!$H31</f>
        <v>14547.83</v>
      </c>
      <c r="E31" s="13">
        <f>'[1]Szenario 2'!$K31</f>
        <v>1506.2823182</v>
      </c>
      <c r="F31" s="14">
        <f>'[1]Szenario 3'!$H31</f>
        <v>15810.244999999999</v>
      </c>
      <c r="G31" s="69">
        <f>'[1]Szenario 3'!$K31</f>
        <v>1636.9927672999997</v>
      </c>
      <c r="H31" s="115"/>
      <c r="I31" s="83">
        <f>'[2]Szenario 1'!$F31</f>
        <v>7</v>
      </c>
      <c r="J31" s="84">
        <f>'[2]Szenario 2'!$F31</f>
        <v>16</v>
      </c>
      <c r="K31" s="85">
        <f>'[2]Szenario 3'!$F31</f>
        <v>25</v>
      </c>
      <c r="L31" s="115"/>
      <c r="M31" s="24">
        <f>'[3]E-Auto'!$E29*(1/100)</f>
        <v>0.52518483870967758</v>
      </c>
      <c r="O31" s="32">
        <f t="shared" si="0"/>
        <v>15810.244999999999</v>
      </c>
      <c r="P31" s="36">
        <f t="shared" si="1"/>
        <v>1661.9927672999997</v>
      </c>
      <c r="Q31" s="115"/>
      <c r="R31" s="29">
        <f t="shared" si="2"/>
        <v>1</v>
      </c>
      <c r="S31" s="34">
        <f t="shared" si="3"/>
        <v>1</v>
      </c>
      <c r="T31" s="115"/>
      <c r="U31" s="40">
        <f t="shared" si="4"/>
        <v>8.5497059107226894E-2</v>
      </c>
      <c r="V31" s="34">
        <f t="shared" si="5"/>
        <v>8.8666666812743822E-2</v>
      </c>
      <c r="W31" s="115"/>
      <c r="X31" s="73">
        <f t="shared" si="6"/>
        <v>4000</v>
      </c>
      <c r="Y31" s="42">
        <f t="shared" si="7"/>
        <v>16610993.22339293</v>
      </c>
      <c r="Z31" s="42">
        <f t="shared" si="8"/>
        <v>330440.93612077396</v>
      </c>
      <c r="AA31" s="42">
        <f t="shared" si="9"/>
        <v>14441.216810134401</v>
      </c>
      <c r="AB31" s="43">
        <f t="shared" si="10"/>
        <v>10634.623086628701</v>
      </c>
      <c r="AD31" s="41">
        <f t="shared" si="11"/>
        <v>16970509.999410465</v>
      </c>
      <c r="AE31" s="140"/>
      <c r="AF31" s="61" t="s">
        <v>45</v>
      </c>
      <c r="AG31" s="27" t="s">
        <v>81</v>
      </c>
      <c r="AH31" s="26"/>
      <c r="AI31" s="49"/>
    </row>
    <row r="32" spans="1:36" x14ac:dyDescent="0.3">
      <c r="A32" s="6">
        <f t="shared" si="12"/>
        <v>2038</v>
      </c>
      <c r="B32" s="12">
        <f>'[1]Szenario 1'!$H32</f>
        <v>13345.53</v>
      </c>
      <c r="C32" s="12">
        <f>'[1]Szenario 1'!$K32</f>
        <v>1381.7961762</v>
      </c>
      <c r="D32" s="13">
        <f>'[1]Szenario 2'!$H32</f>
        <v>14668.06</v>
      </c>
      <c r="E32" s="13">
        <f>'[1]Szenario 2'!$K32</f>
        <v>1518.7309323999998</v>
      </c>
      <c r="F32" s="14">
        <f>'[1]Szenario 3'!$H32</f>
        <v>15990.59</v>
      </c>
      <c r="G32" s="69">
        <f>'[1]Szenario 3'!$K32</f>
        <v>1655.6656885999998</v>
      </c>
      <c r="H32" s="115"/>
      <c r="I32" s="83">
        <f>'[2]Szenario 1'!$F32</f>
        <v>7</v>
      </c>
      <c r="J32" s="84">
        <f>'[2]Szenario 2'!$F32</f>
        <v>16</v>
      </c>
      <c r="K32" s="85">
        <f>'[2]Szenario 3'!$F32</f>
        <v>25</v>
      </c>
      <c r="L32" s="115"/>
      <c r="M32" s="24">
        <f>'[3]E-Auto'!$E30*(1/100)</f>
        <v>0.55401677419354856</v>
      </c>
      <c r="O32" s="32">
        <f t="shared" si="0"/>
        <v>15990.59</v>
      </c>
      <c r="P32" s="36">
        <f t="shared" si="1"/>
        <v>1680.6656885999998</v>
      </c>
      <c r="Q32" s="115"/>
      <c r="R32" s="29">
        <f t="shared" si="2"/>
        <v>1</v>
      </c>
      <c r="S32" s="34">
        <f t="shared" si="3"/>
        <v>1</v>
      </c>
      <c r="T32" s="115"/>
      <c r="U32" s="40">
        <f t="shared" si="4"/>
        <v>8.549713168074366E-2</v>
      </c>
      <c r="V32" s="34">
        <f t="shared" si="5"/>
        <v>8.8666666819420148E-2</v>
      </c>
      <c r="W32" s="115"/>
      <c r="X32" s="73">
        <f t="shared" si="6"/>
        <v>4000</v>
      </c>
      <c r="Y32" s="42">
        <f t="shared" si="7"/>
        <v>16800303.771847181</v>
      </c>
      <c r="Z32" s="42">
        <f t="shared" si="8"/>
        <v>334208.97531606798</v>
      </c>
      <c r="AA32" s="42">
        <f t="shared" si="9"/>
        <v>14141.494166287925</v>
      </c>
      <c r="AB32" s="43">
        <f t="shared" si="10"/>
        <v>10755.154032347988</v>
      </c>
      <c r="AD32" s="41">
        <f t="shared" si="11"/>
        <v>17163409.395361885</v>
      </c>
      <c r="AE32" s="140"/>
      <c r="AF32" s="48" t="s">
        <v>24</v>
      </c>
      <c r="AG32" s="26"/>
      <c r="AH32" s="27">
        <f>5/60</f>
        <v>8.3333333333333329E-2</v>
      </c>
      <c r="AI32" s="49" t="s">
        <v>59</v>
      </c>
    </row>
    <row r="33" spans="1:35" ht="15" thickBot="1" x14ac:dyDescent="0.35">
      <c r="A33" s="6">
        <f t="shared" si="12"/>
        <v>2039</v>
      </c>
      <c r="B33" s="12">
        <f>'[1]Szenario 1'!$H33</f>
        <v>13405.645</v>
      </c>
      <c r="C33" s="12">
        <f>'[1]Szenario 1'!$K33</f>
        <v>1388.0204833</v>
      </c>
      <c r="D33" s="13">
        <f>'[1]Szenario 2'!$H33</f>
        <v>14788.29</v>
      </c>
      <c r="E33" s="13">
        <f>'[1]Szenario 2'!$K33</f>
        <v>1531.1795466000001</v>
      </c>
      <c r="F33" s="14">
        <f>'[1]Szenario 3'!$H33</f>
        <v>16170.934999999999</v>
      </c>
      <c r="G33" s="69">
        <f>'[1]Szenario 3'!$K33</f>
        <v>1674.3386098999999</v>
      </c>
      <c r="H33" s="115"/>
      <c r="I33" s="83">
        <f>'[2]Szenario 1'!$F33</f>
        <v>7</v>
      </c>
      <c r="J33" s="84">
        <f>'[2]Szenario 2'!$F33</f>
        <v>16</v>
      </c>
      <c r="K33" s="85">
        <f>'[2]Szenario 3'!$F33</f>
        <v>25</v>
      </c>
      <c r="L33" s="115"/>
      <c r="M33" s="24">
        <f>'[3]E-Auto'!$E31*(1/100)</f>
        <v>0.58284870967741953</v>
      </c>
      <c r="O33" s="32">
        <f t="shared" si="0"/>
        <v>16170.934999999999</v>
      </c>
      <c r="P33" s="36">
        <f t="shared" si="1"/>
        <v>1699.3386098999999</v>
      </c>
      <c r="Q33" s="115"/>
      <c r="R33" s="29">
        <f t="shared" si="2"/>
        <v>1</v>
      </c>
      <c r="S33" s="34">
        <f t="shared" si="3"/>
        <v>1</v>
      </c>
      <c r="T33" s="115"/>
      <c r="U33" s="40">
        <f t="shared" si="4"/>
        <v>8.5497206751741231E-2</v>
      </c>
      <c r="V33" s="34">
        <f t="shared" si="5"/>
        <v>8.8666666826322751E-2</v>
      </c>
      <c r="W33" s="115"/>
      <c r="X33" s="73">
        <f t="shared" si="6"/>
        <v>4000</v>
      </c>
      <c r="Y33" s="42">
        <f t="shared" si="7"/>
        <v>16989615.086101618</v>
      </c>
      <c r="Z33" s="42">
        <f t="shared" si="8"/>
        <v>337977.01451136195</v>
      </c>
      <c r="AA33" s="42">
        <f t="shared" si="9"/>
        <v>13831.295176139774</v>
      </c>
      <c r="AB33" s="43">
        <f t="shared" si="10"/>
        <v>10875.684978067271</v>
      </c>
      <c r="AD33" s="41">
        <f t="shared" si="11"/>
        <v>17356299.080767188</v>
      </c>
      <c r="AE33" s="140"/>
      <c r="AF33" s="76" t="s">
        <v>25</v>
      </c>
      <c r="AG33" s="39"/>
      <c r="AH33" s="58">
        <f>5/60</f>
        <v>8.3333333333333329E-2</v>
      </c>
      <c r="AI33" s="54" t="s">
        <v>59</v>
      </c>
    </row>
    <row r="34" spans="1:35" ht="15" thickBot="1" x14ac:dyDescent="0.35">
      <c r="A34" s="6">
        <f t="shared" si="12"/>
        <v>2040</v>
      </c>
      <c r="B34" s="12">
        <f>'[1]Szenario 1'!$H34</f>
        <v>13465.76</v>
      </c>
      <c r="C34" s="12">
        <f>'[1]Szenario 1'!$K34</f>
        <v>1394.2447903999998</v>
      </c>
      <c r="D34" s="13">
        <f>'[1]Szenario 2'!$H34</f>
        <v>14908.52</v>
      </c>
      <c r="E34" s="13">
        <f>'[1]Szenario 2'!$K34</f>
        <v>1543.6281607999999</v>
      </c>
      <c r="F34" s="14">
        <f>'[1]Szenario 3'!$H34</f>
        <v>16351.279999999999</v>
      </c>
      <c r="G34" s="69">
        <f>'[1]Szenario 3'!$K34</f>
        <v>1693.0115311999998</v>
      </c>
      <c r="H34" s="115"/>
      <c r="I34" s="83">
        <f>'[2]Szenario 1'!$F34</f>
        <v>7</v>
      </c>
      <c r="J34" s="84">
        <f>'[2]Szenario 2'!$F34</f>
        <v>16</v>
      </c>
      <c r="K34" s="85">
        <f>'[2]Szenario 3'!$F34</f>
        <v>25</v>
      </c>
      <c r="L34" s="115"/>
      <c r="M34" s="24">
        <f>'[3]E-Auto'!$E32*(1/100)</f>
        <v>0.6116806451612905</v>
      </c>
      <c r="O34" s="32">
        <f t="shared" si="0"/>
        <v>16351.279999999999</v>
      </c>
      <c r="P34" s="36">
        <f t="shared" si="1"/>
        <v>1718.0115311999998</v>
      </c>
      <c r="Q34" s="115"/>
      <c r="R34" s="29">
        <f t="shared" si="2"/>
        <v>1</v>
      </c>
      <c r="S34" s="34">
        <f t="shared" si="3"/>
        <v>1</v>
      </c>
      <c r="T34" s="115"/>
      <c r="U34" s="40">
        <f t="shared" si="4"/>
        <v>8.549728437687025E-2</v>
      </c>
      <c r="V34" s="34">
        <f t="shared" si="5"/>
        <v>8.8666666833456698E-2</v>
      </c>
      <c r="W34" s="115"/>
      <c r="X34" s="73">
        <f t="shared" si="6"/>
        <v>4000</v>
      </c>
      <c r="Y34" s="42">
        <f t="shared" si="7"/>
        <v>17178927.192358986</v>
      </c>
      <c r="Z34" s="42">
        <f t="shared" si="8"/>
        <v>341745.05370665598</v>
      </c>
      <c r="AA34" s="42">
        <f t="shared" si="9"/>
        <v>13510.619839689958</v>
      </c>
      <c r="AB34" s="43">
        <f t="shared" si="10"/>
        <v>10996.215923786554</v>
      </c>
      <c r="AD34" s="41">
        <f t="shared" si="11"/>
        <v>17549179.081829119</v>
      </c>
      <c r="AE34" s="140"/>
    </row>
    <row r="35" spans="1:35" ht="15" thickBot="1" x14ac:dyDescent="0.35">
      <c r="A35" s="6">
        <f t="shared" si="12"/>
        <v>2041</v>
      </c>
      <c r="B35" s="12">
        <f>'[1]Szenario 1'!$H35</f>
        <v>13525.875</v>
      </c>
      <c r="C35" s="12">
        <f>'[1]Szenario 1'!$K35</f>
        <v>1400.4690974999999</v>
      </c>
      <c r="D35" s="13">
        <f>'[1]Szenario 2'!$H35</f>
        <v>15028.75</v>
      </c>
      <c r="E35" s="13">
        <f>'[1]Szenario 2'!$K35</f>
        <v>1556.076775</v>
      </c>
      <c r="F35" s="14">
        <f>'[1]Szenario 3'!$H35</f>
        <v>16531.625</v>
      </c>
      <c r="G35" s="69">
        <f>'[1]Szenario 3'!$K35</f>
        <v>1711.6844524999999</v>
      </c>
      <c r="H35" s="115"/>
      <c r="I35" s="83">
        <f>'[2]Szenario 1'!$F35</f>
        <v>7</v>
      </c>
      <c r="J35" s="84">
        <f>'[2]Szenario 2'!$F35</f>
        <v>16</v>
      </c>
      <c r="K35" s="85">
        <f>'[2]Szenario 3'!$F35</f>
        <v>25</v>
      </c>
      <c r="L35" s="115"/>
      <c r="M35" s="24">
        <f>'[3]E-Auto'!$E33*(1/100)</f>
        <v>0.64051258064516148</v>
      </c>
      <c r="O35" s="32">
        <f t="shared" si="0"/>
        <v>16531.625</v>
      </c>
      <c r="P35" s="36">
        <f t="shared" si="1"/>
        <v>1736.6844524999999</v>
      </c>
      <c r="Q35" s="115"/>
      <c r="R35" s="29">
        <f t="shared" si="2"/>
        <v>1</v>
      </c>
      <c r="S35" s="34">
        <f t="shared" si="3"/>
        <v>1</v>
      </c>
      <c r="T35" s="115"/>
      <c r="U35" s="40">
        <f t="shared" si="4"/>
        <v>8.5497364613416685E-2</v>
      </c>
      <c r="V35" s="34">
        <f t="shared" si="5"/>
        <v>8.866666684082708E-2</v>
      </c>
      <c r="W35" s="115"/>
      <c r="X35" s="73">
        <f t="shared" si="6"/>
        <v>4000</v>
      </c>
      <c r="Y35" s="42">
        <f t="shared" si="7"/>
        <v>17368240.117413014</v>
      </c>
      <c r="Z35" s="42">
        <f t="shared" si="8"/>
        <v>345513.09290194995</v>
      </c>
      <c r="AA35" s="42">
        <f t="shared" si="9"/>
        <v>13179.468156938474</v>
      </c>
      <c r="AB35" s="43">
        <f t="shared" si="10"/>
        <v>11116.74686950584</v>
      </c>
      <c r="AD35" s="41">
        <f t="shared" si="11"/>
        <v>17742049.425341405</v>
      </c>
      <c r="AE35" s="140"/>
      <c r="AF35" s="55" t="s">
        <v>39</v>
      </c>
      <c r="AG35" s="46"/>
      <c r="AH35" s="59"/>
    </row>
    <row r="36" spans="1:35" ht="15" thickTop="1" x14ac:dyDescent="0.3">
      <c r="A36" s="6">
        <f t="shared" si="12"/>
        <v>2042</v>
      </c>
      <c r="B36" s="12">
        <f>'[1]Szenario 1'!$H36</f>
        <v>13585.99</v>
      </c>
      <c r="C36" s="12">
        <f>'[1]Szenario 1'!$K36</f>
        <v>1406.6934045999999</v>
      </c>
      <c r="D36" s="13">
        <f>'[1]Szenario 2'!$H36</f>
        <v>15148.98</v>
      </c>
      <c r="E36" s="13">
        <f>'[1]Szenario 2'!$K36</f>
        <v>1568.5253891999998</v>
      </c>
      <c r="F36" s="14">
        <f>'[1]Szenario 3'!$H36</f>
        <v>16711.97</v>
      </c>
      <c r="G36" s="69">
        <f>'[1]Szenario 3'!$K36</f>
        <v>1730.3573738</v>
      </c>
      <c r="H36" s="115"/>
      <c r="I36" s="83">
        <f>'[2]Szenario 1'!$F36</f>
        <v>7</v>
      </c>
      <c r="J36" s="84">
        <f>'[2]Szenario 2'!$F36</f>
        <v>16</v>
      </c>
      <c r="K36" s="85">
        <f>'[2]Szenario 3'!$F36</f>
        <v>25</v>
      </c>
      <c r="L36" s="115"/>
      <c r="M36" s="24">
        <f>'[3]E-Auto'!$E34*(1/100)</f>
        <v>0.66934451612903245</v>
      </c>
      <c r="O36" s="32">
        <f t="shared" si="0"/>
        <v>16711.97</v>
      </c>
      <c r="P36" s="36">
        <f t="shared" si="1"/>
        <v>1755.3573738</v>
      </c>
      <c r="Q36" s="115"/>
      <c r="R36" s="29">
        <f t="shared" si="2"/>
        <v>1</v>
      </c>
      <c r="S36" s="34">
        <f t="shared" si="3"/>
        <v>1</v>
      </c>
      <c r="T36" s="115"/>
      <c r="U36" s="40">
        <f t="shared" si="4"/>
        <v>8.5497447519301814E-2</v>
      </c>
      <c r="V36" s="34">
        <f t="shared" si="5"/>
        <v>8.8666666848439074E-2</v>
      </c>
      <c r="W36" s="115"/>
      <c r="X36" s="73">
        <f t="shared" si="6"/>
        <v>4000</v>
      </c>
      <c r="Y36" s="42">
        <f t="shared" si="7"/>
        <v>17557553.888655044</v>
      </c>
      <c r="Z36" s="42">
        <f t="shared" si="8"/>
        <v>349281.13209724403</v>
      </c>
      <c r="AA36" s="42">
        <f t="shared" si="9"/>
        <v>12837.84012788532</v>
      </c>
      <c r="AB36" s="43">
        <f t="shared" si="10"/>
        <v>11237.277815225125</v>
      </c>
      <c r="AD36" s="41">
        <f t="shared" si="11"/>
        <v>17934910.1386954</v>
      </c>
      <c r="AE36" s="140"/>
      <c r="AF36" s="56" t="s">
        <v>24</v>
      </c>
      <c r="AG36" s="27">
        <v>0.15</v>
      </c>
      <c r="AH36" s="49" t="s">
        <v>40</v>
      </c>
    </row>
    <row r="37" spans="1:35" ht="15" thickBot="1" x14ac:dyDescent="0.35">
      <c r="A37" s="6">
        <f t="shared" si="12"/>
        <v>2043</v>
      </c>
      <c r="B37" s="12">
        <f>'[1]Szenario 1'!$H37</f>
        <v>13646.105</v>
      </c>
      <c r="C37" s="12">
        <f>'[1]Szenario 1'!$K37</f>
        <v>1412.9177116999999</v>
      </c>
      <c r="D37" s="13">
        <f>'[1]Szenario 2'!$H37</f>
        <v>15269.21</v>
      </c>
      <c r="E37" s="13">
        <f>'[1]Szenario 2'!$K37</f>
        <v>1580.9740033999999</v>
      </c>
      <c r="F37" s="14">
        <f>'[1]Szenario 3'!$H37</f>
        <v>16892.314999999999</v>
      </c>
      <c r="G37" s="69">
        <f>'[1]Szenario 3'!$K37</f>
        <v>1749.0302950999996</v>
      </c>
      <c r="H37" s="115"/>
      <c r="I37" s="83">
        <f>'[2]Szenario 1'!$F37</f>
        <v>7</v>
      </c>
      <c r="J37" s="84">
        <f>'[2]Szenario 2'!$F37</f>
        <v>16</v>
      </c>
      <c r="K37" s="85">
        <f>'[2]Szenario 3'!$F37</f>
        <v>25</v>
      </c>
      <c r="L37" s="115"/>
      <c r="M37" s="24">
        <f>'[3]E-Auto'!$E35*(1/100)</f>
        <v>0.69817645161290343</v>
      </c>
      <c r="O37" s="32">
        <f t="shared" si="0"/>
        <v>16892.314999999999</v>
      </c>
      <c r="P37" s="36">
        <f t="shared" si="1"/>
        <v>1774.0302950999996</v>
      </c>
      <c r="Q37" s="115"/>
      <c r="R37" s="29">
        <f t="shared" si="2"/>
        <v>1</v>
      </c>
      <c r="S37" s="34">
        <f t="shared" si="3"/>
        <v>1</v>
      </c>
      <c r="T37" s="115"/>
      <c r="U37" s="40">
        <f t="shared" si="4"/>
        <v>8.5497533153082284E-2</v>
      </c>
      <c r="V37" s="34">
        <f t="shared" si="5"/>
        <v>8.8666666856297913E-2</v>
      </c>
      <c r="W37" s="115"/>
      <c r="X37" s="73">
        <f t="shared" si="6"/>
        <v>4000</v>
      </c>
      <c r="Y37" s="42">
        <f t="shared" si="7"/>
        <v>17746868.534080576</v>
      </c>
      <c r="Z37" s="42">
        <f t="shared" si="8"/>
        <v>353049.17129253794</v>
      </c>
      <c r="AA37" s="42">
        <f t="shared" si="9"/>
        <v>12485.735752530494</v>
      </c>
      <c r="AB37" s="43">
        <f t="shared" si="10"/>
        <v>11357.808760944408</v>
      </c>
      <c r="AD37" s="41">
        <f t="shared" si="11"/>
        <v>18127761.249886591</v>
      </c>
      <c r="AE37" s="140"/>
      <c r="AF37" s="57" t="s">
        <v>25</v>
      </c>
      <c r="AG37" s="58">
        <v>0.7</v>
      </c>
      <c r="AH37" s="54" t="s">
        <v>40</v>
      </c>
    </row>
    <row r="38" spans="1:35" ht="15" thickBot="1" x14ac:dyDescent="0.35">
      <c r="A38" s="6">
        <f t="shared" si="12"/>
        <v>2044</v>
      </c>
      <c r="B38" s="12">
        <f>'[1]Szenario 1'!$H38</f>
        <v>13706.220000000001</v>
      </c>
      <c r="C38" s="12">
        <f>'[1]Szenario 1'!$K38</f>
        <v>1419.1420188</v>
      </c>
      <c r="D38" s="13">
        <f>'[1]Szenario 2'!$H38</f>
        <v>15389.44</v>
      </c>
      <c r="E38" s="13">
        <f>'[1]Szenario 2'!$K38</f>
        <v>1593.4226176</v>
      </c>
      <c r="F38" s="14">
        <f>'[1]Szenario 3'!$H38</f>
        <v>17072.66</v>
      </c>
      <c r="G38" s="69">
        <f>'[1]Szenario 3'!$K38</f>
        <v>1767.7032164</v>
      </c>
      <c r="H38" s="115"/>
      <c r="I38" s="83">
        <f>'[2]Szenario 1'!$F38</f>
        <v>7</v>
      </c>
      <c r="J38" s="84">
        <f>'[2]Szenario 2'!$F38</f>
        <v>16</v>
      </c>
      <c r="K38" s="85">
        <f>'[2]Szenario 3'!$F38</f>
        <v>25</v>
      </c>
      <c r="L38" s="115"/>
      <c r="M38" s="24">
        <f>'[3]E-Auto'!$E36*(1/100)</f>
        <v>0.7270083870967744</v>
      </c>
      <c r="O38" s="32">
        <f t="shared" si="0"/>
        <v>17072.66</v>
      </c>
      <c r="P38" s="36">
        <f t="shared" si="1"/>
        <v>1792.7032164</v>
      </c>
      <c r="Q38" s="115"/>
      <c r="R38" s="29">
        <f t="shared" si="2"/>
        <v>1</v>
      </c>
      <c r="S38" s="34">
        <f t="shared" si="3"/>
        <v>1</v>
      </c>
      <c r="T38" s="115"/>
      <c r="U38" s="40">
        <f t="shared" si="4"/>
        <v>8.5497621573950036E-2</v>
      </c>
      <c r="V38" s="34">
        <f t="shared" si="5"/>
        <v>8.8666666864408869E-2</v>
      </c>
      <c r="W38" s="115"/>
      <c r="X38" s="73">
        <f t="shared" si="6"/>
        <v>4000</v>
      </c>
      <c r="Y38" s="42">
        <f t="shared" si="7"/>
        <v>17936184.082295921</v>
      </c>
      <c r="Z38" s="42">
        <f t="shared" si="8"/>
        <v>356817.21048783197</v>
      </c>
      <c r="AA38" s="42">
        <f t="shared" si="9"/>
        <v>12123.155030874002</v>
      </c>
      <c r="AB38" s="43">
        <f t="shared" si="10"/>
        <v>11478.339706663694</v>
      </c>
      <c r="AD38" s="41">
        <f t="shared" si="11"/>
        <v>18320602.787521288</v>
      </c>
      <c r="AE38" s="140"/>
    </row>
    <row r="39" spans="1:35" ht="15" thickBot="1" x14ac:dyDescent="0.35">
      <c r="A39" s="6">
        <f t="shared" si="12"/>
        <v>2045</v>
      </c>
      <c r="B39" s="12">
        <f>'[1]Szenario 1'!$H39</f>
        <v>13766.334999999999</v>
      </c>
      <c r="C39" s="12">
        <f>'[1]Szenario 1'!$K39</f>
        <v>1425.3663258999998</v>
      </c>
      <c r="D39" s="13">
        <f>'[1]Szenario 2'!$H39</f>
        <v>15509.67</v>
      </c>
      <c r="E39" s="13">
        <f>'[1]Szenario 2'!$K39</f>
        <v>1605.8712317999998</v>
      </c>
      <c r="F39" s="14">
        <f>'[1]Szenario 3'!$H39</f>
        <v>17253.005000000001</v>
      </c>
      <c r="G39" s="69">
        <f>'[1]Szenario 3'!$K39</f>
        <v>1786.3761377000001</v>
      </c>
      <c r="H39" s="115"/>
      <c r="I39" s="83">
        <f>'[2]Szenario 1'!$F39</f>
        <v>7</v>
      </c>
      <c r="J39" s="84">
        <f>'[2]Szenario 2'!$F39</f>
        <v>16</v>
      </c>
      <c r="K39" s="85">
        <f>'[2]Szenario 3'!$F39</f>
        <v>25</v>
      </c>
      <c r="L39" s="115"/>
      <c r="M39" s="24">
        <f>'[3]E-Auto'!$E37*(1/100)</f>
        <v>0.75584032258064537</v>
      </c>
      <c r="O39" s="32">
        <f t="shared" si="0"/>
        <v>17253.005000000001</v>
      </c>
      <c r="P39" s="36">
        <f t="shared" si="1"/>
        <v>1811.3761377000001</v>
      </c>
      <c r="Q39" s="115"/>
      <c r="R39" s="29">
        <f t="shared" si="2"/>
        <v>1</v>
      </c>
      <c r="S39" s="34">
        <f t="shared" si="3"/>
        <v>1</v>
      </c>
      <c r="T39" s="115"/>
      <c r="U39" s="40">
        <f t="shared" si="4"/>
        <v>8.5497712841732396E-2</v>
      </c>
      <c r="V39" s="34">
        <f t="shared" si="5"/>
        <v>8.8666666872777272E-2</v>
      </c>
      <c r="W39" s="115"/>
      <c r="X39" s="73">
        <f t="shared" si="6"/>
        <v>4000</v>
      </c>
      <c r="Y39" s="42">
        <f t="shared" si="7"/>
        <v>18125500.562524717</v>
      </c>
      <c r="Z39" s="42">
        <f t="shared" si="8"/>
        <v>360585.24968312599</v>
      </c>
      <c r="AA39" s="42">
        <f t="shared" si="9"/>
        <v>11750.097962915843</v>
      </c>
      <c r="AB39" s="43">
        <f t="shared" si="10"/>
        <v>11598.870652382979</v>
      </c>
      <c r="AD39" s="41">
        <f t="shared" si="11"/>
        <v>18513434.780823141</v>
      </c>
      <c r="AE39" s="140"/>
      <c r="AF39" s="55" t="s">
        <v>26</v>
      </c>
      <c r="AG39" s="46"/>
      <c r="AH39" s="47" t="s">
        <v>43</v>
      </c>
    </row>
    <row r="40" spans="1:35" ht="15" thickTop="1" x14ac:dyDescent="0.3">
      <c r="A40" s="6">
        <f t="shared" si="12"/>
        <v>2046</v>
      </c>
      <c r="B40" s="12">
        <f>'[1]Szenario 1'!$H40</f>
        <v>13826.45</v>
      </c>
      <c r="C40" s="12">
        <f>'[1]Szenario 1'!$K40</f>
        <v>1431.590633</v>
      </c>
      <c r="D40" s="13">
        <f>'[1]Szenario 2'!$H40</f>
        <v>15629.9</v>
      </c>
      <c r="E40" s="13">
        <f>'[1]Szenario 2'!$K40</f>
        <v>1618.3198459999999</v>
      </c>
      <c r="F40" s="14">
        <f>'[1]Szenario 3'!$H40</f>
        <v>17433.349999999999</v>
      </c>
      <c r="G40" s="69">
        <f>'[1]Szenario 3'!$K40</f>
        <v>1805.0490589999997</v>
      </c>
      <c r="H40" s="115"/>
      <c r="I40" s="83">
        <f>'[2]Szenario 1'!$F40</f>
        <v>7</v>
      </c>
      <c r="J40" s="84">
        <f>'[2]Szenario 2'!$F40</f>
        <v>16</v>
      </c>
      <c r="K40" s="85">
        <f>'[2]Szenario 3'!$F40</f>
        <v>25</v>
      </c>
      <c r="L40" s="115"/>
      <c r="M40" s="24">
        <f>'[3]E-Auto'!$E38*(1/100)</f>
        <v>0.78467225806451635</v>
      </c>
      <c r="O40" s="32">
        <f t="shared" si="0"/>
        <v>17433.349999999999</v>
      </c>
      <c r="P40" s="36">
        <f t="shared" si="1"/>
        <v>1830.0490589999997</v>
      </c>
      <c r="Q40" s="115"/>
      <c r="R40" s="29">
        <f t="shared" si="2"/>
        <v>1</v>
      </c>
      <c r="S40" s="34">
        <f t="shared" si="3"/>
        <v>1</v>
      </c>
      <c r="T40" s="115"/>
      <c r="U40" s="40">
        <f t="shared" si="4"/>
        <v>8.5497807016891969E-2</v>
      </c>
      <c r="V40" s="34">
        <f t="shared" si="5"/>
        <v>8.8666666881408521E-2</v>
      </c>
      <c r="W40" s="115"/>
      <c r="X40" s="73">
        <f t="shared" si="6"/>
        <v>4000</v>
      </c>
      <c r="Y40" s="42">
        <f t="shared" si="7"/>
        <v>18314818.00461458</v>
      </c>
      <c r="Z40" s="42">
        <f t="shared" si="8"/>
        <v>364353.28887841996</v>
      </c>
      <c r="AA40" s="42">
        <f t="shared" si="9"/>
        <v>11366.564548656008</v>
      </c>
      <c r="AB40" s="43">
        <f t="shared" si="10"/>
        <v>11719.401598102262</v>
      </c>
      <c r="AD40" s="41">
        <f t="shared" si="11"/>
        <v>18706257.259639759</v>
      </c>
      <c r="AE40" s="140"/>
      <c r="AF40" s="56" t="s">
        <v>41</v>
      </c>
      <c r="AG40" s="27">
        <v>3.4500000000000003E-2</v>
      </c>
      <c r="AH40" s="49" t="s">
        <v>40</v>
      </c>
    </row>
    <row r="41" spans="1:35" ht="15" thickBot="1" x14ac:dyDescent="0.35">
      <c r="A41" s="6">
        <f t="shared" si="12"/>
        <v>2047</v>
      </c>
      <c r="B41" s="12">
        <f>'[1]Szenario 1'!$H41</f>
        <v>13886.565000000001</v>
      </c>
      <c r="C41" s="12">
        <f>'[1]Szenario 1'!$K41</f>
        <v>1437.8149401000001</v>
      </c>
      <c r="D41" s="13">
        <f>'[1]Szenario 2'!$H41</f>
        <v>15750.130000000001</v>
      </c>
      <c r="E41" s="13">
        <f>'[1]Szenario 2'!$K41</f>
        <v>1630.7684601999999</v>
      </c>
      <c r="F41" s="14">
        <f>'[1]Szenario 3'!$H41</f>
        <v>17613.695</v>
      </c>
      <c r="G41" s="69">
        <f>'[1]Szenario 3'!$K41</f>
        <v>1823.7219802999998</v>
      </c>
      <c r="H41" s="115"/>
      <c r="I41" s="83">
        <f>'[2]Szenario 1'!$F41</f>
        <v>7</v>
      </c>
      <c r="J41" s="84">
        <f>'[2]Szenario 2'!$F41</f>
        <v>16</v>
      </c>
      <c r="K41" s="85">
        <f>'[2]Szenario 3'!$F41</f>
        <v>25</v>
      </c>
      <c r="L41" s="115"/>
      <c r="M41" s="24">
        <f>'[3]E-Auto'!$E39*(1/100)</f>
        <v>0.81350419354838732</v>
      </c>
      <c r="O41" s="32">
        <f t="shared" si="0"/>
        <v>17613.695</v>
      </c>
      <c r="P41" s="36">
        <f t="shared" si="1"/>
        <v>1848.7219802999998</v>
      </c>
      <c r="Q41" s="115"/>
      <c r="R41" s="29">
        <f t="shared" si="2"/>
        <v>1</v>
      </c>
      <c r="S41" s="34">
        <f t="shared" si="3"/>
        <v>1</v>
      </c>
      <c r="T41" s="115"/>
      <c r="U41" s="40">
        <f t="shared" si="4"/>
        <v>8.5497904160526744E-2</v>
      </c>
      <c r="V41" s="34">
        <f t="shared" si="5"/>
        <v>8.8666666890308068E-2</v>
      </c>
      <c r="W41" s="115"/>
      <c r="X41" s="73">
        <f t="shared" si="6"/>
        <v>4000</v>
      </c>
      <c r="Y41" s="42">
        <f t="shared" si="7"/>
        <v>18504136.439043686</v>
      </c>
      <c r="Z41" s="42">
        <f t="shared" si="8"/>
        <v>368121.32807371404</v>
      </c>
      <c r="AA41" s="42">
        <f t="shared" si="9"/>
        <v>10972.554788094511</v>
      </c>
      <c r="AB41" s="43">
        <f t="shared" si="10"/>
        <v>11839.932543821546</v>
      </c>
      <c r="AD41" s="41">
        <f t="shared" si="11"/>
        <v>18899070.254449315</v>
      </c>
      <c r="AE41" s="140"/>
      <c r="AF41" s="57" t="s">
        <v>42</v>
      </c>
      <c r="AG41" s="58">
        <v>1.49E-2</v>
      </c>
      <c r="AH41" s="54" t="s">
        <v>40</v>
      </c>
    </row>
    <row r="42" spans="1:35" ht="15" thickBot="1" x14ac:dyDescent="0.35">
      <c r="A42" s="6">
        <f t="shared" si="12"/>
        <v>2048</v>
      </c>
      <c r="B42" s="12">
        <f>'[1]Szenario 1'!$H42</f>
        <v>13946.68</v>
      </c>
      <c r="C42" s="12">
        <f>'[1]Szenario 1'!$K42</f>
        <v>1444.0392471999999</v>
      </c>
      <c r="D42" s="13">
        <f>'[1]Szenario 2'!$H42</f>
        <v>15870.36</v>
      </c>
      <c r="E42" s="13">
        <f>'[1]Szenario 2'!$K42</f>
        <v>1643.2170744</v>
      </c>
      <c r="F42" s="14">
        <f>'[1]Szenario 3'!$H42</f>
        <v>17794.04</v>
      </c>
      <c r="G42" s="69">
        <f>'[1]Szenario 3'!$K42</f>
        <v>1842.3949015999999</v>
      </c>
      <c r="H42" s="115"/>
      <c r="I42" s="83">
        <f>'[2]Szenario 1'!$F42</f>
        <v>7</v>
      </c>
      <c r="J42" s="84">
        <f>'[2]Szenario 2'!$F42</f>
        <v>16</v>
      </c>
      <c r="K42" s="85">
        <f>'[2]Szenario 3'!$F42</f>
        <v>25</v>
      </c>
      <c r="L42" s="115"/>
      <c r="M42" s="24">
        <f>'[3]E-Auto'!$E40*(1/100)</f>
        <v>0.8423361290322583</v>
      </c>
      <c r="O42" s="32">
        <f t="shared" si="0"/>
        <v>17794.04</v>
      </c>
      <c r="P42" s="36">
        <f t="shared" si="1"/>
        <v>1867.3949015999999</v>
      </c>
      <c r="Q42" s="115"/>
      <c r="R42" s="29">
        <f t="shared" si="2"/>
        <v>1</v>
      </c>
      <c r="S42" s="34">
        <f t="shared" si="3"/>
        <v>1</v>
      </c>
      <c r="T42" s="115"/>
      <c r="U42" s="40">
        <f t="shared" si="4"/>
        <v>8.5498004334369992E-2</v>
      </c>
      <c r="V42" s="34">
        <f t="shared" si="5"/>
        <v>8.8666666899481397E-2</v>
      </c>
      <c r="W42" s="115"/>
      <c r="X42" s="73">
        <f t="shared" si="6"/>
        <v>4000</v>
      </c>
      <c r="Y42" s="42">
        <f t="shared" si="7"/>
        <v>18693455.896927323</v>
      </c>
      <c r="Z42" s="42">
        <f t="shared" si="8"/>
        <v>371889.36726900801</v>
      </c>
      <c r="AA42" s="42">
        <f t="shared" si="9"/>
        <v>10568.068681231342</v>
      </c>
      <c r="AB42" s="43">
        <f t="shared" si="10"/>
        <v>11960.463489540833</v>
      </c>
      <c r="AD42" s="41">
        <f t="shared" si="11"/>
        <v>19091873.796367105</v>
      </c>
      <c r="AE42" s="140"/>
    </row>
    <row r="43" spans="1:35" x14ac:dyDescent="0.3">
      <c r="A43" s="6">
        <f t="shared" si="12"/>
        <v>2049</v>
      </c>
      <c r="B43" s="12">
        <f>'[1]Szenario 1'!$H43</f>
        <v>14006.795</v>
      </c>
      <c r="C43" s="12">
        <f>'[1]Szenario 1'!$K43</f>
        <v>1450.2635542999999</v>
      </c>
      <c r="D43" s="13">
        <f>'[1]Szenario 2'!$H43</f>
        <v>15990.59</v>
      </c>
      <c r="E43" s="13">
        <f>'[1]Szenario 2'!$K43</f>
        <v>1655.6656885999998</v>
      </c>
      <c r="F43" s="14">
        <f>'[1]Szenario 3'!$H43</f>
        <v>17974.385000000002</v>
      </c>
      <c r="G43" s="69">
        <f>'[1]Szenario 3'!$K43</f>
        <v>1861.0678229</v>
      </c>
      <c r="H43" s="115"/>
      <c r="I43" s="83">
        <f>'[2]Szenario 1'!$F43</f>
        <v>7</v>
      </c>
      <c r="J43" s="84">
        <f>'[2]Szenario 2'!$F43</f>
        <v>16</v>
      </c>
      <c r="K43" s="85">
        <f>'[2]Szenario 3'!$F43</f>
        <v>25</v>
      </c>
      <c r="L43" s="115"/>
      <c r="M43" s="24">
        <f>'[3]E-Auto'!$E41*(1/100)</f>
        <v>0.87116806451612927</v>
      </c>
      <c r="O43" s="32">
        <f t="shared" si="0"/>
        <v>17974.385000000002</v>
      </c>
      <c r="P43" s="36">
        <f t="shared" si="1"/>
        <v>1886.0678229</v>
      </c>
      <c r="Q43" s="115"/>
      <c r="R43" s="29">
        <f t="shared" si="2"/>
        <v>1</v>
      </c>
      <c r="S43" s="34">
        <f t="shared" si="3"/>
        <v>1</v>
      </c>
      <c r="T43" s="115"/>
      <c r="U43" s="40">
        <f t="shared" si="4"/>
        <v>8.549810760079038E-2</v>
      </c>
      <c r="V43" s="34">
        <f t="shared" si="5"/>
        <v>8.8666666908934086E-2</v>
      </c>
      <c r="W43" s="115"/>
      <c r="X43" s="73">
        <f t="shared" si="6"/>
        <v>4000</v>
      </c>
      <c r="Y43" s="42">
        <f t="shared" si="7"/>
        <v>18882776.410024539</v>
      </c>
      <c r="Z43" s="42">
        <f t="shared" si="8"/>
        <v>375657.40646430204</v>
      </c>
      <c r="AA43" s="42">
        <f t="shared" si="9"/>
        <v>10153.106228066506</v>
      </c>
      <c r="AB43" s="43">
        <f t="shared" si="10"/>
        <v>12080.994435260114</v>
      </c>
      <c r="AD43" s="41">
        <f t="shared" si="11"/>
        <v>19284667.917152166</v>
      </c>
      <c r="AE43" s="140"/>
      <c r="AF43" s="45" t="s">
        <v>44</v>
      </c>
      <c r="AG43" s="46"/>
      <c r="AH43" s="47"/>
    </row>
    <row r="44" spans="1:35" x14ac:dyDescent="0.3">
      <c r="A44" s="6">
        <f t="shared" si="12"/>
        <v>2050</v>
      </c>
      <c r="B44" s="12">
        <f>'[1]Szenario 1'!$H44</f>
        <v>14066.91</v>
      </c>
      <c r="C44" s="12">
        <f>'[1]Szenario 1'!$K44</f>
        <v>1456.4878613999999</v>
      </c>
      <c r="D44" s="13">
        <f>'[1]Szenario 2'!$H44</f>
        <v>16110.82</v>
      </c>
      <c r="E44" s="13">
        <f>'[1]Szenario 2'!$K44</f>
        <v>1668.1143027999999</v>
      </c>
      <c r="F44" s="14">
        <f>'[1]Szenario 3'!$H44</f>
        <v>18154.73</v>
      </c>
      <c r="G44" s="69">
        <f>'[1]Szenario 3'!$K44</f>
        <v>1879.7407441999999</v>
      </c>
      <c r="H44" s="115"/>
      <c r="I44" s="83">
        <f>'[2]Szenario 1'!$F44</f>
        <v>7</v>
      </c>
      <c r="J44" s="84">
        <f>'[2]Szenario 2'!$F44</f>
        <v>16</v>
      </c>
      <c r="K44" s="85">
        <f>'[2]Szenario 3'!$F44</f>
        <v>25</v>
      </c>
      <c r="L44" s="115"/>
      <c r="M44" s="24">
        <f>'[3]E-Auto'!$E42*(1/100)</f>
        <v>0.9</v>
      </c>
      <c r="O44" s="32">
        <f t="shared" si="0"/>
        <v>18154.73</v>
      </c>
      <c r="P44" s="36">
        <f t="shared" si="1"/>
        <v>1904.7407441999999</v>
      </c>
      <c r="Q44" s="115"/>
      <c r="R44" s="29">
        <f t="shared" si="2"/>
        <v>1</v>
      </c>
      <c r="S44" s="34">
        <f t="shared" si="3"/>
        <v>1</v>
      </c>
      <c r="T44" s="115"/>
      <c r="U44" s="40">
        <f t="shared" si="4"/>
        <v>8.5498214022791841E-2</v>
      </c>
      <c r="V44" s="34">
        <f t="shared" si="5"/>
        <v>8.8666666918671727E-2</v>
      </c>
      <c r="W44" s="115"/>
      <c r="X44" s="73">
        <f t="shared" si="6"/>
        <v>4000</v>
      </c>
      <c r="Y44" s="42">
        <f t="shared" si="7"/>
        <v>19072098.010744669</v>
      </c>
      <c r="Z44" s="42">
        <f t="shared" si="8"/>
        <v>379425.44565959601</v>
      </c>
      <c r="AA44" s="42">
        <f t="shared" si="9"/>
        <v>9727.6674285999998</v>
      </c>
      <c r="AB44" s="43">
        <f t="shared" si="10"/>
        <v>12201.525380979399</v>
      </c>
      <c r="AD44" s="41">
        <f t="shared" si="11"/>
        <v>19477452.649213847</v>
      </c>
      <c r="AE44" s="140"/>
      <c r="AF44" s="162" t="s">
        <v>46</v>
      </c>
      <c r="AG44" s="163"/>
      <c r="AH44" s="164"/>
    </row>
    <row r="45" spans="1:35" x14ac:dyDescent="0.3">
      <c r="A45" s="6">
        <f t="shared" si="12"/>
        <v>2051</v>
      </c>
      <c r="B45" s="12">
        <f>'[1]Szenario 1'!$H45</f>
        <v>14127.025</v>
      </c>
      <c r="C45" s="12">
        <f>'[1]Szenario 1'!$K45</f>
        <v>1462.7121685</v>
      </c>
      <c r="D45" s="13">
        <f>'[1]Szenario 2'!$H45</f>
        <v>16231.05</v>
      </c>
      <c r="E45" s="13">
        <f>'[1]Szenario 2'!$K45</f>
        <v>1680.5629169999997</v>
      </c>
      <c r="F45" s="14">
        <f>'[1]Szenario 3'!$H45</f>
        <v>18335.075000000001</v>
      </c>
      <c r="G45" s="69">
        <f>'[1]Szenario 3'!$K45</f>
        <v>1898.4136655</v>
      </c>
      <c r="H45" s="115"/>
      <c r="I45" s="83">
        <f>'[2]Szenario 1'!$F45</f>
        <v>7</v>
      </c>
      <c r="J45" s="84">
        <f>'[2]Szenario 2'!$F45</f>
        <v>16</v>
      </c>
      <c r="K45" s="85">
        <f>'[2]Szenario 3'!$F45</f>
        <v>25</v>
      </c>
      <c r="L45" s="115"/>
      <c r="M45" s="24">
        <f>'[3]E-Auto'!$E43*(1/100)</f>
        <v>0.928831935483871</v>
      </c>
      <c r="O45" s="32">
        <f t="shared" si="0"/>
        <v>18335.075000000001</v>
      </c>
      <c r="P45" s="36">
        <f t="shared" si="1"/>
        <v>1923.4136655</v>
      </c>
      <c r="Q45" s="115"/>
      <c r="R45" s="29">
        <f t="shared" si="2"/>
        <v>1</v>
      </c>
      <c r="S45" s="34">
        <f t="shared" si="3"/>
        <v>1</v>
      </c>
      <c r="T45" s="115"/>
      <c r="U45" s="40">
        <f t="shared" si="4"/>
        <v>8.5498323664013706E-2</v>
      </c>
      <c r="V45" s="34">
        <f t="shared" si="5"/>
        <v>8.8666666928700025E-2</v>
      </c>
      <c r="W45" s="115"/>
      <c r="X45" s="73">
        <f t="shared" si="6"/>
        <v>4000</v>
      </c>
      <c r="Y45" s="42">
        <f t="shared" si="7"/>
        <v>19261420.732153989</v>
      </c>
      <c r="Z45" s="42">
        <f t="shared" si="8"/>
        <v>383193.48485488998</v>
      </c>
      <c r="AA45" s="42">
        <f t="shared" si="9"/>
        <v>9291.7522828318233</v>
      </c>
      <c r="AB45" s="43">
        <f t="shared" si="10"/>
        <v>12322.056326698685</v>
      </c>
      <c r="AD45" s="41">
        <f t="shared" si="11"/>
        <v>19670228.025618408</v>
      </c>
      <c r="AE45" s="140"/>
      <c r="AF45" s="48" t="s">
        <v>50</v>
      </c>
      <c r="AG45" s="27">
        <v>15000</v>
      </c>
      <c r="AH45" s="49" t="s">
        <v>49</v>
      </c>
    </row>
    <row r="46" spans="1:35" x14ac:dyDescent="0.3">
      <c r="A46" s="6">
        <f t="shared" si="12"/>
        <v>2052</v>
      </c>
      <c r="B46" s="12">
        <f>'[1]Szenario 1'!$H46</f>
        <v>14187.14</v>
      </c>
      <c r="C46" s="12">
        <f>'[1]Szenario 1'!$K46</f>
        <v>1468.9364755999998</v>
      </c>
      <c r="D46" s="13">
        <f>'[1]Szenario 2'!$H46</f>
        <v>16351.279999999999</v>
      </c>
      <c r="E46" s="13">
        <f>'[1]Szenario 2'!$K46</f>
        <v>1693.0115311999998</v>
      </c>
      <c r="F46" s="14">
        <f>'[1]Szenario 3'!$H46</f>
        <v>18515.419999999998</v>
      </c>
      <c r="G46" s="69">
        <f>'[1]Szenario 3'!$K46</f>
        <v>1917.0865867999996</v>
      </c>
      <c r="H46" s="115"/>
      <c r="I46" s="83">
        <f>'[2]Szenario 1'!$F46</f>
        <v>7</v>
      </c>
      <c r="J46" s="84">
        <f>'[2]Szenario 2'!$F46</f>
        <v>16</v>
      </c>
      <c r="K46" s="85">
        <f>'[2]Szenario 3'!$F46</f>
        <v>25</v>
      </c>
      <c r="L46" s="115"/>
      <c r="M46" s="24">
        <f>'[3]E-Auto'!$E44*(1/100)</f>
        <v>0.95766387096774197</v>
      </c>
      <c r="O46" s="32">
        <f t="shared" si="0"/>
        <v>18515.419999999998</v>
      </c>
      <c r="P46" s="36">
        <f t="shared" si="1"/>
        <v>1942.0865867999996</v>
      </c>
      <c r="Q46" s="115"/>
      <c r="R46" s="29">
        <f t="shared" si="2"/>
        <v>1</v>
      </c>
      <c r="S46" s="34">
        <f t="shared" si="3"/>
        <v>1</v>
      </c>
      <c r="T46" s="115"/>
      <c r="U46" s="40">
        <f t="shared" si="4"/>
        <v>8.5498436588730603E-2</v>
      </c>
      <c r="V46" s="34">
        <f t="shared" si="5"/>
        <v>8.8666666939024669E-2</v>
      </c>
      <c r="W46" s="115"/>
      <c r="X46" s="73">
        <f t="shared" si="6"/>
        <v>4000</v>
      </c>
      <c r="Y46" s="42">
        <f t="shared" si="7"/>
        <v>19450744.607982278</v>
      </c>
      <c r="Z46" s="42">
        <f t="shared" si="8"/>
        <v>386961.52405018394</v>
      </c>
      <c r="AA46" s="42">
        <f t="shared" si="9"/>
        <v>8845.3607907619771</v>
      </c>
      <c r="AB46" s="43">
        <f t="shared" si="10"/>
        <v>12442.587272417968</v>
      </c>
      <c r="AD46" s="41">
        <f t="shared" si="11"/>
        <v>19862994.080095641</v>
      </c>
      <c r="AE46" s="140"/>
      <c r="AF46" s="50"/>
      <c r="AG46" s="51">
        <f>'[4]Risikoschätzung '!$P$22</f>
        <v>1.1170634920634921E-6</v>
      </c>
      <c r="AH46" s="49" t="s">
        <v>53</v>
      </c>
    </row>
    <row r="47" spans="1:35" x14ac:dyDescent="0.3">
      <c r="A47" s="6">
        <f t="shared" si="12"/>
        <v>2053</v>
      </c>
      <c r="B47" s="12">
        <f>'[1]Szenario 1'!$H47</f>
        <v>14247.255000000001</v>
      </c>
      <c r="C47" s="12">
        <f>'[1]Szenario 1'!$K47</f>
        <v>1475.1607827</v>
      </c>
      <c r="D47" s="13">
        <f>'[1]Szenario 2'!$H47</f>
        <v>16471.510000000002</v>
      </c>
      <c r="E47" s="13">
        <f>'[1]Szenario 2'!$K47</f>
        <v>1705.4601454000001</v>
      </c>
      <c r="F47" s="14">
        <f>'[1]Szenario 3'!$H47</f>
        <v>18695.764999999999</v>
      </c>
      <c r="G47" s="69">
        <f>'[1]Szenario 3'!$K47</f>
        <v>1935.7595080999997</v>
      </c>
      <c r="H47" s="115"/>
      <c r="I47" s="83">
        <f>'[2]Szenario 1'!$F47</f>
        <v>7</v>
      </c>
      <c r="J47" s="84">
        <f>'[2]Szenario 2'!$F47</f>
        <v>16</v>
      </c>
      <c r="K47" s="85">
        <f>'[2]Szenario 3'!$F47</f>
        <v>25</v>
      </c>
      <c r="L47" s="115"/>
      <c r="M47" s="24">
        <f>'[3]E-Auto'!$E45*(1/100)</f>
        <v>0.98649580645161294</v>
      </c>
      <c r="O47" s="32">
        <f t="shared" si="0"/>
        <v>18695.764999999999</v>
      </c>
      <c r="P47" s="36">
        <f t="shared" si="1"/>
        <v>1960.7595080999997</v>
      </c>
      <c r="Q47" s="115"/>
      <c r="R47" s="29">
        <f t="shared" si="2"/>
        <v>1</v>
      </c>
      <c r="S47" s="34">
        <f t="shared" si="3"/>
        <v>1</v>
      </c>
      <c r="T47" s="115"/>
      <c r="U47" s="40">
        <f t="shared" si="4"/>
        <v>8.5498552861852498E-2</v>
      </c>
      <c r="V47" s="34">
        <f t="shared" si="5"/>
        <v>8.866666694965146E-2</v>
      </c>
      <c r="W47" s="115"/>
      <c r="X47" s="73">
        <f t="shared" si="6"/>
        <v>4000</v>
      </c>
      <c r="Y47" s="42">
        <f t="shared" si="7"/>
        <v>19640069.672629394</v>
      </c>
      <c r="Z47" s="42">
        <f t="shared" si="8"/>
        <v>390729.56324547791</v>
      </c>
      <c r="AA47" s="42">
        <f t="shared" si="9"/>
        <v>8388.4929523904648</v>
      </c>
      <c r="AB47" s="43">
        <f t="shared" si="10"/>
        <v>12563.118218137253</v>
      </c>
      <c r="AD47" s="41">
        <f t="shared" ref="AD47:AD54" si="13">SUM(X47:AB47)</f>
        <v>20055750.847045403</v>
      </c>
      <c r="AE47" s="140"/>
      <c r="AF47" s="50"/>
      <c r="AG47" s="51">
        <f>'[4]Risikoschätzung '!$P$26</f>
        <v>1.2216190034107652E-7</v>
      </c>
      <c r="AH47" s="49" t="s">
        <v>53</v>
      </c>
    </row>
    <row r="48" spans="1:35" x14ac:dyDescent="0.3">
      <c r="A48" s="6">
        <f t="shared" si="12"/>
        <v>2054</v>
      </c>
      <c r="B48" s="12">
        <f>'[1]Szenario 1'!$H48</f>
        <v>14307.369999999999</v>
      </c>
      <c r="C48" s="12">
        <f>'[1]Szenario 1'!$K48</f>
        <v>1481.3850897999998</v>
      </c>
      <c r="D48" s="13">
        <f>'[1]Szenario 2'!$H48</f>
        <v>16591.739999999998</v>
      </c>
      <c r="E48" s="13">
        <f>'[1]Szenario 2'!$K48</f>
        <v>1717.9087595999997</v>
      </c>
      <c r="F48" s="14">
        <f>'[1]Szenario 3'!$H48</f>
        <v>18876.11</v>
      </c>
      <c r="G48" s="69">
        <f>'[1]Szenario 3'!$K48</f>
        <v>1954.4324293999998</v>
      </c>
      <c r="H48" s="115"/>
      <c r="I48" s="83">
        <f>'[2]Szenario 1'!$F48</f>
        <v>7</v>
      </c>
      <c r="J48" s="84">
        <f>'[2]Szenario 2'!$F48</f>
        <v>16</v>
      </c>
      <c r="K48" s="85">
        <f>'[2]Szenario 3'!$F48</f>
        <v>25</v>
      </c>
      <c r="L48" s="115"/>
      <c r="M48" s="24">
        <f>'[3]E-Auto'!$E46*(1/100)</f>
        <v>1</v>
      </c>
      <c r="O48" s="32">
        <f t="shared" si="0"/>
        <v>18876.11</v>
      </c>
      <c r="P48" s="36">
        <f t="shared" si="1"/>
        <v>1979.4324293999998</v>
      </c>
      <c r="Q48" s="115"/>
      <c r="R48" s="29">
        <f t="shared" si="2"/>
        <v>1</v>
      </c>
      <c r="S48" s="34">
        <f t="shared" si="3"/>
        <v>1</v>
      </c>
      <c r="T48" s="115"/>
      <c r="U48" s="40">
        <f t="shared" si="4"/>
        <v>8.5498672548924695E-2</v>
      </c>
      <c r="V48" s="34">
        <f t="shared" si="5"/>
        <v>8.8666666960586241E-2</v>
      </c>
      <c r="W48" s="115"/>
      <c r="X48" s="73">
        <f t="shared" si="6"/>
        <v>4000</v>
      </c>
      <c r="Y48" s="42">
        <f t="shared" si="7"/>
        <v>19829395.961171895</v>
      </c>
      <c r="Z48" s="42">
        <f t="shared" si="8"/>
        <v>394497.60244077194</v>
      </c>
      <c r="AA48" s="42">
        <f t="shared" si="9"/>
        <v>8212.6179388</v>
      </c>
      <c r="AB48" s="43">
        <f t="shared" si="10"/>
        <v>12683.649163856537</v>
      </c>
      <c r="AD48" s="41">
        <f t="shared" si="13"/>
        <v>20248789.830715325</v>
      </c>
      <c r="AE48" s="140"/>
      <c r="AF48" s="162" t="s">
        <v>47</v>
      </c>
      <c r="AG48" s="163"/>
      <c r="AH48" s="164"/>
    </row>
    <row r="49" spans="1:34" x14ac:dyDescent="0.3">
      <c r="A49" s="6">
        <f t="shared" si="12"/>
        <v>2055</v>
      </c>
      <c r="B49" s="12">
        <f>'[1]Szenario 1'!$H49</f>
        <v>14367.485000000001</v>
      </c>
      <c r="C49" s="12">
        <f>'[1]Szenario 1'!$K49</f>
        <v>1487.6093968999999</v>
      </c>
      <c r="D49" s="13">
        <f>'[1]Szenario 2'!$H49</f>
        <v>16711.97</v>
      </c>
      <c r="E49" s="13">
        <f>'[1]Szenario 2'!$K49</f>
        <v>1730.3573738</v>
      </c>
      <c r="F49" s="14">
        <f>'[1]Szenario 3'!$H49</f>
        <v>19056.455000000002</v>
      </c>
      <c r="G49" s="69">
        <f>'[1]Szenario 3'!$K49</f>
        <v>1973.1053507000001</v>
      </c>
      <c r="H49" s="115"/>
      <c r="I49" s="83">
        <f>'[2]Szenario 1'!$F49</f>
        <v>7</v>
      </c>
      <c r="J49" s="84">
        <f>'[2]Szenario 2'!$F49</f>
        <v>16</v>
      </c>
      <c r="K49" s="85">
        <f>'[2]Szenario 3'!$F49</f>
        <v>25</v>
      </c>
      <c r="L49" s="115"/>
      <c r="M49" s="24">
        <f>'[3]E-Auto'!$E47*(1/100)</f>
        <v>1</v>
      </c>
      <c r="O49" s="32">
        <f t="shared" si="0"/>
        <v>19056.455000000002</v>
      </c>
      <c r="P49" s="36">
        <f t="shared" si="1"/>
        <v>1998.1053507000001</v>
      </c>
      <c r="Q49" s="115"/>
      <c r="R49" s="29">
        <f t="shared" si="2"/>
        <v>1</v>
      </c>
      <c r="S49" s="34">
        <f t="shared" si="3"/>
        <v>1</v>
      </c>
      <c r="T49" s="115"/>
      <c r="U49" s="40">
        <f t="shared" si="4"/>
        <v>8.549879571612784E-2</v>
      </c>
      <c r="V49" s="34">
        <f t="shared" si="5"/>
        <v>8.8666666971834895E-2</v>
      </c>
      <c r="W49" s="115"/>
      <c r="X49" s="73">
        <f t="shared" si="6"/>
        <v>4000</v>
      </c>
      <c r="Y49" s="42">
        <f t="shared" si="7"/>
        <v>20018723.509369619</v>
      </c>
      <c r="Z49" s="42">
        <f t="shared" si="8"/>
        <v>398265.64163606596</v>
      </c>
      <c r="AA49" s="42">
        <f t="shared" si="9"/>
        <v>8291.0824413999999</v>
      </c>
      <c r="AB49" s="43">
        <f t="shared" si="10"/>
        <v>12804.180109575826</v>
      </c>
      <c r="AD49" s="41">
        <f t="shared" si="13"/>
        <v>20442084.413556661</v>
      </c>
      <c r="AE49" s="140"/>
      <c r="AF49" s="48" t="s">
        <v>51</v>
      </c>
      <c r="AG49" s="27">
        <v>110000</v>
      </c>
      <c r="AH49" s="49" t="s">
        <v>49</v>
      </c>
    </row>
    <row r="50" spans="1:34" x14ac:dyDescent="0.3">
      <c r="A50" s="6">
        <f t="shared" si="12"/>
        <v>2056</v>
      </c>
      <c r="B50" s="12">
        <f>'[1]Szenario 1'!$H50</f>
        <v>14427.6</v>
      </c>
      <c r="C50" s="12">
        <f>'[1]Szenario 1'!$K50</f>
        <v>1493.8337039999999</v>
      </c>
      <c r="D50" s="13">
        <f>'[1]Szenario 2'!$H50</f>
        <v>16832.2</v>
      </c>
      <c r="E50" s="13">
        <f>'[1]Szenario 2'!$K50</f>
        <v>1742.8059880000001</v>
      </c>
      <c r="F50" s="14">
        <f>'[1]Szenario 3'!$H50</f>
        <v>19236.8</v>
      </c>
      <c r="G50" s="69">
        <f>'[1]Szenario 3'!$K50</f>
        <v>1991.7782719999998</v>
      </c>
      <c r="H50" s="115"/>
      <c r="I50" s="83">
        <f>'[2]Szenario 1'!$F50</f>
        <v>7</v>
      </c>
      <c r="J50" s="84">
        <f>'[2]Szenario 2'!$F50</f>
        <v>16</v>
      </c>
      <c r="K50" s="85">
        <f>'[2]Szenario 3'!$F50</f>
        <v>25</v>
      </c>
      <c r="L50" s="115"/>
      <c r="M50" s="24">
        <f>'[3]E-Auto'!$E48*(1/100)</f>
        <v>1</v>
      </c>
      <c r="O50" s="32">
        <f t="shared" si="0"/>
        <v>19236.8</v>
      </c>
      <c r="P50" s="36">
        <f t="shared" si="1"/>
        <v>2016.7782719999998</v>
      </c>
      <c r="Q50" s="115"/>
      <c r="R50" s="29">
        <f t="shared" si="2"/>
        <v>1</v>
      </c>
      <c r="S50" s="34">
        <f t="shared" si="3"/>
        <v>1</v>
      </c>
      <c r="T50" s="115"/>
      <c r="U50" s="40">
        <f t="shared" si="4"/>
        <v>8.5498922430277902E-2</v>
      </c>
      <c r="V50" s="34">
        <f t="shared" si="5"/>
        <v>8.8666666983403378E-2</v>
      </c>
      <c r="W50" s="115"/>
      <c r="X50" s="73">
        <f t="shared" si="6"/>
        <v>4000</v>
      </c>
      <c r="Y50" s="42">
        <f t="shared" si="7"/>
        <v>20208052.353672244</v>
      </c>
      <c r="Z50" s="42">
        <f t="shared" si="8"/>
        <v>402033.68083135987</v>
      </c>
      <c r="AA50" s="42">
        <f t="shared" si="9"/>
        <v>8369.5469439999997</v>
      </c>
      <c r="AB50" s="43">
        <f t="shared" si="10"/>
        <v>12924.711055295107</v>
      </c>
      <c r="AD50" s="41">
        <f t="shared" si="13"/>
        <v>20635380.292502899</v>
      </c>
      <c r="AE50" s="140"/>
      <c r="AF50" s="50"/>
      <c r="AG50" s="51">
        <f>'[4]Risikoschätzung '!$P$21</f>
        <v>3.4841269841269841E-7</v>
      </c>
      <c r="AH50" s="49" t="s">
        <v>54</v>
      </c>
    </row>
    <row r="51" spans="1:34" x14ac:dyDescent="0.3">
      <c r="A51" s="6">
        <f t="shared" si="12"/>
        <v>2057</v>
      </c>
      <c r="B51" s="12">
        <f>'[1]Szenario 1'!$H51</f>
        <v>14487.715</v>
      </c>
      <c r="C51" s="12">
        <f>'[1]Szenario 1'!$K51</f>
        <v>1500.0580110999999</v>
      </c>
      <c r="D51" s="13">
        <f>'[1]Szenario 2'!$H51</f>
        <v>16952.43</v>
      </c>
      <c r="E51" s="13">
        <f>'[1]Szenario 2'!$K51</f>
        <v>1755.2546021999999</v>
      </c>
      <c r="F51" s="14">
        <f>'[1]Szenario 3'!$H51</f>
        <v>19417.145</v>
      </c>
      <c r="G51" s="69">
        <f>'[1]Szenario 3'!$K51</f>
        <v>2010.4511932999999</v>
      </c>
      <c r="H51" s="115"/>
      <c r="I51" s="83">
        <f>'[2]Szenario 1'!$F51</f>
        <v>7</v>
      </c>
      <c r="J51" s="84">
        <f>'[2]Szenario 2'!$F51</f>
        <v>16</v>
      </c>
      <c r="K51" s="85">
        <f>'[2]Szenario 3'!$F51</f>
        <v>25</v>
      </c>
      <c r="L51" s="115"/>
      <c r="M51" s="24">
        <f>'[3]E-Auto'!$E49*(1/100)</f>
        <v>1</v>
      </c>
      <c r="O51" s="32">
        <f t="shared" si="0"/>
        <v>19417.145</v>
      </c>
      <c r="P51" s="36">
        <f t="shared" si="1"/>
        <v>2035.4511932999999</v>
      </c>
      <c r="Q51" s="115"/>
      <c r="R51" s="29">
        <f t="shared" si="2"/>
        <v>1</v>
      </c>
      <c r="S51" s="34">
        <f t="shared" si="3"/>
        <v>1</v>
      </c>
      <c r="T51" s="115"/>
      <c r="U51" s="40">
        <f t="shared" si="4"/>
        <v>8.5499052758826175E-2</v>
      </c>
      <c r="V51" s="34">
        <f t="shared" si="5"/>
        <v>8.8666666995297683E-2</v>
      </c>
      <c r="W51" s="115"/>
      <c r="X51" s="73">
        <f t="shared" si="6"/>
        <v>4000</v>
      </c>
      <c r="Y51" s="42">
        <f t="shared" si="7"/>
        <v>20397382.531225935</v>
      </c>
      <c r="Z51" s="42">
        <f t="shared" si="8"/>
        <v>405801.72002665396</v>
      </c>
      <c r="AA51" s="42">
        <f t="shared" si="9"/>
        <v>8448.0114466000014</v>
      </c>
      <c r="AB51" s="43">
        <f t="shared" si="10"/>
        <v>13045.242001014392</v>
      </c>
      <c r="AD51" s="41">
        <f t="shared" si="13"/>
        <v>20828677.504700202</v>
      </c>
      <c r="AE51" s="140"/>
      <c r="AF51" s="50"/>
      <c r="AG51" s="51">
        <f>'[4]Risikoschätzung '!$P$25</f>
        <v>1.9152757876041898E-8</v>
      </c>
      <c r="AH51" s="49" t="s">
        <v>54</v>
      </c>
    </row>
    <row r="52" spans="1:34" x14ac:dyDescent="0.3">
      <c r="A52" s="6">
        <f t="shared" si="12"/>
        <v>2058</v>
      </c>
      <c r="B52" s="12">
        <f>'[1]Szenario 1'!$H52</f>
        <v>14547.83</v>
      </c>
      <c r="C52" s="12">
        <f>'[1]Szenario 1'!$K52</f>
        <v>1506.2823182</v>
      </c>
      <c r="D52" s="13">
        <f>'[1]Szenario 2'!$H52</f>
        <v>17072.66</v>
      </c>
      <c r="E52" s="13">
        <f>'[1]Szenario 2'!$K52</f>
        <v>1767.7032164</v>
      </c>
      <c r="F52" s="14">
        <f>'[1]Szenario 3'!$H52</f>
        <v>19597.489999999998</v>
      </c>
      <c r="G52" s="69">
        <f>'[1]Szenario 3'!$K52</f>
        <v>2029.1241145999998</v>
      </c>
      <c r="H52" s="115"/>
      <c r="I52" s="83">
        <f>'[2]Szenario 1'!$F52</f>
        <v>7</v>
      </c>
      <c r="J52" s="84">
        <f>'[2]Szenario 2'!$F52</f>
        <v>16</v>
      </c>
      <c r="K52" s="85">
        <f>'[2]Szenario 3'!$F52</f>
        <v>25</v>
      </c>
      <c r="L52" s="115"/>
      <c r="M52" s="24">
        <f>'[3]E-Auto'!$E50*(1/100)</f>
        <v>1</v>
      </c>
      <c r="O52" s="32">
        <f t="shared" si="0"/>
        <v>19597.489999999998</v>
      </c>
      <c r="P52" s="36">
        <f t="shared" si="1"/>
        <v>2054.1241145999998</v>
      </c>
      <c r="Q52" s="115"/>
      <c r="R52" s="29">
        <f t="shared" si="2"/>
        <v>1</v>
      </c>
      <c r="S52" s="34">
        <f t="shared" si="3"/>
        <v>1</v>
      </c>
      <c r="T52" s="115"/>
      <c r="U52" s="40">
        <f t="shared" si="4"/>
        <v>8.549918676985932E-2</v>
      </c>
      <c r="V52" s="34">
        <f t="shared" si="5"/>
        <v>8.8666667007523903E-2</v>
      </c>
      <c r="W52" s="115"/>
      <c r="X52" s="73">
        <f t="shared" si="6"/>
        <v>4000</v>
      </c>
      <c r="Y52" s="42">
        <f t="shared" si="7"/>
        <v>20586714.07987991</v>
      </c>
      <c r="Z52" s="42">
        <f t="shared" si="8"/>
        <v>409569.75922194793</v>
      </c>
      <c r="AA52" s="42">
        <f t="shared" si="9"/>
        <v>8526.4759491999994</v>
      </c>
      <c r="AB52" s="43">
        <f t="shared" si="10"/>
        <v>13165.772946733676</v>
      </c>
      <c r="AD52" s="41">
        <f t="shared" si="13"/>
        <v>21021976.087997794</v>
      </c>
      <c r="AE52" s="140"/>
      <c r="AF52" s="162" t="s">
        <v>48</v>
      </c>
      <c r="AG52" s="163"/>
      <c r="AH52" s="164"/>
    </row>
    <row r="53" spans="1:34" x14ac:dyDescent="0.3">
      <c r="A53" s="6">
        <f t="shared" si="12"/>
        <v>2059</v>
      </c>
      <c r="B53" s="12">
        <f>'[1]Szenario 1'!$H53</f>
        <v>14607.945</v>
      </c>
      <c r="C53" s="12">
        <f>'[1]Szenario 1'!$K53</f>
        <v>1512.5066252999998</v>
      </c>
      <c r="D53" s="13">
        <f>'[1]Szenario 2'!$H53</f>
        <v>17192.89</v>
      </c>
      <c r="E53" s="13">
        <f>'[1]Szenario 2'!$K53</f>
        <v>1780.1518305999998</v>
      </c>
      <c r="F53" s="14">
        <f>'[1]Szenario 3'!$H53</f>
        <v>19777.834999999999</v>
      </c>
      <c r="G53" s="69">
        <f>'[1]Szenario 3'!$K53</f>
        <v>2047.7970358999999</v>
      </c>
      <c r="H53" s="115"/>
      <c r="I53" s="83">
        <f>'[2]Szenario 1'!$F53</f>
        <v>7</v>
      </c>
      <c r="J53" s="84">
        <f>'[2]Szenario 2'!$F53</f>
        <v>16</v>
      </c>
      <c r="K53" s="85">
        <f>'[2]Szenario 3'!$F53</f>
        <v>25</v>
      </c>
      <c r="L53" s="115"/>
      <c r="M53" s="24">
        <f>'[3]E-Auto'!$E51*(1/100)</f>
        <v>1</v>
      </c>
      <c r="O53" s="32">
        <f t="shared" si="0"/>
        <v>19777.834999999999</v>
      </c>
      <c r="P53" s="36">
        <f t="shared" si="1"/>
        <v>2072.7970359000001</v>
      </c>
      <c r="Q53" s="115"/>
      <c r="R53" s="29">
        <f t="shared" si="2"/>
        <v>1</v>
      </c>
      <c r="S53" s="34">
        <f t="shared" si="3"/>
        <v>1</v>
      </c>
      <c r="T53" s="115"/>
      <c r="U53" s="40">
        <f t="shared" si="4"/>
        <v>8.5499324532099311E-2</v>
      </c>
      <c r="V53" s="34">
        <f t="shared" si="5"/>
        <v>8.8666667020088116E-2</v>
      </c>
      <c r="W53" s="115"/>
      <c r="X53" s="73">
        <f t="shared" si="6"/>
        <v>4000</v>
      </c>
      <c r="Y53" s="42">
        <f t="shared" si="7"/>
        <v>20776047.038193028</v>
      </c>
      <c r="Z53" s="42">
        <f t="shared" si="8"/>
        <v>413337.79841724189</v>
      </c>
      <c r="AA53" s="42">
        <f t="shared" si="9"/>
        <v>8604.9404517999992</v>
      </c>
      <c r="AB53" s="43">
        <f t="shared" si="10"/>
        <v>13286.303892452959</v>
      </c>
      <c r="AD53" s="41">
        <f t="shared" si="13"/>
        <v>21215276.080954522</v>
      </c>
      <c r="AE53" s="140"/>
      <c r="AF53" s="48" t="s">
        <v>52</v>
      </c>
      <c r="AG53" s="27">
        <v>3700000</v>
      </c>
      <c r="AH53" s="49" t="s">
        <v>49</v>
      </c>
    </row>
    <row r="54" spans="1:34" ht="15" thickBot="1" x14ac:dyDescent="0.35">
      <c r="A54" s="7">
        <f t="shared" si="12"/>
        <v>2060</v>
      </c>
      <c r="B54" s="12">
        <f>'[1]Szenario 1'!$H54</f>
        <v>14668.06</v>
      </c>
      <c r="C54" s="12">
        <f>'[1]Szenario 1'!$K54</f>
        <v>1518.7309323999998</v>
      </c>
      <c r="D54" s="13">
        <f>'[1]Szenario 2'!$H54</f>
        <v>17313.12</v>
      </c>
      <c r="E54" s="13">
        <f>'[1]Szenario 2'!$K54</f>
        <v>1792.6004447999999</v>
      </c>
      <c r="F54" s="14">
        <f>'[1]Szenario 3'!$H54</f>
        <v>19958.18</v>
      </c>
      <c r="G54" s="69">
        <f>'[1]Szenario 3'!$K54</f>
        <v>2066.4699572</v>
      </c>
      <c r="H54" s="115"/>
      <c r="I54" s="83">
        <f>'[2]Szenario 1'!$F54</f>
        <v>7</v>
      </c>
      <c r="J54" s="84">
        <f>'[2]Szenario 2'!$F54</f>
        <v>16</v>
      </c>
      <c r="K54" s="85">
        <f>'[2]Szenario 3'!$F54</f>
        <v>25</v>
      </c>
      <c r="L54" s="115"/>
      <c r="M54" s="24">
        <f>'[3]E-Auto'!$E52*(1/100)</f>
        <v>1</v>
      </c>
      <c r="O54" s="32">
        <f t="shared" si="0"/>
        <v>19958.18</v>
      </c>
      <c r="P54" s="36">
        <f t="shared" si="1"/>
        <v>2091.4699572</v>
      </c>
      <c r="Q54" s="116"/>
      <c r="R54" s="29">
        <f t="shared" si="2"/>
        <v>1</v>
      </c>
      <c r="S54" s="34">
        <f t="shared" si="3"/>
        <v>1</v>
      </c>
      <c r="T54" s="116"/>
      <c r="U54" s="40">
        <f t="shared" si="4"/>
        <v>8.5499466114903444E-2</v>
      </c>
      <c r="V54" s="34">
        <f t="shared" si="5"/>
        <v>8.8666667032996513E-2</v>
      </c>
      <c r="W54" s="116"/>
      <c r="X54" s="73">
        <f t="shared" si="6"/>
        <v>4000</v>
      </c>
      <c r="Y54" s="42">
        <f t="shared" si="7"/>
        <v>20965381.445440348</v>
      </c>
      <c r="Z54" s="42">
        <f t="shared" si="8"/>
        <v>417105.83761253592</v>
      </c>
      <c r="AA54" s="42">
        <f t="shared" si="9"/>
        <v>8683.4049544000009</v>
      </c>
      <c r="AB54" s="43">
        <f t="shared" si="10"/>
        <v>13406.834838172248</v>
      </c>
      <c r="AD54" s="41">
        <f t="shared" si="13"/>
        <v>21408577.522845455</v>
      </c>
      <c r="AE54" s="140"/>
      <c r="AF54" s="50"/>
      <c r="AG54" s="51">
        <f>'[4]Risikoschätzung '!$P$20</f>
        <v>1.0317460317460317E-8</v>
      </c>
      <c r="AH54" s="49" t="s">
        <v>54</v>
      </c>
    </row>
    <row r="55" spans="1:34" ht="15" thickBot="1" x14ac:dyDescent="0.35">
      <c r="AD55" s="41">
        <f>SUM(AD9:AD54)</f>
        <v>785119607.6478287</v>
      </c>
      <c r="AE55" s="140"/>
      <c r="AF55" s="52"/>
      <c r="AG55" s="53">
        <f>'[4]Risikoschätzung '!$P$24</f>
        <v>1.1705584371026661E-9</v>
      </c>
      <c r="AH55" s="54" t="s">
        <v>54</v>
      </c>
    </row>
    <row r="56" spans="1:34" ht="15" thickBot="1" x14ac:dyDescent="0.35">
      <c r="U56" s="147" t="s">
        <v>23</v>
      </c>
      <c r="V56" s="148"/>
      <c r="X56" s="10">
        <f>SUM(X9:X54)</f>
        <v>252000</v>
      </c>
      <c r="Y56" s="66">
        <f>SUM(Y9:Y54)</f>
        <v>768462940.74751687</v>
      </c>
      <c r="Z56" s="67">
        <f>SUM(Z9:Z54)</f>
        <v>15286947.963047365</v>
      </c>
      <c r="AA56" s="67">
        <f>SUM(AA9:AA54)</f>
        <v>625754.06352770538</v>
      </c>
      <c r="AB56" s="72">
        <f>SUM(AB9:AB54)</f>
        <v>491964.87373646378</v>
      </c>
      <c r="AD56" s="68">
        <f>X56+Y56+Z56+AA56+AB56</f>
        <v>785119607.64782846</v>
      </c>
      <c r="AF56" s="165"/>
      <c r="AG56" s="166"/>
    </row>
    <row r="57" spans="1:34" ht="15" thickBot="1" x14ac:dyDescent="0.35">
      <c r="M57" s="78"/>
      <c r="AF57" s="167"/>
      <c r="AG57" s="168"/>
    </row>
    <row r="58" spans="1:34" x14ac:dyDescent="0.3">
      <c r="AE58" s="26"/>
      <c r="AF58" s="165"/>
      <c r="AG58" s="166"/>
      <c r="AH58" s="44"/>
    </row>
    <row r="59" spans="1:34" ht="15" thickBot="1" x14ac:dyDescent="0.35">
      <c r="AF59" s="167"/>
      <c r="AG59" s="168"/>
    </row>
    <row r="60" spans="1:34" x14ac:dyDescent="0.3">
      <c r="AG60" s="43"/>
    </row>
  </sheetData>
  <mergeCells count="33">
    <mergeCell ref="AF52:AH52"/>
    <mergeCell ref="U56:V56"/>
    <mergeCell ref="AF56:AG57"/>
    <mergeCell ref="AF58:AG59"/>
    <mergeCell ref="AF9:AF11"/>
    <mergeCell ref="AH9:AH11"/>
    <mergeCell ref="AF17:AF19"/>
    <mergeCell ref="AH17:AH19"/>
    <mergeCell ref="AF44:AH44"/>
    <mergeCell ref="AF48:AH48"/>
    <mergeCell ref="AF3:AH4"/>
    <mergeCell ref="D5:E6"/>
    <mergeCell ref="I5:K6"/>
    <mergeCell ref="M5:M6"/>
    <mergeCell ref="O5:P7"/>
    <mergeCell ref="R5:S6"/>
    <mergeCell ref="U5:V6"/>
    <mergeCell ref="D7:E7"/>
    <mergeCell ref="F7:G7"/>
    <mergeCell ref="AD7:AD8"/>
    <mergeCell ref="AE1:AE55"/>
    <mergeCell ref="B2:D3"/>
    <mergeCell ref="F2:G3"/>
    <mergeCell ref="O2:P2"/>
    <mergeCell ref="Y2:AA4"/>
    <mergeCell ref="O3:P4"/>
    <mergeCell ref="T1:T54"/>
    <mergeCell ref="W1:W54"/>
    <mergeCell ref="B7:C7"/>
    <mergeCell ref="H1:H54"/>
    <mergeCell ref="L1:L54"/>
    <mergeCell ref="N1:N1048576"/>
    <mergeCell ref="Q1:Q54"/>
  </mergeCells>
  <pageMargins left="0.7" right="0.7" top="0.78740157499999996" bottom="0.78740157499999996" header="0.3" footer="0.3"/>
  <pageSetup paperSize="9" scale="83" orientation="portrait" horizontalDpi="300" verticalDpi="300" r:id="rId1"/>
  <colBreaks count="1" manualBreakCount="1">
    <brk id="31" max="56" man="1"/>
  </colBreaks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3"/>
  <sheetViews>
    <sheetView zoomScaleNormal="100" workbookViewId="0">
      <selection activeCell="E25" sqref="E25"/>
    </sheetView>
  </sheetViews>
  <sheetFormatPr baseColWidth="10" defaultRowHeight="14.4" x14ac:dyDescent="0.3"/>
  <cols>
    <col min="1" max="1" width="2.21875" customWidth="1"/>
    <col min="2" max="2" width="19.44140625" customWidth="1"/>
    <col min="3" max="3" width="19.77734375" customWidth="1"/>
    <col min="4" max="4" width="0.6640625" customWidth="1"/>
    <col min="5" max="5" width="16.109375" customWidth="1"/>
    <col min="6" max="13" width="15.5546875" customWidth="1"/>
  </cols>
  <sheetData>
    <row r="1" spans="2:14" x14ac:dyDescent="0.3">
      <c r="C1" s="88"/>
      <c r="D1" s="88"/>
      <c r="E1" s="86"/>
      <c r="F1" s="86"/>
      <c r="G1" s="86"/>
      <c r="H1" s="86"/>
      <c r="I1" s="86"/>
      <c r="J1" s="86"/>
      <c r="K1" s="86"/>
      <c r="L1" s="86"/>
      <c r="M1" s="86"/>
      <c r="N1" s="88"/>
    </row>
    <row r="2" spans="2:14" x14ac:dyDescent="0.3">
      <c r="C2" s="99" t="s">
        <v>82</v>
      </c>
      <c r="D2" s="99"/>
      <c r="E2" s="89">
        <v>2019</v>
      </c>
      <c r="F2" s="89">
        <v>2020</v>
      </c>
      <c r="G2" s="89">
        <v>2021</v>
      </c>
      <c r="H2" s="89">
        <v>2022</v>
      </c>
      <c r="I2" s="89">
        <v>2023</v>
      </c>
      <c r="J2" s="89">
        <v>2024</v>
      </c>
      <c r="K2" s="89">
        <v>2025</v>
      </c>
      <c r="L2" s="89">
        <v>2026</v>
      </c>
      <c r="M2" s="89">
        <v>2027</v>
      </c>
      <c r="N2" s="86"/>
    </row>
    <row r="3" spans="2:14" x14ac:dyDescent="0.3">
      <c r="C3" s="86"/>
      <c r="D3" s="88"/>
      <c r="E3" s="87">
        <v>12383.69</v>
      </c>
      <c r="F3" s="87">
        <v>12503.92</v>
      </c>
      <c r="G3" s="87">
        <v>12624.15</v>
      </c>
      <c r="H3" s="87">
        <v>12744.38</v>
      </c>
      <c r="I3" s="87">
        <v>12864.61</v>
      </c>
      <c r="J3" s="87">
        <v>12984.84</v>
      </c>
      <c r="K3" s="87">
        <v>13105.07</v>
      </c>
      <c r="L3" s="87">
        <v>13225.3</v>
      </c>
      <c r="M3" s="87">
        <v>13345.53</v>
      </c>
      <c r="N3" s="86"/>
    </row>
    <row r="4" spans="2:14" x14ac:dyDescent="0.3">
      <c r="C4" s="100"/>
      <c r="D4" s="88"/>
      <c r="E4" s="97">
        <v>8.5496084033900174E-2</v>
      </c>
      <c r="F4" s="97">
        <v>8.5496107224772494E-2</v>
      </c>
      <c r="G4" s="97">
        <v>8.5496131094349004E-2</v>
      </c>
      <c r="H4" s="97">
        <v>8.5496155655744241E-2</v>
      </c>
      <c r="I4" s="97">
        <v>8.5496180922198267E-2</v>
      </c>
      <c r="J4" s="97">
        <v>8.5496206907076627E-2</v>
      </c>
      <c r="K4" s="97">
        <v>8.5496233623870363E-2</v>
      </c>
      <c r="L4" s="97">
        <v>8.5496261086196013E-2</v>
      </c>
      <c r="M4" s="97">
        <v>8.5496289307795625E-2</v>
      </c>
      <c r="N4" s="97"/>
    </row>
    <row r="5" spans="2:14" x14ac:dyDescent="0.3">
      <c r="C5" s="86"/>
      <c r="D5" s="88"/>
      <c r="E5" s="97"/>
      <c r="F5" s="97"/>
      <c r="G5" s="97"/>
      <c r="H5" s="97"/>
      <c r="I5" s="97"/>
      <c r="J5" s="97"/>
      <c r="K5" s="97"/>
      <c r="L5" s="97"/>
      <c r="M5" s="97"/>
      <c r="N5" s="86"/>
    </row>
    <row r="6" spans="2:14" x14ac:dyDescent="0.3">
      <c r="C6" s="86"/>
      <c r="D6" s="88"/>
      <c r="E6" s="87">
        <v>1298.2072625999999</v>
      </c>
      <c r="F6" s="87">
        <v>1310.6558768</v>
      </c>
      <c r="G6" s="87">
        <v>1323.1044909999998</v>
      </c>
      <c r="H6" s="87">
        <v>1335.5531051999999</v>
      </c>
      <c r="I6" s="87">
        <v>1348.0017194</v>
      </c>
      <c r="J6" s="87">
        <v>1360.4503336</v>
      </c>
      <c r="K6" s="87">
        <v>1372.8989477999999</v>
      </c>
      <c r="L6" s="87">
        <v>1385.3475619999999</v>
      </c>
      <c r="M6" s="87">
        <v>1397.7961762</v>
      </c>
      <c r="N6" s="86"/>
    </row>
    <row r="7" spans="2:14" x14ac:dyDescent="0.3">
      <c r="C7" s="100"/>
      <c r="D7" s="88"/>
      <c r="E7" s="95">
        <v>8.8666666718990983E-2</v>
      </c>
      <c r="F7" s="95">
        <v>8.8666666721047005E-2</v>
      </c>
      <c r="G7" s="95">
        <v>8.8666666723163021E-2</v>
      </c>
      <c r="H7" s="95">
        <v>8.866666672534021E-2</v>
      </c>
      <c r="I7" s="95">
        <v>8.8666666727579724E-2</v>
      </c>
      <c r="J7" s="95">
        <v>8.8666666729882743E-2</v>
      </c>
      <c r="K7" s="95">
        <v>8.866666673225046E-2</v>
      </c>
      <c r="L7" s="95">
        <v>8.8666666734684069E-2</v>
      </c>
      <c r="M7" s="95">
        <v>8.8666666737184791E-2</v>
      </c>
      <c r="N7" s="95"/>
    </row>
    <row r="8" spans="2:14" x14ac:dyDescent="0.3">
      <c r="C8" s="86"/>
      <c r="D8" s="86"/>
      <c r="E8" s="87"/>
      <c r="F8" s="86"/>
      <c r="G8" s="86"/>
      <c r="H8" s="87"/>
      <c r="I8" s="86"/>
      <c r="J8" s="86"/>
      <c r="K8" s="86"/>
      <c r="L8" s="87"/>
      <c r="M8" s="87"/>
      <c r="N8" s="86"/>
    </row>
    <row r="9" spans="2:14" x14ac:dyDescent="0.3">
      <c r="B9" s="104" t="s">
        <v>83</v>
      </c>
      <c r="C9" s="27" t="s">
        <v>9</v>
      </c>
      <c r="D9" s="26"/>
      <c r="E9" s="91" t="s">
        <v>38</v>
      </c>
      <c r="F9" s="91">
        <v>72000</v>
      </c>
      <c r="G9" s="91">
        <v>4000</v>
      </c>
      <c r="H9" s="91">
        <v>4000</v>
      </c>
      <c r="I9" s="91">
        <v>4000</v>
      </c>
      <c r="J9" s="91">
        <v>4000</v>
      </c>
      <c r="K9" s="91">
        <v>4000</v>
      </c>
      <c r="L9" s="91">
        <v>4000</v>
      </c>
      <c r="M9" s="91">
        <v>4000</v>
      </c>
      <c r="N9" s="26"/>
    </row>
    <row r="10" spans="2:14" x14ac:dyDescent="0.3">
      <c r="B10" s="105"/>
      <c r="C10" s="26"/>
      <c r="D10" s="26"/>
      <c r="E10" s="91"/>
      <c r="F10" s="92"/>
      <c r="G10" s="93"/>
      <c r="H10" s="93"/>
      <c r="I10" s="93"/>
      <c r="J10" s="93"/>
      <c r="K10" s="93"/>
      <c r="L10" s="93"/>
      <c r="M10" s="93"/>
      <c r="N10" s="26"/>
    </row>
    <row r="11" spans="2:14" x14ac:dyDescent="0.3">
      <c r="B11" s="104" t="s">
        <v>84</v>
      </c>
      <c r="C11" s="27" t="s">
        <v>11</v>
      </c>
      <c r="D11" s="26"/>
      <c r="E11" s="42">
        <v>258808.77141018803</v>
      </c>
      <c r="F11" s="42">
        <v>261320.797540384</v>
      </c>
      <c r="G11" s="42">
        <v>263832.82367057999</v>
      </c>
      <c r="H11" s="42">
        <v>266344.84980077593</v>
      </c>
      <c r="I11" s="42">
        <v>268856.87593097205</v>
      </c>
      <c r="J11" s="42">
        <v>271368.90206116799</v>
      </c>
      <c r="K11" s="42">
        <v>273880.92819136399</v>
      </c>
      <c r="L11" s="42">
        <v>276392.95432155998</v>
      </c>
      <c r="M11" s="42">
        <v>278904.98045175598</v>
      </c>
    </row>
    <row r="12" spans="2:14" x14ac:dyDescent="0.3">
      <c r="B12" s="105"/>
      <c r="C12" s="27" t="s">
        <v>10</v>
      </c>
      <c r="D12" s="26"/>
      <c r="E12" s="42">
        <v>13008469.537537221</v>
      </c>
      <c r="F12" s="42">
        <v>13134669.656350978</v>
      </c>
      <c r="G12" s="42">
        <v>13260869.937895805</v>
      </c>
      <c r="H12" s="42">
        <v>13387070.386911005</v>
      </c>
      <c r="I12" s="42">
        <v>13513271.008227011</v>
      </c>
      <c r="J12" s="42">
        <v>13639471.806766257</v>
      </c>
      <c r="K12" s="42">
        <v>13765672.787544066</v>
      </c>
      <c r="L12" s="42">
        <v>13891873.955669481</v>
      </c>
      <c r="M12" s="42">
        <v>14018075.316346165</v>
      </c>
    </row>
    <row r="13" spans="2:14" x14ac:dyDescent="0.3">
      <c r="B13" s="105"/>
      <c r="D13" s="26"/>
      <c r="E13" s="91"/>
      <c r="F13" s="92"/>
      <c r="G13" s="91"/>
      <c r="H13" s="91"/>
      <c r="I13" s="91"/>
      <c r="J13" s="91"/>
      <c r="K13" s="93"/>
      <c r="L13" s="93"/>
      <c r="M13" s="93"/>
    </row>
    <row r="14" spans="2:14" x14ac:dyDescent="0.3">
      <c r="B14" s="104" t="s">
        <v>86</v>
      </c>
      <c r="C14" s="27" t="s">
        <v>12</v>
      </c>
      <c r="D14" s="86"/>
      <c r="E14" s="91">
        <v>17526.737530633869</v>
      </c>
      <c r="F14" s="91">
        <v>17256.880364902412</v>
      </c>
      <c r="G14" s="91">
        <v>16983.531083737063</v>
      </c>
      <c r="H14" s="91">
        <v>16706.68968713783</v>
      </c>
      <c r="I14" s="91">
        <v>16426.356175104705</v>
      </c>
      <c r="J14" s="91">
        <v>16142.530547637689</v>
      </c>
      <c r="K14" s="91">
        <v>15855.212804736781</v>
      </c>
      <c r="L14" s="91">
        <v>15564.402946401988</v>
      </c>
      <c r="M14" s="91">
        <v>15270.100972633301</v>
      </c>
    </row>
    <row r="15" spans="2:14" x14ac:dyDescent="0.3">
      <c r="C15" s="27" t="s">
        <v>13</v>
      </c>
      <c r="D15" s="107"/>
      <c r="E15" s="42">
        <v>8320.0274536765828</v>
      </c>
      <c r="F15" s="42">
        <v>8400.3814174894396</v>
      </c>
      <c r="G15" s="42">
        <v>8480.7353813022946</v>
      </c>
      <c r="H15" s="42">
        <v>8561.0893451151514</v>
      </c>
      <c r="I15" s="42">
        <v>8641.4433089280083</v>
      </c>
      <c r="J15" s="42">
        <v>8721.7972727408633</v>
      </c>
      <c r="K15" s="42">
        <v>8802.1512365537201</v>
      </c>
      <c r="L15" s="42">
        <v>8882.5052003665769</v>
      </c>
      <c r="M15" s="42">
        <v>8962.8591641794337</v>
      </c>
    </row>
    <row r="16" spans="2:14" x14ac:dyDescent="0.3">
      <c r="C16" s="27"/>
      <c r="D16" s="107"/>
      <c r="E16" s="91"/>
      <c r="F16" s="91"/>
      <c r="G16" s="91"/>
      <c r="H16" s="91"/>
      <c r="I16" s="91"/>
      <c r="J16" s="91"/>
      <c r="K16" s="91"/>
      <c r="L16" s="91"/>
      <c r="M16" s="91"/>
    </row>
    <row r="17" spans="2:13" x14ac:dyDescent="0.3">
      <c r="C17" s="106" t="s">
        <v>58</v>
      </c>
      <c r="D17" s="86"/>
      <c r="E17" s="108">
        <f>'SB1-SU1'!AD13:AD21</f>
        <v>13354618.975299383</v>
      </c>
      <c r="F17" s="108">
        <v>13230260.929259278</v>
      </c>
      <c r="G17" s="108">
        <v>13226383.730917461</v>
      </c>
      <c r="H17" s="108">
        <v>13290503.079406582</v>
      </c>
      <c r="I17" s="108">
        <v>13354618.975299383</v>
      </c>
      <c r="J17" s="108">
        <v>13418731.41917417</v>
      </c>
      <c r="K17" s="108">
        <v>13482840.411614878</v>
      </c>
      <c r="L17" s="108">
        <v>13546945.953211073</v>
      </c>
      <c r="M17" s="108">
        <v>13611048.044558004</v>
      </c>
    </row>
    <row r="18" spans="2:13" x14ac:dyDescent="0.3">
      <c r="C18" s="95"/>
      <c r="D18" s="86"/>
      <c r="E18" s="102"/>
      <c r="F18" s="102"/>
      <c r="G18" s="102"/>
      <c r="H18" s="102"/>
      <c r="I18" s="102"/>
      <c r="J18" s="102"/>
      <c r="K18" s="102"/>
      <c r="L18" s="102"/>
      <c r="M18" s="102"/>
    </row>
    <row r="19" spans="2:13" ht="15" thickBot="1" x14ac:dyDescent="0.35">
      <c r="B19" s="94" t="s">
        <v>85</v>
      </c>
      <c r="C19" s="103">
        <v>721119073.11995208</v>
      </c>
      <c r="D19" s="86"/>
      <c r="E19" s="41"/>
      <c r="F19" s="96"/>
      <c r="G19" s="96"/>
      <c r="H19" s="96"/>
      <c r="I19" s="96"/>
      <c r="J19" s="96"/>
      <c r="K19" s="41"/>
      <c r="L19" s="41"/>
      <c r="M19" s="41"/>
    </row>
    <row r="20" spans="2:13" ht="15" thickTop="1" x14ac:dyDescent="0.3">
      <c r="D20" s="86"/>
      <c r="E20" s="101"/>
      <c r="F20" s="87"/>
      <c r="G20" s="86"/>
      <c r="H20" s="86"/>
      <c r="I20" s="86"/>
      <c r="J20" s="86"/>
    </row>
    <row r="21" spans="2:13" x14ac:dyDescent="0.3">
      <c r="C21" s="88"/>
      <c r="D21" s="88"/>
      <c r="E21" s="86"/>
      <c r="F21" s="86"/>
      <c r="G21" s="86"/>
      <c r="H21" s="86"/>
      <c r="I21" s="86"/>
      <c r="J21" s="86"/>
      <c r="K21" s="86"/>
      <c r="L21" s="86"/>
      <c r="M21" s="86"/>
    </row>
    <row r="22" spans="2:13" x14ac:dyDescent="0.3">
      <c r="C22" s="26"/>
      <c r="D22" s="86"/>
      <c r="E22" s="86"/>
      <c r="F22" s="87"/>
      <c r="G22" s="87"/>
      <c r="H22" s="96"/>
      <c r="I22" s="97"/>
      <c r="J22" s="86"/>
    </row>
    <row r="23" spans="2:13" x14ac:dyDescent="0.3">
      <c r="C23" s="26"/>
      <c r="D23" s="86"/>
      <c r="E23" s="26"/>
      <c r="F23" s="87"/>
      <c r="G23" s="87"/>
      <c r="H23" s="96"/>
      <c r="I23" s="97"/>
      <c r="J23" s="86"/>
    </row>
    <row r="24" spans="2:13" x14ac:dyDescent="0.3">
      <c r="C24" s="26"/>
      <c r="D24" s="86"/>
      <c r="E24" s="26"/>
      <c r="F24" s="87"/>
      <c r="G24" s="87"/>
      <c r="H24" s="96"/>
      <c r="I24" s="97"/>
      <c r="J24" s="86"/>
    </row>
    <row r="25" spans="2:13" x14ac:dyDescent="0.3">
      <c r="C25" s="26"/>
      <c r="D25" s="26"/>
      <c r="E25" s="26"/>
      <c r="F25" s="87"/>
      <c r="G25" s="87"/>
      <c r="H25" s="96"/>
      <c r="I25" s="97"/>
      <c r="J25" s="86"/>
    </row>
    <row r="26" spans="2:13" x14ac:dyDescent="0.3">
      <c r="F26" s="87"/>
      <c r="G26" s="87"/>
      <c r="H26" s="96"/>
      <c r="I26" s="97"/>
      <c r="J26" s="86"/>
    </row>
    <row r="27" spans="2:13" x14ac:dyDescent="0.3">
      <c r="F27" s="87"/>
      <c r="G27" s="87"/>
      <c r="H27" s="96"/>
      <c r="I27" s="97"/>
      <c r="J27" s="86"/>
    </row>
    <row r="28" spans="2:13" x14ac:dyDescent="0.3">
      <c r="F28" s="87"/>
      <c r="G28" s="87"/>
      <c r="H28" s="96"/>
      <c r="I28" s="97"/>
      <c r="J28" s="86"/>
    </row>
    <row r="29" spans="2:13" x14ac:dyDescent="0.3">
      <c r="F29" s="98"/>
      <c r="G29" s="87"/>
      <c r="H29" s="96"/>
      <c r="I29" s="97"/>
      <c r="J29" s="86"/>
    </row>
    <row r="30" spans="2:13" x14ac:dyDescent="0.3">
      <c r="F30" s="86"/>
      <c r="G30" s="97"/>
      <c r="H30" s="86"/>
      <c r="I30" s="86"/>
      <c r="J30" s="86"/>
    </row>
    <row r="31" spans="2:13" x14ac:dyDescent="0.3">
      <c r="F31" s="86"/>
      <c r="G31" s="97"/>
      <c r="H31" s="86"/>
      <c r="I31" s="86"/>
      <c r="J31" s="86"/>
    </row>
    <row r="32" spans="2:13" x14ac:dyDescent="0.3">
      <c r="F32" s="86"/>
      <c r="G32" s="86"/>
      <c r="H32" s="86"/>
      <c r="I32" s="86"/>
      <c r="J32" s="86"/>
    </row>
    <row r="33" spans="6:10" x14ac:dyDescent="0.3">
      <c r="F33" s="86"/>
      <c r="G33" s="86"/>
      <c r="H33" s="86"/>
      <c r="I33" s="86"/>
      <c r="J33" s="86"/>
    </row>
  </sheetData>
  <pageMargins left="0.7" right="0.7" top="0.78740157499999996" bottom="0.78740157499999996" header="0.3" footer="0.3"/>
  <pageSetup paperSize="9" scale="72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G52"/>
  <sheetViews>
    <sheetView topLeftCell="P1" zoomScaleNormal="100" workbookViewId="0">
      <selection activeCell="X11" sqref="X11:X52"/>
    </sheetView>
  </sheetViews>
  <sheetFormatPr baseColWidth="10" defaultRowHeight="14.4" x14ac:dyDescent="0.3"/>
  <cols>
    <col min="3" max="3" width="1.6640625" style="26" customWidth="1"/>
    <col min="6" max="6" width="1.44140625" style="86" customWidth="1"/>
    <col min="9" max="9" width="1.6640625" style="86" customWidth="1"/>
    <col min="14" max="14" width="1.6640625" customWidth="1"/>
    <col min="17" max="17" width="1.5546875" customWidth="1"/>
    <col min="20" max="20" width="1.6640625" customWidth="1"/>
    <col min="25" max="25" width="1.77734375" customWidth="1"/>
    <col min="28" max="28" width="1.44140625" customWidth="1"/>
    <col min="31" max="31" width="1.6640625" customWidth="1"/>
  </cols>
  <sheetData>
    <row r="1" spans="2:33" ht="15" thickBot="1" x14ac:dyDescent="0.35"/>
    <row r="2" spans="2:33" x14ac:dyDescent="0.3">
      <c r="E2" s="186" t="s">
        <v>93</v>
      </c>
      <c r="F2" s="187"/>
      <c r="G2" s="187"/>
      <c r="H2" s="187"/>
      <c r="I2" s="187"/>
      <c r="J2" s="188"/>
      <c r="P2" s="186" t="s">
        <v>94</v>
      </c>
      <c r="Q2" s="187"/>
      <c r="R2" s="187"/>
      <c r="S2" s="187"/>
      <c r="T2" s="187"/>
      <c r="U2" s="188"/>
      <c r="AA2" s="186" t="s">
        <v>95</v>
      </c>
      <c r="AB2" s="187"/>
      <c r="AC2" s="187"/>
      <c r="AD2" s="187"/>
      <c r="AE2" s="187"/>
      <c r="AF2" s="188"/>
    </row>
    <row r="3" spans="2:33" ht="15" thickBot="1" x14ac:dyDescent="0.35">
      <c r="E3" s="189"/>
      <c r="F3" s="190"/>
      <c r="G3" s="190"/>
      <c r="H3" s="190"/>
      <c r="I3" s="190"/>
      <c r="J3" s="191"/>
      <c r="P3" s="189"/>
      <c r="Q3" s="190"/>
      <c r="R3" s="190"/>
      <c r="S3" s="190"/>
      <c r="T3" s="190"/>
      <c r="U3" s="191"/>
      <c r="AA3" s="189"/>
      <c r="AB3" s="190"/>
      <c r="AC3" s="190"/>
      <c r="AD3" s="190"/>
      <c r="AE3" s="190"/>
      <c r="AF3" s="191"/>
    </row>
    <row r="4" spans="2:33" x14ac:dyDescent="0.3">
      <c r="E4" s="111"/>
      <c r="F4" s="111"/>
      <c r="G4" s="111"/>
      <c r="H4" s="111"/>
      <c r="I4" s="111"/>
      <c r="J4" s="111"/>
    </row>
    <row r="5" spans="2:33" ht="15" thickBot="1" x14ac:dyDescent="0.35">
      <c r="D5" s="192" t="s">
        <v>89</v>
      </c>
      <c r="E5" s="192"/>
      <c r="F5" s="95"/>
      <c r="G5" s="192" t="s">
        <v>88</v>
      </c>
      <c r="H5" s="192"/>
      <c r="I5" s="95"/>
      <c r="J5" s="192" t="s">
        <v>87</v>
      </c>
      <c r="K5" s="192"/>
      <c r="N5" s="26"/>
      <c r="O5" s="192" t="s">
        <v>92</v>
      </c>
      <c r="P5" s="192"/>
      <c r="Q5" s="95"/>
      <c r="R5" s="192" t="s">
        <v>91</v>
      </c>
      <c r="S5" s="192"/>
      <c r="T5" s="95"/>
      <c r="U5" s="192" t="s">
        <v>90</v>
      </c>
      <c r="V5" s="192"/>
      <c r="Y5" s="26"/>
      <c r="Z5" s="192" t="s">
        <v>96</v>
      </c>
      <c r="AA5" s="192"/>
      <c r="AB5" s="95"/>
      <c r="AC5" s="192" t="s">
        <v>97</v>
      </c>
      <c r="AD5" s="192"/>
      <c r="AE5" s="95"/>
      <c r="AF5" s="192" t="s">
        <v>98</v>
      </c>
      <c r="AG5" s="192"/>
    </row>
    <row r="6" spans="2:33" ht="15" thickBot="1" x14ac:dyDescent="0.35">
      <c r="D6" s="31"/>
      <c r="E6" s="31"/>
      <c r="G6" s="31"/>
      <c r="H6" s="31"/>
      <c r="J6" s="31"/>
      <c r="K6" s="31"/>
      <c r="N6" s="26"/>
      <c r="O6" s="31"/>
      <c r="P6" s="31"/>
      <c r="Q6" s="86"/>
      <c r="R6" s="31"/>
      <c r="S6" s="31"/>
      <c r="T6" s="86"/>
      <c r="U6" s="31"/>
      <c r="V6" s="31"/>
      <c r="Y6" s="26"/>
      <c r="Z6" s="31"/>
      <c r="AA6" s="31"/>
      <c r="AB6" s="86"/>
      <c r="AC6" s="31"/>
      <c r="AD6" s="31"/>
      <c r="AE6" s="86"/>
      <c r="AF6" s="31"/>
      <c r="AG6" s="31"/>
    </row>
    <row r="7" spans="2:33" x14ac:dyDescent="0.3">
      <c r="B7" s="110">
        <v>2015</v>
      </c>
      <c r="C7" s="111"/>
      <c r="D7" s="32">
        <v>11842.655000000001</v>
      </c>
      <c r="E7" s="32">
        <v>1233.1884987000001</v>
      </c>
      <c r="F7" s="87"/>
      <c r="G7" s="32">
        <v>11842.655000000001</v>
      </c>
      <c r="H7" s="32">
        <v>1242.1884987000001</v>
      </c>
      <c r="I7" s="87"/>
      <c r="J7" s="32">
        <v>11842.655000000001</v>
      </c>
      <c r="K7" s="32">
        <v>1251.1884987000001</v>
      </c>
      <c r="M7" s="110">
        <v>2015</v>
      </c>
      <c r="N7" s="111"/>
      <c r="O7" s="32">
        <v>11902.77</v>
      </c>
      <c r="P7" s="32">
        <v>1239.4128057999999</v>
      </c>
      <c r="Q7" s="87"/>
      <c r="R7" s="32">
        <v>11902.77</v>
      </c>
      <c r="S7" s="32">
        <v>1248.4128057999999</v>
      </c>
      <c r="T7" s="87"/>
      <c r="U7" s="32">
        <v>11902.77</v>
      </c>
      <c r="V7" s="32">
        <v>1257.4128057999999</v>
      </c>
      <c r="X7" s="110">
        <v>2015</v>
      </c>
      <c r="Y7" s="111"/>
      <c r="Z7" s="32">
        <v>11962.885</v>
      </c>
      <c r="AA7" s="32">
        <v>1245.6371128999999</v>
      </c>
      <c r="AB7" s="87"/>
      <c r="AC7" s="32">
        <v>11962.885</v>
      </c>
      <c r="AD7" s="32">
        <v>1254.6371128999999</v>
      </c>
      <c r="AE7" s="87"/>
      <c r="AF7" s="32">
        <v>11962.885</v>
      </c>
      <c r="AG7" s="32">
        <v>1263.6371128999999</v>
      </c>
    </row>
    <row r="8" spans="2:33" x14ac:dyDescent="0.3">
      <c r="B8" s="110">
        <f>B7+1</f>
        <v>2016</v>
      </c>
      <c r="C8" s="111"/>
      <c r="D8" s="109">
        <v>12023</v>
      </c>
      <c r="E8" s="109">
        <v>1251.86142</v>
      </c>
      <c r="F8" s="87"/>
      <c r="G8" s="109">
        <v>12023</v>
      </c>
      <c r="H8" s="109">
        <v>1260.86142</v>
      </c>
      <c r="I8" s="87"/>
      <c r="J8" s="109">
        <v>12023</v>
      </c>
      <c r="K8" s="109">
        <v>1269.86142</v>
      </c>
      <c r="M8" s="110">
        <f>M7+1</f>
        <v>2016</v>
      </c>
      <c r="N8" s="111"/>
      <c r="O8" s="109">
        <v>12023</v>
      </c>
      <c r="P8" s="109">
        <v>1251.86142</v>
      </c>
      <c r="Q8" s="87"/>
      <c r="R8" s="109">
        <v>12023</v>
      </c>
      <c r="S8" s="109">
        <v>1260.86142</v>
      </c>
      <c r="T8" s="87"/>
      <c r="U8" s="109">
        <v>12023</v>
      </c>
      <c r="V8" s="109">
        <v>1269.86142</v>
      </c>
      <c r="X8" s="110">
        <f>X7+1</f>
        <v>2016</v>
      </c>
      <c r="Y8" s="111"/>
      <c r="Z8" s="109">
        <v>12023</v>
      </c>
      <c r="AA8" s="109">
        <v>1251.86142</v>
      </c>
      <c r="AB8" s="87"/>
      <c r="AC8" s="109">
        <v>12023</v>
      </c>
      <c r="AD8" s="109">
        <v>1260.86142</v>
      </c>
      <c r="AE8" s="87"/>
      <c r="AF8" s="109">
        <v>12023</v>
      </c>
      <c r="AG8" s="109">
        <v>1269.86142</v>
      </c>
    </row>
    <row r="9" spans="2:33" x14ac:dyDescent="0.3">
      <c r="B9" s="110">
        <f t="shared" ref="B9:B52" si="0">B8+1</f>
        <v>2017</v>
      </c>
      <c r="C9" s="111"/>
      <c r="D9" s="109">
        <v>12203.344999999999</v>
      </c>
      <c r="E9" s="109">
        <v>1270.5343412999998</v>
      </c>
      <c r="F9" s="87"/>
      <c r="G9" s="109">
        <v>12203.344999999999</v>
      </c>
      <c r="H9" s="109">
        <v>1279.5343412999998</v>
      </c>
      <c r="I9" s="87"/>
      <c r="J9" s="109">
        <v>12203.344999999999</v>
      </c>
      <c r="K9" s="109">
        <v>1288.5343412999998</v>
      </c>
      <c r="M9" s="110">
        <f t="shared" ref="M9:M52" si="1">M8+1</f>
        <v>2017</v>
      </c>
      <c r="N9" s="111"/>
      <c r="O9" s="109">
        <v>12143.23</v>
      </c>
      <c r="P9" s="109">
        <v>1264.3100341999998</v>
      </c>
      <c r="Q9" s="87"/>
      <c r="R9" s="109">
        <v>12143.23</v>
      </c>
      <c r="S9" s="109">
        <v>1273.3100341999998</v>
      </c>
      <c r="T9" s="87"/>
      <c r="U9" s="109">
        <v>12143.23</v>
      </c>
      <c r="V9" s="109">
        <v>1282.3100341999998</v>
      </c>
      <c r="X9" s="110">
        <f t="shared" ref="X9:X52" si="2">X8+1</f>
        <v>2017</v>
      </c>
      <c r="Y9" s="111"/>
      <c r="Z9" s="109">
        <v>12083.115</v>
      </c>
      <c r="AA9" s="109">
        <v>1258.0857271</v>
      </c>
      <c r="AB9" s="87"/>
      <c r="AC9" s="109">
        <v>12083.115</v>
      </c>
      <c r="AD9" s="109">
        <v>1267.0857271</v>
      </c>
      <c r="AE9" s="87"/>
      <c r="AF9" s="109">
        <v>12083.115</v>
      </c>
      <c r="AG9" s="109">
        <v>1276.0857271</v>
      </c>
    </row>
    <row r="10" spans="2:33" x14ac:dyDescent="0.3">
      <c r="B10" s="110">
        <f t="shared" si="0"/>
        <v>2018</v>
      </c>
      <c r="C10" s="111"/>
      <c r="D10" s="109">
        <v>12383.69</v>
      </c>
      <c r="E10" s="109">
        <v>1289.2072625999999</v>
      </c>
      <c r="F10" s="87"/>
      <c r="G10" s="109">
        <v>12383.69</v>
      </c>
      <c r="H10" s="109">
        <v>1298.2072625999999</v>
      </c>
      <c r="I10" s="87"/>
      <c r="J10" s="109">
        <v>12383.69</v>
      </c>
      <c r="K10" s="109">
        <v>1307.2072625999999</v>
      </c>
      <c r="M10" s="110">
        <f t="shared" si="1"/>
        <v>2018</v>
      </c>
      <c r="N10" s="111"/>
      <c r="O10" s="109">
        <v>12263.46</v>
      </c>
      <c r="P10" s="109">
        <v>1276.7586483999999</v>
      </c>
      <c r="Q10" s="87"/>
      <c r="R10" s="109">
        <v>12263.46</v>
      </c>
      <c r="S10" s="109">
        <v>1285.7586483999999</v>
      </c>
      <c r="T10" s="87"/>
      <c r="U10" s="109">
        <v>12263.46</v>
      </c>
      <c r="V10" s="109">
        <v>1294.7586483999999</v>
      </c>
      <c r="X10" s="110">
        <f t="shared" si="2"/>
        <v>2018</v>
      </c>
      <c r="Y10" s="111"/>
      <c r="Z10" s="109">
        <v>12143.23</v>
      </c>
      <c r="AA10" s="109">
        <v>1264.3100341999998</v>
      </c>
      <c r="AB10" s="87"/>
      <c r="AC10" s="109">
        <v>12143.23</v>
      </c>
      <c r="AD10" s="109">
        <v>1273.3100341999998</v>
      </c>
      <c r="AE10" s="87"/>
      <c r="AF10" s="109">
        <v>12143.23</v>
      </c>
      <c r="AG10" s="109">
        <v>1282.3100341999998</v>
      </c>
    </row>
    <row r="11" spans="2:33" x14ac:dyDescent="0.3">
      <c r="B11" s="110">
        <f t="shared" si="0"/>
        <v>2019</v>
      </c>
      <c r="C11" s="111"/>
      <c r="D11" s="109">
        <v>12564.035</v>
      </c>
      <c r="E11" s="109">
        <v>1307.8801838999998</v>
      </c>
      <c r="F11" s="87"/>
      <c r="G11" s="109">
        <v>12564.035</v>
      </c>
      <c r="H11" s="109">
        <v>1316.8801838999998</v>
      </c>
      <c r="I11" s="87"/>
      <c r="J11" s="109">
        <v>12564.035</v>
      </c>
      <c r="K11" s="109">
        <v>1325.8801838999998</v>
      </c>
      <c r="M11" s="110">
        <f t="shared" si="1"/>
        <v>2019</v>
      </c>
      <c r="N11" s="111"/>
      <c r="O11" s="109">
        <v>12383.69</v>
      </c>
      <c r="P11" s="109">
        <v>1289.2072625999999</v>
      </c>
      <c r="Q11" s="87"/>
      <c r="R11" s="109">
        <v>12383.69</v>
      </c>
      <c r="S11" s="109">
        <v>1298.2072625999999</v>
      </c>
      <c r="T11" s="87"/>
      <c r="U11" s="109">
        <v>12383.69</v>
      </c>
      <c r="V11" s="109">
        <v>1307.2072625999999</v>
      </c>
      <c r="X11" s="110">
        <f t="shared" si="2"/>
        <v>2019</v>
      </c>
      <c r="Y11" s="111"/>
      <c r="Z11" s="109">
        <v>12203.344999999999</v>
      </c>
      <c r="AA11" s="109">
        <v>1270.5343412999998</v>
      </c>
      <c r="AB11" s="87"/>
      <c r="AC11" s="109">
        <v>12203.344999999999</v>
      </c>
      <c r="AD11" s="109">
        <v>1279.5343412999998</v>
      </c>
      <c r="AE11" s="87"/>
      <c r="AF11" s="109">
        <v>12203.344999999999</v>
      </c>
      <c r="AG11" s="109">
        <v>1288.5343412999998</v>
      </c>
    </row>
    <row r="12" spans="2:33" x14ac:dyDescent="0.3">
      <c r="B12" s="113">
        <f t="shared" si="0"/>
        <v>2020</v>
      </c>
      <c r="C12" s="112"/>
      <c r="D12" s="109">
        <v>12744.38</v>
      </c>
      <c r="E12" s="109">
        <v>1326.5531051999999</v>
      </c>
      <c r="F12" s="87"/>
      <c r="G12" s="109">
        <v>12744.38</v>
      </c>
      <c r="H12" s="109">
        <v>1335.5531051999999</v>
      </c>
      <c r="I12" s="87"/>
      <c r="J12" s="109">
        <v>12744.38</v>
      </c>
      <c r="K12" s="109">
        <v>1344.5531051999999</v>
      </c>
      <c r="M12" s="113">
        <f t="shared" si="1"/>
        <v>2020</v>
      </c>
      <c r="N12" s="112"/>
      <c r="O12" s="109">
        <v>12503.92</v>
      </c>
      <c r="P12" s="109">
        <v>1301.6558768</v>
      </c>
      <c r="Q12" s="87"/>
      <c r="R12" s="109">
        <v>12503.92</v>
      </c>
      <c r="S12" s="109">
        <v>1310.6558768</v>
      </c>
      <c r="T12" s="87"/>
      <c r="U12" s="109">
        <v>12503.92</v>
      </c>
      <c r="V12" s="109">
        <v>1319.6558768</v>
      </c>
      <c r="X12" s="113">
        <f t="shared" si="2"/>
        <v>2020</v>
      </c>
      <c r="Y12" s="112"/>
      <c r="Z12" s="109">
        <v>12263.46</v>
      </c>
      <c r="AA12" s="109">
        <v>1276.7586483999999</v>
      </c>
      <c r="AB12" s="87"/>
      <c r="AC12" s="109">
        <v>12263.46</v>
      </c>
      <c r="AD12" s="109">
        <v>1285.7586483999999</v>
      </c>
      <c r="AE12" s="87"/>
      <c r="AF12" s="109">
        <v>12263.46</v>
      </c>
      <c r="AG12" s="109">
        <v>1294.7586483999999</v>
      </c>
    </row>
    <row r="13" spans="2:33" x14ac:dyDescent="0.3">
      <c r="B13" s="110">
        <f t="shared" si="0"/>
        <v>2021</v>
      </c>
      <c r="C13" s="111"/>
      <c r="D13" s="109">
        <v>12924.725</v>
      </c>
      <c r="E13" s="109">
        <v>1345.2260265</v>
      </c>
      <c r="F13" s="87"/>
      <c r="G13" s="109">
        <v>12924.725</v>
      </c>
      <c r="H13" s="109">
        <v>1354.2260265</v>
      </c>
      <c r="I13" s="87"/>
      <c r="J13" s="109">
        <v>12924.725</v>
      </c>
      <c r="K13" s="109">
        <v>1363.2260265</v>
      </c>
      <c r="M13" s="110">
        <f t="shared" si="1"/>
        <v>2021</v>
      </c>
      <c r="N13" s="111"/>
      <c r="O13" s="109">
        <v>12624.15</v>
      </c>
      <c r="P13" s="109">
        <v>1314.1044909999998</v>
      </c>
      <c r="Q13" s="87"/>
      <c r="R13" s="109">
        <v>12624.15</v>
      </c>
      <c r="S13" s="109">
        <v>1323.1044909999998</v>
      </c>
      <c r="T13" s="87"/>
      <c r="U13" s="109">
        <v>12624.15</v>
      </c>
      <c r="V13" s="109">
        <v>1332.1044909999998</v>
      </c>
      <c r="X13" s="110">
        <f t="shared" si="2"/>
        <v>2021</v>
      </c>
      <c r="Y13" s="111"/>
      <c r="Z13" s="109">
        <v>12323.575000000001</v>
      </c>
      <c r="AA13" s="109">
        <v>1282.9829554999999</v>
      </c>
      <c r="AB13" s="87"/>
      <c r="AC13" s="109">
        <v>12323.575000000001</v>
      </c>
      <c r="AD13" s="109">
        <v>1291.9829554999999</v>
      </c>
      <c r="AE13" s="87"/>
      <c r="AF13" s="109">
        <v>12323.575000000001</v>
      </c>
      <c r="AG13" s="109">
        <v>1300.9829554999999</v>
      </c>
    </row>
    <row r="14" spans="2:33" x14ac:dyDescent="0.3">
      <c r="B14" s="110">
        <f t="shared" si="0"/>
        <v>2022</v>
      </c>
      <c r="C14" s="111"/>
      <c r="D14" s="109">
        <v>13105.07</v>
      </c>
      <c r="E14" s="109">
        <v>1363.8989477999999</v>
      </c>
      <c r="F14" s="87"/>
      <c r="G14" s="109">
        <v>13105.07</v>
      </c>
      <c r="H14" s="109">
        <v>1372.8989477999999</v>
      </c>
      <c r="I14" s="87"/>
      <c r="J14" s="109">
        <v>13105.07</v>
      </c>
      <c r="K14" s="109">
        <v>1381.8989477999999</v>
      </c>
      <c r="M14" s="110">
        <f t="shared" si="1"/>
        <v>2022</v>
      </c>
      <c r="N14" s="111"/>
      <c r="O14" s="109">
        <v>12744.38</v>
      </c>
      <c r="P14" s="109">
        <v>1326.5531051999999</v>
      </c>
      <c r="Q14" s="87"/>
      <c r="R14" s="109">
        <v>12744.38</v>
      </c>
      <c r="S14" s="109">
        <v>1335.5531051999999</v>
      </c>
      <c r="T14" s="87"/>
      <c r="U14" s="109">
        <v>12744.38</v>
      </c>
      <c r="V14" s="109">
        <v>1344.5531051999999</v>
      </c>
      <c r="X14" s="110">
        <f t="shared" si="2"/>
        <v>2022</v>
      </c>
      <c r="Y14" s="111"/>
      <c r="Z14" s="109">
        <v>12383.69</v>
      </c>
      <c r="AA14" s="109">
        <v>1289.2072625999999</v>
      </c>
      <c r="AB14" s="87"/>
      <c r="AC14" s="109">
        <v>12383.69</v>
      </c>
      <c r="AD14" s="109">
        <v>1298.2072625999999</v>
      </c>
      <c r="AE14" s="87"/>
      <c r="AF14" s="109">
        <v>12383.69</v>
      </c>
      <c r="AG14" s="109">
        <v>1307.2072625999999</v>
      </c>
    </row>
    <row r="15" spans="2:33" x14ac:dyDescent="0.3">
      <c r="B15" s="110">
        <f t="shared" si="0"/>
        <v>2023</v>
      </c>
      <c r="C15" s="111"/>
      <c r="D15" s="109">
        <v>13285.415000000001</v>
      </c>
      <c r="E15" s="109">
        <v>1382.5718691</v>
      </c>
      <c r="F15" s="87"/>
      <c r="G15" s="109">
        <v>13285.415000000001</v>
      </c>
      <c r="H15" s="109">
        <v>1391.5718691</v>
      </c>
      <c r="I15" s="87"/>
      <c r="J15" s="109">
        <v>13285.415000000001</v>
      </c>
      <c r="K15" s="109">
        <v>1400.5718691</v>
      </c>
      <c r="M15" s="110">
        <f t="shared" si="1"/>
        <v>2023</v>
      </c>
      <c r="N15" s="111"/>
      <c r="O15" s="109">
        <v>12864.61</v>
      </c>
      <c r="P15" s="109">
        <v>1339.0017194</v>
      </c>
      <c r="Q15" s="87"/>
      <c r="R15" s="109">
        <v>12864.61</v>
      </c>
      <c r="S15" s="109">
        <v>1348.0017194</v>
      </c>
      <c r="T15" s="87"/>
      <c r="U15" s="109">
        <v>12864.61</v>
      </c>
      <c r="V15" s="109">
        <v>1357.0017194</v>
      </c>
      <c r="X15" s="110">
        <f t="shared" si="2"/>
        <v>2023</v>
      </c>
      <c r="Y15" s="111"/>
      <c r="Z15" s="109">
        <v>12443.805</v>
      </c>
      <c r="AA15" s="109">
        <v>1295.4315697</v>
      </c>
      <c r="AB15" s="87"/>
      <c r="AC15" s="109">
        <v>12443.805</v>
      </c>
      <c r="AD15" s="109">
        <v>1304.4315697</v>
      </c>
      <c r="AE15" s="87"/>
      <c r="AF15" s="109">
        <v>12443.805</v>
      </c>
      <c r="AG15" s="109">
        <v>1313.4315697</v>
      </c>
    </row>
    <row r="16" spans="2:33" x14ac:dyDescent="0.3">
      <c r="B16" s="110">
        <f t="shared" si="0"/>
        <v>2024</v>
      </c>
      <c r="C16" s="111"/>
      <c r="D16" s="109">
        <v>13465.76</v>
      </c>
      <c r="E16" s="109">
        <v>1401.2447903999998</v>
      </c>
      <c r="F16" s="87"/>
      <c r="G16" s="109">
        <v>13465.76</v>
      </c>
      <c r="H16" s="109">
        <v>1410.2447903999998</v>
      </c>
      <c r="I16" s="87"/>
      <c r="J16" s="109">
        <v>13465.76</v>
      </c>
      <c r="K16" s="109">
        <v>1419.2447903999998</v>
      </c>
      <c r="M16" s="110">
        <f t="shared" si="1"/>
        <v>2024</v>
      </c>
      <c r="N16" s="111"/>
      <c r="O16" s="109">
        <v>12984.84</v>
      </c>
      <c r="P16" s="109">
        <v>1351.4503336</v>
      </c>
      <c r="Q16" s="87"/>
      <c r="R16" s="109">
        <v>12984.84</v>
      </c>
      <c r="S16" s="109">
        <v>1360.4503336</v>
      </c>
      <c r="T16" s="87"/>
      <c r="U16" s="109">
        <v>12984.84</v>
      </c>
      <c r="V16" s="109">
        <v>1369.4503336</v>
      </c>
      <c r="X16" s="110">
        <f t="shared" si="2"/>
        <v>2024</v>
      </c>
      <c r="Y16" s="111"/>
      <c r="Z16" s="109">
        <v>12503.92</v>
      </c>
      <c r="AA16" s="109">
        <v>1301.6558768</v>
      </c>
      <c r="AB16" s="87"/>
      <c r="AC16" s="109">
        <v>12503.92</v>
      </c>
      <c r="AD16" s="109">
        <v>1310.6558768</v>
      </c>
      <c r="AE16" s="87"/>
      <c r="AF16" s="109">
        <v>12503.92</v>
      </c>
      <c r="AG16" s="109">
        <v>1319.6558768</v>
      </c>
    </row>
    <row r="17" spans="2:33" x14ac:dyDescent="0.3">
      <c r="B17" s="110">
        <f t="shared" si="0"/>
        <v>2025</v>
      </c>
      <c r="C17" s="111"/>
      <c r="D17" s="109">
        <v>13646.105</v>
      </c>
      <c r="E17" s="109">
        <v>1419.9177116999999</v>
      </c>
      <c r="F17" s="87"/>
      <c r="G17" s="109">
        <v>13646.105</v>
      </c>
      <c r="H17" s="109">
        <v>1428.9177116999999</v>
      </c>
      <c r="I17" s="87"/>
      <c r="J17" s="109">
        <v>13646.105</v>
      </c>
      <c r="K17" s="109">
        <v>1437.9177116999999</v>
      </c>
      <c r="M17" s="110">
        <f t="shared" si="1"/>
        <v>2025</v>
      </c>
      <c r="N17" s="111"/>
      <c r="O17" s="109">
        <v>13105.07</v>
      </c>
      <c r="P17" s="109">
        <v>1363.8989477999999</v>
      </c>
      <c r="Q17" s="87"/>
      <c r="R17" s="109">
        <v>13105.07</v>
      </c>
      <c r="S17" s="109">
        <v>1372.8989477999999</v>
      </c>
      <c r="T17" s="87"/>
      <c r="U17" s="109">
        <v>13105.07</v>
      </c>
      <c r="V17" s="109">
        <v>1381.8989477999999</v>
      </c>
      <c r="X17" s="110">
        <f t="shared" si="2"/>
        <v>2025</v>
      </c>
      <c r="Y17" s="111"/>
      <c r="Z17" s="109">
        <v>12564.035</v>
      </c>
      <c r="AA17" s="109">
        <v>1307.8801838999998</v>
      </c>
      <c r="AB17" s="87"/>
      <c r="AC17" s="109">
        <v>12564.035</v>
      </c>
      <c r="AD17" s="109">
        <v>1316.8801838999998</v>
      </c>
      <c r="AE17" s="87"/>
      <c r="AF17" s="109">
        <v>12564.035</v>
      </c>
      <c r="AG17" s="109">
        <v>1325.8801838999998</v>
      </c>
    </row>
    <row r="18" spans="2:33" x14ac:dyDescent="0.3">
      <c r="B18" s="110">
        <f t="shared" si="0"/>
        <v>2026</v>
      </c>
      <c r="C18" s="111"/>
      <c r="D18" s="109">
        <v>13826.45</v>
      </c>
      <c r="E18" s="109">
        <v>1438.590633</v>
      </c>
      <c r="F18" s="87"/>
      <c r="G18" s="109">
        <v>13826.45</v>
      </c>
      <c r="H18" s="109">
        <v>1447.590633</v>
      </c>
      <c r="I18" s="87"/>
      <c r="J18" s="109">
        <v>13826.45</v>
      </c>
      <c r="K18" s="109">
        <v>1456.590633</v>
      </c>
      <c r="M18" s="110">
        <f t="shared" si="1"/>
        <v>2026</v>
      </c>
      <c r="N18" s="111"/>
      <c r="O18" s="109">
        <v>13225.3</v>
      </c>
      <c r="P18" s="109">
        <v>1376.3475619999999</v>
      </c>
      <c r="Q18" s="87"/>
      <c r="R18" s="109">
        <v>13225.3</v>
      </c>
      <c r="S18" s="109">
        <v>1385.3475619999999</v>
      </c>
      <c r="T18" s="87"/>
      <c r="U18" s="109">
        <v>13225.3</v>
      </c>
      <c r="V18" s="109">
        <v>1394.3475619999999</v>
      </c>
      <c r="X18" s="110">
        <f t="shared" si="2"/>
        <v>2026</v>
      </c>
      <c r="Y18" s="111"/>
      <c r="Z18" s="109">
        <v>12624.15</v>
      </c>
      <c r="AA18" s="109">
        <v>1314.1044909999998</v>
      </c>
      <c r="AB18" s="87"/>
      <c r="AC18" s="109">
        <v>12624.15</v>
      </c>
      <c r="AD18" s="109">
        <v>1323.1044909999998</v>
      </c>
      <c r="AE18" s="87"/>
      <c r="AF18" s="109">
        <v>12624.15</v>
      </c>
      <c r="AG18" s="109">
        <v>1332.1044909999998</v>
      </c>
    </row>
    <row r="19" spans="2:33" x14ac:dyDescent="0.3">
      <c r="B19" s="110">
        <f t="shared" si="0"/>
        <v>2027</v>
      </c>
      <c r="C19" s="111"/>
      <c r="D19" s="109">
        <v>14006.795</v>
      </c>
      <c r="E19" s="109">
        <v>1457.2635542999999</v>
      </c>
      <c r="F19" s="87"/>
      <c r="G19" s="109">
        <v>14006.795</v>
      </c>
      <c r="H19" s="109">
        <v>1466.2635542999999</v>
      </c>
      <c r="I19" s="87"/>
      <c r="J19" s="109">
        <v>14006.795</v>
      </c>
      <c r="K19" s="109">
        <v>1475.2635542999999</v>
      </c>
      <c r="M19" s="110">
        <f t="shared" si="1"/>
        <v>2027</v>
      </c>
      <c r="N19" s="111"/>
      <c r="O19" s="109">
        <v>13345.53</v>
      </c>
      <c r="P19" s="109">
        <v>1388.7961762</v>
      </c>
      <c r="Q19" s="87"/>
      <c r="R19" s="109">
        <v>13345.53</v>
      </c>
      <c r="S19" s="109">
        <v>1397.7961762</v>
      </c>
      <c r="T19" s="87"/>
      <c r="U19" s="109">
        <v>13345.53</v>
      </c>
      <c r="V19" s="109">
        <v>1406.7961762</v>
      </c>
      <c r="X19" s="110">
        <f t="shared" si="2"/>
        <v>2027</v>
      </c>
      <c r="Y19" s="111"/>
      <c r="Z19" s="109">
        <v>12684.264999999999</v>
      </c>
      <c r="AA19" s="109">
        <v>1320.3287980999999</v>
      </c>
      <c r="AB19" s="87"/>
      <c r="AC19" s="109">
        <v>12684.264999999999</v>
      </c>
      <c r="AD19" s="109">
        <v>1329.3287980999999</v>
      </c>
      <c r="AE19" s="87"/>
      <c r="AF19" s="109">
        <v>12684.264999999999</v>
      </c>
      <c r="AG19" s="109">
        <v>1338.3287980999999</v>
      </c>
    </row>
    <row r="20" spans="2:33" x14ac:dyDescent="0.3">
      <c r="B20" s="110">
        <f t="shared" si="0"/>
        <v>2028</v>
      </c>
      <c r="C20" s="111"/>
      <c r="D20" s="109">
        <v>14187.14</v>
      </c>
      <c r="E20" s="109">
        <v>1475.9364755999998</v>
      </c>
      <c r="F20" s="87"/>
      <c r="G20" s="109">
        <v>14187.14</v>
      </c>
      <c r="H20" s="109">
        <v>1484.9364755999998</v>
      </c>
      <c r="I20" s="87"/>
      <c r="J20" s="109">
        <v>14187.14</v>
      </c>
      <c r="K20" s="109">
        <v>1493.9364755999998</v>
      </c>
      <c r="M20" s="110">
        <f t="shared" si="1"/>
        <v>2028</v>
      </c>
      <c r="N20" s="111"/>
      <c r="O20" s="109">
        <v>13465.76</v>
      </c>
      <c r="P20" s="109">
        <v>1401.2447903999998</v>
      </c>
      <c r="Q20" s="87"/>
      <c r="R20" s="109">
        <v>13465.76</v>
      </c>
      <c r="S20" s="109">
        <v>1410.2447903999998</v>
      </c>
      <c r="T20" s="87"/>
      <c r="U20" s="109">
        <v>13465.76</v>
      </c>
      <c r="V20" s="109">
        <v>1419.2447903999998</v>
      </c>
      <c r="X20" s="110">
        <f t="shared" si="2"/>
        <v>2028</v>
      </c>
      <c r="Y20" s="111"/>
      <c r="Z20" s="109">
        <v>12744.38</v>
      </c>
      <c r="AA20" s="109">
        <v>1326.5531051999999</v>
      </c>
      <c r="AB20" s="87"/>
      <c r="AC20" s="109">
        <v>12744.38</v>
      </c>
      <c r="AD20" s="109">
        <v>1335.5531051999999</v>
      </c>
      <c r="AE20" s="87"/>
      <c r="AF20" s="109">
        <v>12744.38</v>
      </c>
      <c r="AG20" s="109">
        <v>1344.5531051999999</v>
      </c>
    </row>
    <row r="21" spans="2:33" x14ac:dyDescent="0.3">
      <c r="B21" s="110">
        <f t="shared" si="0"/>
        <v>2029</v>
      </c>
      <c r="C21" s="111"/>
      <c r="D21" s="109">
        <v>14367.485000000001</v>
      </c>
      <c r="E21" s="109">
        <v>1494.6093968999999</v>
      </c>
      <c r="F21" s="87"/>
      <c r="G21" s="109">
        <v>14367.485000000001</v>
      </c>
      <c r="H21" s="109">
        <v>1503.6093968999999</v>
      </c>
      <c r="I21" s="87"/>
      <c r="J21" s="109">
        <v>14367.485000000001</v>
      </c>
      <c r="K21" s="109">
        <v>1512.6093968999999</v>
      </c>
      <c r="M21" s="110">
        <f t="shared" si="1"/>
        <v>2029</v>
      </c>
      <c r="N21" s="111"/>
      <c r="O21" s="109">
        <v>13585.99</v>
      </c>
      <c r="P21" s="109">
        <v>1413.6934045999999</v>
      </c>
      <c r="Q21" s="87"/>
      <c r="R21" s="109">
        <v>13585.99</v>
      </c>
      <c r="S21" s="109">
        <v>1422.6934045999999</v>
      </c>
      <c r="T21" s="87"/>
      <c r="U21" s="109">
        <v>13585.99</v>
      </c>
      <c r="V21" s="109">
        <v>1431.6934045999999</v>
      </c>
      <c r="X21" s="110">
        <f t="shared" si="2"/>
        <v>2029</v>
      </c>
      <c r="Y21" s="111"/>
      <c r="Z21" s="109">
        <v>12804.495000000001</v>
      </c>
      <c r="AA21" s="109">
        <v>1332.7774122999999</v>
      </c>
      <c r="AB21" s="87"/>
      <c r="AC21" s="109">
        <v>12804.495000000001</v>
      </c>
      <c r="AD21" s="109">
        <v>1341.7774122999999</v>
      </c>
      <c r="AE21" s="87"/>
      <c r="AF21" s="109">
        <v>12804.495000000001</v>
      </c>
      <c r="AG21" s="109">
        <v>1350.7774122999999</v>
      </c>
    </row>
    <row r="22" spans="2:33" x14ac:dyDescent="0.3">
      <c r="B22" s="110">
        <f t="shared" si="0"/>
        <v>2030</v>
      </c>
      <c r="C22" s="111"/>
      <c r="D22" s="109">
        <v>14547.83</v>
      </c>
      <c r="E22" s="109">
        <v>1513.2823182</v>
      </c>
      <c r="F22" s="87"/>
      <c r="G22" s="109">
        <v>14547.83</v>
      </c>
      <c r="H22" s="109">
        <v>1522.2823182</v>
      </c>
      <c r="I22" s="87"/>
      <c r="J22" s="109">
        <v>14547.83</v>
      </c>
      <c r="K22" s="109">
        <v>1531.2823182</v>
      </c>
      <c r="M22" s="110">
        <f t="shared" si="1"/>
        <v>2030</v>
      </c>
      <c r="N22" s="111"/>
      <c r="O22" s="109">
        <v>13706.220000000001</v>
      </c>
      <c r="P22" s="109">
        <v>1426.1420188</v>
      </c>
      <c r="Q22" s="87"/>
      <c r="R22" s="109">
        <v>13706.220000000001</v>
      </c>
      <c r="S22" s="109">
        <v>1435.1420188</v>
      </c>
      <c r="T22" s="87"/>
      <c r="U22" s="109">
        <v>13706.220000000001</v>
      </c>
      <c r="V22" s="109">
        <v>1444.1420188</v>
      </c>
      <c r="X22" s="110">
        <f t="shared" si="2"/>
        <v>2030</v>
      </c>
      <c r="Y22" s="111"/>
      <c r="Z22" s="109">
        <v>12864.61</v>
      </c>
      <c r="AA22" s="109">
        <v>1339.0017194</v>
      </c>
      <c r="AB22" s="87"/>
      <c r="AC22" s="109">
        <v>12864.61</v>
      </c>
      <c r="AD22" s="109">
        <v>1348.0017194</v>
      </c>
      <c r="AE22" s="87"/>
      <c r="AF22" s="109">
        <v>12864.61</v>
      </c>
      <c r="AG22" s="109">
        <v>1357.0017194</v>
      </c>
    </row>
    <row r="23" spans="2:33" x14ac:dyDescent="0.3">
      <c r="B23" s="110">
        <f t="shared" si="0"/>
        <v>2031</v>
      </c>
      <c r="C23" s="111"/>
      <c r="D23" s="109">
        <v>14728.174999999999</v>
      </c>
      <c r="E23" s="109">
        <v>1531.9552394999998</v>
      </c>
      <c r="F23" s="87"/>
      <c r="G23" s="109">
        <v>14728.174999999999</v>
      </c>
      <c r="H23" s="109">
        <v>1540.9552394999998</v>
      </c>
      <c r="I23" s="87"/>
      <c r="J23" s="109">
        <v>14728.174999999999</v>
      </c>
      <c r="K23" s="109">
        <v>1549.9552394999998</v>
      </c>
      <c r="M23" s="110">
        <f t="shared" si="1"/>
        <v>2031</v>
      </c>
      <c r="N23" s="111"/>
      <c r="O23" s="109">
        <v>13826.45</v>
      </c>
      <c r="P23" s="109">
        <v>1438.590633</v>
      </c>
      <c r="Q23" s="87"/>
      <c r="R23" s="109">
        <v>13826.45</v>
      </c>
      <c r="S23" s="109">
        <v>1447.590633</v>
      </c>
      <c r="T23" s="87"/>
      <c r="U23" s="109">
        <v>13826.45</v>
      </c>
      <c r="V23" s="109">
        <v>1456.590633</v>
      </c>
      <c r="X23" s="110">
        <f t="shared" si="2"/>
        <v>2031</v>
      </c>
      <c r="Y23" s="111"/>
      <c r="Z23" s="109">
        <v>12924.725</v>
      </c>
      <c r="AA23" s="109">
        <v>1345.2260265</v>
      </c>
      <c r="AB23" s="87"/>
      <c r="AC23" s="109">
        <v>12924.725</v>
      </c>
      <c r="AD23" s="109">
        <v>1354.2260265</v>
      </c>
      <c r="AE23" s="87"/>
      <c r="AF23" s="109">
        <v>12924.725</v>
      </c>
      <c r="AG23" s="109">
        <v>1363.2260265</v>
      </c>
    </row>
    <row r="24" spans="2:33" x14ac:dyDescent="0.3">
      <c r="B24" s="110">
        <f t="shared" si="0"/>
        <v>2032</v>
      </c>
      <c r="C24" s="111"/>
      <c r="D24" s="109">
        <v>14908.52</v>
      </c>
      <c r="E24" s="109">
        <v>1550.6281607999999</v>
      </c>
      <c r="F24" s="87"/>
      <c r="G24" s="109">
        <v>14908.52</v>
      </c>
      <c r="H24" s="109">
        <v>1559.6281607999999</v>
      </c>
      <c r="I24" s="87"/>
      <c r="J24" s="109">
        <v>14908.52</v>
      </c>
      <c r="K24" s="109">
        <v>1568.6281607999999</v>
      </c>
      <c r="M24" s="110">
        <f t="shared" si="1"/>
        <v>2032</v>
      </c>
      <c r="N24" s="111"/>
      <c r="O24" s="109">
        <v>13946.68</v>
      </c>
      <c r="P24" s="109">
        <v>1451.0392471999999</v>
      </c>
      <c r="Q24" s="87"/>
      <c r="R24" s="109">
        <v>13946.68</v>
      </c>
      <c r="S24" s="109">
        <v>1460.0392471999999</v>
      </c>
      <c r="T24" s="87"/>
      <c r="U24" s="109">
        <v>13946.68</v>
      </c>
      <c r="V24" s="109">
        <v>1469.0392471999999</v>
      </c>
      <c r="X24" s="110">
        <f t="shared" si="2"/>
        <v>2032</v>
      </c>
      <c r="Y24" s="111"/>
      <c r="Z24" s="109">
        <v>12984.84</v>
      </c>
      <c r="AA24" s="109">
        <v>1351.4503336</v>
      </c>
      <c r="AB24" s="87"/>
      <c r="AC24" s="109">
        <v>12984.84</v>
      </c>
      <c r="AD24" s="109">
        <v>1360.4503336</v>
      </c>
      <c r="AE24" s="87"/>
      <c r="AF24" s="109">
        <v>12984.84</v>
      </c>
      <c r="AG24" s="109">
        <v>1369.4503336</v>
      </c>
    </row>
    <row r="25" spans="2:33" x14ac:dyDescent="0.3">
      <c r="B25" s="110">
        <f t="shared" si="0"/>
        <v>2033</v>
      </c>
      <c r="C25" s="111"/>
      <c r="D25" s="109">
        <v>15088.865</v>
      </c>
      <c r="E25" s="109">
        <v>1569.3010820999998</v>
      </c>
      <c r="F25" s="87"/>
      <c r="G25" s="109">
        <v>15088.865</v>
      </c>
      <c r="H25" s="109">
        <v>1578.3010820999998</v>
      </c>
      <c r="I25" s="87"/>
      <c r="J25" s="109">
        <v>15088.865</v>
      </c>
      <c r="K25" s="109">
        <v>1587.3010820999998</v>
      </c>
      <c r="M25" s="110">
        <f t="shared" si="1"/>
        <v>2033</v>
      </c>
      <c r="N25" s="111"/>
      <c r="O25" s="109">
        <v>14066.91</v>
      </c>
      <c r="P25" s="109">
        <v>1463.4878613999999</v>
      </c>
      <c r="Q25" s="87"/>
      <c r="R25" s="109">
        <v>14066.91</v>
      </c>
      <c r="S25" s="109">
        <v>1472.4878613999999</v>
      </c>
      <c r="T25" s="87"/>
      <c r="U25" s="109">
        <v>14066.91</v>
      </c>
      <c r="V25" s="109">
        <v>1481.4878613999999</v>
      </c>
      <c r="X25" s="110">
        <f t="shared" si="2"/>
        <v>2033</v>
      </c>
      <c r="Y25" s="111"/>
      <c r="Z25" s="109">
        <v>13044.955</v>
      </c>
      <c r="AA25" s="109">
        <v>1357.6746406999998</v>
      </c>
      <c r="AB25" s="87"/>
      <c r="AC25" s="109">
        <v>13044.955</v>
      </c>
      <c r="AD25" s="109">
        <v>1366.6746406999998</v>
      </c>
      <c r="AE25" s="87"/>
      <c r="AF25" s="109">
        <v>13044.955</v>
      </c>
      <c r="AG25" s="109">
        <v>1375.6746406999998</v>
      </c>
    </row>
    <row r="26" spans="2:33" x14ac:dyDescent="0.3">
      <c r="B26" s="110">
        <f t="shared" si="0"/>
        <v>2034</v>
      </c>
      <c r="C26" s="111"/>
      <c r="D26" s="109">
        <v>15269.21</v>
      </c>
      <c r="E26" s="109">
        <v>1587.9740033999999</v>
      </c>
      <c r="F26" s="87"/>
      <c r="G26" s="109">
        <v>15269.21</v>
      </c>
      <c r="H26" s="109">
        <v>1596.9740033999999</v>
      </c>
      <c r="I26" s="87"/>
      <c r="J26" s="109">
        <v>15269.21</v>
      </c>
      <c r="K26" s="109">
        <v>1605.9740033999999</v>
      </c>
      <c r="M26" s="110">
        <f t="shared" si="1"/>
        <v>2034</v>
      </c>
      <c r="N26" s="111"/>
      <c r="O26" s="109">
        <v>14187.14</v>
      </c>
      <c r="P26" s="109">
        <v>1475.9364755999998</v>
      </c>
      <c r="Q26" s="87"/>
      <c r="R26" s="109">
        <v>14187.14</v>
      </c>
      <c r="S26" s="109">
        <v>1484.9364755999998</v>
      </c>
      <c r="T26" s="87"/>
      <c r="U26" s="109">
        <v>14187.14</v>
      </c>
      <c r="V26" s="109">
        <v>1493.9364755999998</v>
      </c>
      <c r="X26" s="110">
        <f t="shared" si="2"/>
        <v>2034</v>
      </c>
      <c r="Y26" s="111"/>
      <c r="Z26" s="109">
        <v>13105.07</v>
      </c>
      <c r="AA26" s="109">
        <v>1363.8989477999999</v>
      </c>
      <c r="AB26" s="87"/>
      <c r="AC26" s="109">
        <v>13105.07</v>
      </c>
      <c r="AD26" s="109">
        <v>1372.8989477999999</v>
      </c>
      <c r="AE26" s="87"/>
      <c r="AF26" s="109">
        <v>13105.07</v>
      </c>
      <c r="AG26" s="109">
        <v>1381.8989477999999</v>
      </c>
    </row>
    <row r="27" spans="2:33" x14ac:dyDescent="0.3">
      <c r="B27" s="110">
        <f t="shared" si="0"/>
        <v>2035</v>
      </c>
      <c r="C27" s="111"/>
      <c r="D27" s="109">
        <v>15449.555</v>
      </c>
      <c r="E27" s="109">
        <v>1606.6469247</v>
      </c>
      <c r="F27" s="87"/>
      <c r="G27" s="109">
        <v>15449.555</v>
      </c>
      <c r="H27" s="109">
        <v>1615.6469247</v>
      </c>
      <c r="I27" s="87"/>
      <c r="J27" s="109">
        <v>15449.555</v>
      </c>
      <c r="K27" s="109">
        <v>1624.6469247</v>
      </c>
      <c r="M27" s="110">
        <f t="shared" si="1"/>
        <v>2035</v>
      </c>
      <c r="N27" s="111"/>
      <c r="O27" s="109">
        <v>14307.369999999999</v>
      </c>
      <c r="P27" s="109">
        <v>1488.3850897999998</v>
      </c>
      <c r="Q27" s="87"/>
      <c r="R27" s="109">
        <v>14307.369999999999</v>
      </c>
      <c r="S27" s="109">
        <v>1497.3850897999998</v>
      </c>
      <c r="T27" s="87"/>
      <c r="U27" s="109">
        <v>14307.369999999999</v>
      </c>
      <c r="V27" s="109">
        <v>1506.3850897999998</v>
      </c>
      <c r="X27" s="110">
        <f t="shared" si="2"/>
        <v>2035</v>
      </c>
      <c r="Y27" s="111"/>
      <c r="Z27" s="109">
        <v>13165.184999999999</v>
      </c>
      <c r="AA27" s="109">
        <v>1370.1232548999999</v>
      </c>
      <c r="AB27" s="87"/>
      <c r="AC27" s="109">
        <v>13165.184999999999</v>
      </c>
      <c r="AD27" s="109">
        <v>1379.1232548999999</v>
      </c>
      <c r="AE27" s="87"/>
      <c r="AF27" s="109">
        <v>13165.184999999999</v>
      </c>
      <c r="AG27" s="109">
        <v>1388.1232548999999</v>
      </c>
    </row>
    <row r="28" spans="2:33" x14ac:dyDescent="0.3">
      <c r="B28" s="110">
        <f t="shared" si="0"/>
        <v>2036</v>
      </c>
      <c r="C28" s="111"/>
      <c r="D28" s="109">
        <v>15629.9</v>
      </c>
      <c r="E28" s="109">
        <v>1625.3198459999999</v>
      </c>
      <c r="F28" s="87"/>
      <c r="G28" s="109">
        <v>15629.9</v>
      </c>
      <c r="H28" s="109">
        <v>1634.3198459999999</v>
      </c>
      <c r="I28" s="87"/>
      <c r="J28" s="109">
        <v>15629.9</v>
      </c>
      <c r="K28" s="109">
        <v>1643.3198459999999</v>
      </c>
      <c r="M28" s="110">
        <f t="shared" si="1"/>
        <v>2036</v>
      </c>
      <c r="N28" s="111"/>
      <c r="O28" s="109">
        <v>14427.6</v>
      </c>
      <c r="P28" s="109">
        <v>1500.8337039999999</v>
      </c>
      <c r="Q28" s="87"/>
      <c r="R28" s="109">
        <v>14427.6</v>
      </c>
      <c r="S28" s="109">
        <v>1509.8337039999999</v>
      </c>
      <c r="T28" s="87"/>
      <c r="U28" s="109">
        <v>14427.6</v>
      </c>
      <c r="V28" s="109">
        <v>1518.8337039999999</v>
      </c>
      <c r="X28" s="110">
        <f t="shared" si="2"/>
        <v>2036</v>
      </c>
      <c r="Y28" s="111"/>
      <c r="Z28" s="109">
        <v>13225.3</v>
      </c>
      <c r="AA28" s="109">
        <v>1376.3475619999999</v>
      </c>
      <c r="AB28" s="87"/>
      <c r="AC28" s="109">
        <v>13225.3</v>
      </c>
      <c r="AD28" s="109">
        <v>1385.3475619999999</v>
      </c>
      <c r="AE28" s="87"/>
      <c r="AF28" s="109">
        <v>13225.3</v>
      </c>
      <c r="AG28" s="109">
        <v>1394.3475619999999</v>
      </c>
    </row>
    <row r="29" spans="2:33" x14ac:dyDescent="0.3">
      <c r="B29" s="110">
        <f t="shared" si="0"/>
        <v>2037</v>
      </c>
      <c r="C29" s="111"/>
      <c r="D29" s="109">
        <v>15810.244999999999</v>
      </c>
      <c r="E29" s="109">
        <v>1643.9927672999997</v>
      </c>
      <c r="F29" s="87"/>
      <c r="G29" s="109">
        <v>15810.244999999999</v>
      </c>
      <c r="H29" s="109">
        <v>1652.9927672999997</v>
      </c>
      <c r="I29" s="87"/>
      <c r="J29" s="109">
        <v>15810.244999999999</v>
      </c>
      <c r="K29" s="109">
        <v>1661.9927672999997</v>
      </c>
      <c r="M29" s="110">
        <f t="shared" si="1"/>
        <v>2037</v>
      </c>
      <c r="N29" s="111"/>
      <c r="O29" s="109">
        <v>14547.83</v>
      </c>
      <c r="P29" s="109">
        <v>1513.2823182</v>
      </c>
      <c r="Q29" s="87"/>
      <c r="R29" s="109">
        <v>14547.83</v>
      </c>
      <c r="S29" s="109">
        <v>1522.2823182</v>
      </c>
      <c r="T29" s="87"/>
      <c r="U29" s="109">
        <v>14547.83</v>
      </c>
      <c r="V29" s="109">
        <v>1531.2823182</v>
      </c>
      <c r="X29" s="110">
        <f t="shared" si="2"/>
        <v>2037</v>
      </c>
      <c r="Y29" s="111"/>
      <c r="Z29" s="109">
        <v>13285.415000000001</v>
      </c>
      <c r="AA29" s="109">
        <v>1382.5718691</v>
      </c>
      <c r="AB29" s="87"/>
      <c r="AC29" s="109">
        <v>13285.415000000001</v>
      </c>
      <c r="AD29" s="109">
        <v>1391.5718691</v>
      </c>
      <c r="AE29" s="87"/>
      <c r="AF29" s="109">
        <v>13285.415000000001</v>
      </c>
      <c r="AG29" s="109">
        <v>1400.5718691</v>
      </c>
    </row>
    <row r="30" spans="2:33" x14ac:dyDescent="0.3">
      <c r="B30" s="110">
        <f t="shared" si="0"/>
        <v>2038</v>
      </c>
      <c r="C30" s="111"/>
      <c r="D30" s="109">
        <v>15990.59</v>
      </c>
      <c r="E30" s="109">
        <v>1662.6656885999998</v>
      </c>
      <c r="F30" s="87"/>
      <c r="G30" s="109">
        <v>15990.59</v>
      </c>
      <c r="H30" s="109">
        <v>1671.6656885999998</v>
      </c>
      <c r="I30" s="87"/>
      <c r="J30" s="109">
        <v>15990.59</v>
      </c>
      <c r="K30" s="109">
        <v>1680.6656885999998</v>
      </c>
      <c r="M30" s="110">
        <f t="shared" si="1"/>
        <v>2038</v>
      </c>
      <c r="N30" s="111"/>
      <c r="O30" s="109">
        <v>14668.06</v>
      </c>
      <c r="P30" s="109">
        <v>1525.7309323999998</v>
      </c>
      <c r="Q30" s="87"/>
      <c r="R30" s="109">
        <v>14668.06</v>
      </c>
      <c r="S30" s="109">
        <v>1534.7309323999998</v>
      </c>
      <c r="T30" s="87"/>
      <c r="U30" s="109">
        <v>14668.06</v>
      </c>
      <c r="V30" s="109">
        <v>1543.7309323999998</v>
      </c>
      <c r="X30" s="110">
        <f t="shared" si="2"/>
        <v>2038</v>
      </c>
      <c r="Y30" s="111"/>
      <c r="Z30" s="109">
        <v>13345.53</v>
      </c>
      <c r="AA30" s="109">
        <v>1388.7961762</v>
      </c>
      <c r="AB30" s="87"/>
      <c r="AC30" s="109">
        <v>13345.53</v>
      </c>
      <c r="AD30" s="109">
        <v>1397.7961762</v>
      </c>
      <c r="AE30" s="87"/>
      <c r="AF30" s="109">
        <v>13345.53</v>
      </c>
      <c r="AG30" s="109">
        <v>1406.7961762</v>
      </c>
    </row>
    <row r="31" spans="2:33" x14ac:dyDescent="0.3">
      <c r="B31" s="110">
        <f t="shared" si="0"/>
        <v>2039</v>
      </c>
      <c r="C31" s="111"/>
      <c r="D31" s="109">
        <v>16170.934999999999</v>
      </c>
      <c r="E31" s="109">
        <v>1681.3386098999999</v>
      </c>
      <c r="F31" s="87"/>
      <c r="G31" s="109">
        <v>16170.934999999999</v>
      </c>
      <c r="H31" s="109">
        <v>1690.3386098999999</v>
      </c>
      <c r="I31" s="87"/>
      <c r="J31" s="109">
        <v>16170.934999999999</v>
      </c>
      <c r="K31" s="109">
        <v>1699.3386098999999</v>
      </c>
      <c r="M31" s="110">
        <f t="shared" si="1"/>
        <v>2039</v>
      </c>
      <c r="N31" s="111"/>
      <c r="O31" s="109">
        <v>14788.29</v>
      </c>
      <c r="P31" s="109">
        <v>1538.1795466000001</v>
      </c>
      <c r="Q31" s="87"/>
      <c r="R31" s="109">
        <v>14788.29</v>
      </c>
      <c r="S31" s="109">
        <v>1547.1795466000001</v>
      </c>
      <c r="T31" s="87"/>
      <c r="U31" s="109">
        <v>14788.29</v>
      </c>
      <c r="V31" s="109">
        <v>1556.1795466000001</v>
      </c>
      <c r="X31" s="110">
        <f t="shared" si="2"/>
        <v>2039</v>
      </c>
      <c r="Y31" s="111"/>
      <c r="Z31" s="109">
        <v>13405.645</v>
      </c>
      <c r="AA31" s="109">
        <v>1395.0204833</v>
      </c>
      <c r="AB31" s="87"/>
      <c r="AC31" s="109">
        <v>13405.645</v>
      </c>
      <c r="AD31" s="109">
        <v>1404.0204833</v>
      </c>
      <c r="AE31" s="87"/>
      <c r="AF31" s="109">
        <v>13405.645</v>
      </c>
      <c r="AG31" s="109">
        <v>1413.0204833</v>
      </c>
    </row>
    <row r="32" spans="2:33" x14ac:dyDescent="0.3">
      <c r="B32" s="110">
        <f t="shared" si="0"/>
        <v>2040</v>
      </c>
      <c r="C32" s="111"/>
      <c r="D32" s="109">
        <v>16351.279999999999</v>
      </c>
      <c r="E32" s="109">
        <v>1700.0115311999998</v>
      </c>
      <c r="F32" s="87"/>
      <c r="G32" s="109">
        <v>16351.279999999999</v>
      </c>
      <c r="H32" s="109">
        <v>1709.0115311999998</v>
      </c>
      <c r="I32" s="87"/>
      <c r="J32" s="109">
        <v>16351.279999999999</v>
      </c>
      <c r="K32" s="109">
        <v>1718.0115311999998</v>
      </c>
      <c r="M32" s="110">
        <f t="shared" si="1"/>
        <v>2040</v>
      </c>
      <c r="N32" s="111"/>
      <c r="O32" s="109">
        <v>14908.52</v>
      </c>
      <c r="P32" s="109">
        <v>1550.6281607999999</v>
      </c>
      <c r="Q32" s="87"/>
      <c r="R32" s="109">
        <v>14908.52</v>
      </c>
      <c r="S32" s="109">
        <v>1559.6281607999999</v>
      </c>
      <c r="T32" s="87"/>
      <c r="U32" s="109">
        <v>14908.52</v>
      </c>
      <c r="V32" s="109">
        <v>1568.6281607999999</v>
      </c>
      <c r="X32" s="110">
        <f t="shared" si="2"/>
        <v>2040</v>
      </c>
      <c r="Y32" s="111"/>
      <c r="Z32" s="109">
        <v>13465.76</v>
      </c>
      <c r="AA32" s="109">
        <v>1401.2447903999998</v>
      </c>
      <c r="AB32" s="87"/>
      <c r="AC32" s="109">
        <v>13465.76</v>
      </c>
      <c r="AD32" s="109">
        <v>1410.2447903999998</v>
      </c>
      <c r="AE32" s="87"/>
      <c r="AF32" s="109">
        <v>13465.76</v>
      </c>
      <c r="AG32" s="109">
        <v>1419.2447903999998</v>
      </c>
    </row>
    <row r="33" spans="2:33" x14ac:dyDescent="0.3">
      <c r="B33" s="110">
        <f t="shared" si="0"/>
        <v>2041</v>
      </c>
      <c r="C33" s="111"/>
      <c r="D33" s="109">
        <v>16531.625</v>
      </c>
      <c r="E33" s="109">
        <v>1718.6844524999999</v>
      </c>
      <c r="F33" s="87"/>
      <c r="G33" s="109">
        <v>16531.625</v>
      </c>
      <c r="H33" s="109">
        <v>1727.6844524999999</v>
      </c>
      <c r="I33" s="87"/>
      <c r="J33" s="109">
        <v>16531.625</v>
      </c>
      <c r="K33" s="109">
        <v>1736.6844524999999</v>
      </c>
      <c r="M33" s="110">
        <f t="shared" si="1"/>
        <v>2041</v>
      </c>
      <c r="N33" s="111"/>
      <c r="O33" s="109">
        <v>15028.75</v>
      </c>
      <c r="P33" s="109">
        <v>1563.076775</v>
      </c>
      <c r="Q33" s="87"/>
      <c r="R33" s="109">
        <v>15028.75</v>
      </c>
      <c r="S33" s="109">
        <v>1572.076775</v>
      </c>
      <c r="T33" s="87"/>
      <c r="U33" s="109">
        <v>15028.75</v>
      </c>
      <c r="V33" s="109">
        <v>1581.076775</v>
      </c>
      <c r="X33" s="110">
        <f t="shared" si="2"/>
        <v>2041</v>
      </c>
      <c r="Y33" s="111"/>
      <c r="Z33" s="109">
        <v>13525.875</v>
      </c>
      <c r="AA33" s="109">
        <v>1407.4690974999999</v>
      </c>
      <c r="AB33" s="87"/>
      <c r="AC33" s="109">
        <v>13525.875</v>
      </c>
      <c r="AD33" s="109">
        <v>1416.4690974999999</v>
      </c>
      <c r="AE33" s="87"/>
      <c r="AF33" s="109">
        <v>13525.875</v>
      </c>
      <c r="AG33" s="109">
        <v>1425.4690974999999</v>
      </c>
    </row>
    <row r="34" spans="2:33" x14ac:dyDescent="0.3">
      <c r="B34" s="110">
        <f t="shared" si="0"/>
        <v>2042</v>
      </c>
      <c r="C34" s="111"/>
      <c r="D34" s="109">
        <v>16711.97</v>
      </c>
      <c r="E34" s="109">
        <v>1737.3573738</v>
      </c>
      <c r="F34" s="87"/>
      <c r="G34" s="109">
        <v>16711.97</v>
      </c>
      <c r="H34" s="109">
        <v>1746.3573738</v>
      </c>
      <c r="I34" s="87"/>
      <c r="J34" s="109">
        <v>16711.97</v>
      </c>
      <c r="K34" s="109">
        <v>1755.3573738</v>
      </c>
      <c r="M34" s="110">
        <f t="shared" si="1"/>
        <v>2042</v>
      </c>
      <c r="N34" s="111"/>
      <c r="O34" s="109">
        <v>15148.98</v>
      </c>
      <c r="P34" s="109">
        <v>1575.5253891999998</v>
      </c>
      <c r="Q34" s="87"/>
      <c r="R34" s="109">
        <v>15148.98</v>
      </c>
      <c r="S34" s="109">
        <v>1584.5253891999998</v>
      </c>
      <c r="T34" s="87"/>
      <c r="U34" s="109">
        <v>15148.98</v>
      </c>
      <c r="V34" s="109">
        <v>1593.5253891999998</v>
      </c>
      <c r="X34" s="110">
        <f t="shared" si="2"/>
        <v>2042</v>
      </c>
      <c r="Y34" s="111"/>
      <c r="Z34" s="109">
        <v>13585.99</v>
      </c>
      <c r="AA34" s="109">
        <v>1413.6934045999999</v>
      </c>
      <c r="AB34" s="87"/>
      <c r="AC34" s="109">
        <v>13585.99</v>
      </c>
      <c r="AD34" s="109">
        <v>1422.6934045999999</v>
      </c>
      <c r="AE34" s="87"/>
      <c r="AF34" s="109">
        <v>13585.99</v>
      </c>
      <c r="AG34" s="109">
        <v>1431.6934045999999</v>
      </c>
    </row>
    <row r="35" spans="2:33" x14ac:dyDescent="0.3">
      <c r="B35" s="110">
        <f t="shared" si="0"/>
        <v>2043</v>
      </c>
      <c r="C35" s="111"/>
      <c r="D35" s="109">
        <v>16892.314999999999</v>
      </c>
      <c r="E35" s="109">
        <v>1756.0302950999996</v>
      </c>
      <c r="F35" s="87"/>
      <c r="G35" s="109">
        <v>16892.314999999999</v>
      </c>
      <c r="H35" s="109">
        <v>1765.0302950999996</v>
      </c>
      <c r="I35" s="87"/>
      <c r="J35" s="109">
        <v>16892.314999999999</v>
      </c>
      <c r="K35" s="109">
        <v>1774.0302950999996</v>
      </c>
      <c r="M35" s="110">
        <f t="shared" si="1"/>
        <v>2043</v>
      </c>
      <c r="N35" s="111"/>
      <c r="O35" s="109">
        <v>15269.21</v>
      </c>
      <c r="P35" s="109">
        <v>1587.9740033999999</v>
      </c>
      <c r="Q35" s="87"/>
      <c r="R35" s="109">
        <v>15269.21</v>
      </c>
      <c r="S35" s="109">
        <v>1596.9740033999999</v>
      </c>
      <c r="T35" s="87"/>
      <c r="U35" s="109">
        <v>15269.21</v>
      </c>
      <c r="V35" s="109">
        <v>1605.9740033999999</v>
      </c>
      <c r="X35" s="110">
        <f t="shared" si="2"/>
        <v>2043</v>
      </c>
      <c r="Y35" s="111"/>
      <c r="Z35" s="109">
        <v>13646.105</v>
      </c>
      <c r="AA35" s="109">
        <v>1419.9177116999999</v>
      </c>
      <c r="AB35" s="87"/>
      <c r="AC35" s="109">
        <v>13646.105</v>
      </c>
      <c r="AD35" s="109">
        <v>1428.9177116999999</v>
      </c>
      <c r="AE35" s="87"/>
      <c r="AF35" s="109">
        <v>13646.105</v>
      </c>
      <c r="AG35" s="109">
        <v>1437.9177116999999</v>
      </c>
    </row>
    <row r="36" spans="2:33" x14ac:dyDescent="0.3">
      <c r="B36" s="110">
        <f t="shared" si="0"/>
        <v>2044</v>
      </c>
      <c r="C36" s="111"/>
      <c r="D36" s="109">
        <v>17072.66</v>
      </c>
      <c r="E36" s="109">
        <v>1774.7032164</v>
      </c>
      <c r="F36" s="87"/>
      <c r="G36" s="109">
        <v>17072.66</v>
      </c>
      <c r="H36" s="109">
        <v>1783.7032164</v>
      </c>
      <c r="I36" s="87"/>
      <c r="J36" s="109">
        <v>17072.66</v>
      </c>
      <c r="K36" s="109">
        <v>1792.7032164</v>
      </c>
      <c r="M36" s="110">
        <f t="shared" si="1"/>
        <v>2044</v>
      </c>
      <c r="N36" s="111"/>
      <c r="O36" s="109">
        <v>15389.44</v>
      </c>
      <c r="P36" s="109">
        <v>1600.4226176</v>
      </c>
      <c r="Q36" s="87"/>
      <c r="R36" s="109">
        <v>15389.44</v>
      </c>
      <c r="S36" s="109">
        <v>1609.4226176</v>
      </c>
      <c r="T36" s="87"/>
      <c r="U36" s="109">
        <v>15389.44</v>
      </c>
      <c r="V36" s="109">
        <v>1618.4226176</v>
      </c>
      <c r="X36" s="110">
        <f t="shared" si="2"/>
        <v>2044</v>
      </c>
      <c r="Y36" s="111"/>
      <c r="Z36" s="109">
        <v>13706.220000000001</v>
      </c>
      <c r="AA36" s="109">
        <v>1426.1420188</v>
      </c>
      <c r="AB36" s="87"/>
      <c r="AC36" s="109">
        <v>13706.220000000001</v>
      </c>
      <c r="AD36" s="109">
        <v>1435.1420188</v>
      </c>
      <c r="AE36" s="87"/>
      <c r="AF36" s="109">
        <v>13706.220000000001</v>
      </c>
      <c r="AG36" s="109">
        <v>1444.1420188</v>
      </c>
    </row>
    <row r="37" spans="2:33" x14ac:dyDescent="0.3">
      <c r="B37" s="110">
        <f t="shared" si="0"/>
        <v>2045</v>
      </c>
      <c r="C37" s="111"/>
      <c r="D37" s="109">
        <v>17253.005000000001</v>
      </c>
      <c r="E37" s="109">
        <v>1793.3761377000001</v>
      </c>
      <c r="F37" s="87"/>
      <c r="G37" s="109">
        <v>17253.005000000001</v>
      </c>
      <c r="H37" s="109">
        <v>1802.3761377000001</v>
      </c>
      <c r="I37" s="87"/>
      <c r="J37" s="109">
        <v>17253.005000000001</v>
      </c>
      <c r="K37" s="109">
        <v>1811.3761377000001</v>
      </c>
      <c r="M37" s="110">
        <f t="shared" si="1"/>
        <v>2045</v>
      </c>
      <c r="N37" s="111"/>
      <c r="O37" s="109">
        <v>15509.67</v>
      </c>
      <c r="P37" s="109">
        <v>1612.8712317999998</v>
      </c>
      <c r="Q37" s="87"/>
      <c r="R37" s="109">
        <v>15509.67</v>
      </c>
      <c r="S37" s="109">
        <v>1621.8712317999998</v>
      </c>
      <c r="T37" s="87"/>
      <c r="U37" s="109">
        <v>15509.67</v>
      </c>
      <c r="V37" s="109">
        <v>1630.8712317999998</v>
      </c>
      <c r="X37" s="110">
        <f t="shared" si="2"/>
        <v>2045</v>
      </c>
      <c r="Y37" s="111"/>
      <c r="Z37" s="109">
        <v>13766.334999999999</v>
      </c>
      <c r="AA37" s="109">
        <v>1432.3663258999998</v>
      </c>
      <c r="AB37" s="87"/>
      <c r="AC37" s="109">
        <v>13766.334999999999</v>
      </c>
      <c r="AD37" s="109">
        <v>1441.3663258999998</v>
      </c>
      <c r="AE37" s="87"/>
      <c r="AF37" s="109">
        <v>13766.334999999999</v>
      </c>
      <c r="AG37" s="109">
        <v>1450.3663258999998</v>
      </c>
    </row>
    <row r="38" spans="2:33" x14ac:dyDescent="0.3">
      <c r="B38" s="110">
        <f t="shared" si="0"/>
        <v>2046</v>
      </c>
      <c r="C38" s="111"/>
      <c r="D38" s="109">
        <v>17433.349999999999</v>
      </c>
      <c r="E38" s="109">
        <v>1812.0490589999997</v>
      </c>
      <c r="F38" s="87"/>
      <c r="G38" s="109">
        <v>17433.349999999999</v>
      </c>
      <c r="H38" s="109">
        <v>1821.0490589999997</v>
      </c>
      <c r="I38" s="87"/>
      <c r="J38" s="109">
        <v>17433.349999999999</v>
      </c>
      <c r="K38" s="109">
        <v>1830.0490589999997</v>
      </c>
      <c r="M38" s="110">
        <f t="shared" si="1"/>
        <v>2046</v>
      </c>
      <c r="N38" s="111"/>
      <c r="O38" s="109">
        <v>15629.9</v>
      </c>
      <c r="P38" s="109">
        <v>1625.3198459999999</v>
      </c>
      <c r="Q38" s="87"/>
      <c r="R38" s="109">
        <v>15629.9</v>
      </c>
      <c r="S38" s="109">
        <v>1634.3198459999999</v>
      </c>
      <c r="T38" s="87"/>
      <c r="U38" s="109">
        <v>15629.9</v>
      </c>
      <c r="V38" s="109">
        <v>1643.3198459999999</v>
      </c>
      <c r="X38" s="110">
        <f t="shared" si="2"/>
        <v>2046</v>
      </c>
      <c r="Y38" s="111"/>
      <c r="Z38" s="109">
        <v>13826.45</v>
      </c>
      <c r="AA38" s="109">
        <v>1438.590633</v>
      </c>
      <c r="AB38" s="87"/>
      <c r="AC38" s="109">
        <v>13826.45</v>
      </c>
      <c r="AD38" s="109">
        <v>1447.590633</v>
      </c>
      <c r="AE38" s="87"/>
      <c r="AF38" s="109">
        <v>13826.45</v>
      </c>
      <c r="AG38" s="109">
        <v>1456.590633</v>
      </c>
    </row>
    <row r="39" spans="2:33" x14ac:dyDescent="0.3">
      <c r="B39" s="110">
        <f t="shared" si="0"/>
        <v>2047</v>
      </c>
      <c r="C39" s="111"/>
      <c r="D39" s="109">
        <v>17613.695</v>
      </c>
      <c r="E39" s="109">
        <v>1830.7219802999998</v>
      </c>
      <c r="F39" s="87"/>
      <c r="G39" s="109">
        <v>17613.695</v>
      </c>
      <c r="H39" s="109">
        <v>1839.7219802999998</v>
      </c>
      <c r="I39" s="87"/>
      <c r="J39" s="109">
        <v>17613.695</v>
      </c>
      <c r="K39" s="109">
        <v>1848.7219802999998</v>
      </c>
      <c r="M39" s="110">
        <f t="shared" si="1"/>
        <v>2047</v>
      </c>
      <c r="N39" s="111"/>
      <c r="O39" s="109">
        <v>15750.130000000001</v>
      </c>
      <c r="P39" s="109">
        <v>1637.7684601999999</v>
      </c>
      <c r="Q39" s="87"/>
      <c r="R39" s="109">
        <v>15750.130000000001</v>
      </c>
      <c r="S39" s="109">
        <v>1646.7684601999999</v>
      </c>
      <c r="T39" s="87"/>
      <c r="U39" s="109">
        <v>15750.130000000001</v>
      </c>
      <c r="V39" s="109">
        <v>1655.7684601999999</v>
      </c>
      <c r="X39" s="110">
        <f t="shared" si="2"/>
        <v>2047</v>
      </c>
      <c r="Y39" s="111"/>
      <c r="Z39" s="109">
        <v>13886.565000000001</v>
      </c>
      <c r="AA39" s="109">
        <v>1444.8149401000001</v>
      </c>
      <c r="AB39" s="87"/>
      <c r="AC39" s="109">
        <v>13886.565000000001</v>
      </c>
      <c r="AD39" s="109">
        <v>1453.8149401000001</v>
      </c>
      <c r="AE39" s="87"/>
      <c r="AF39" s="109">
        <v>13886.565000000001</v>
      </c>
      <c r="AG39" s="109">
        <v>1462.8149401000001</v>
      </c>
    </row>
    <row r="40" spans="2:33" x14ac:dyDescent="0.3">
      <c r="B40" s="110">
        <f t="shared" si="0"/>
        <v>2048</v>
      </c>
      <c r="C40" s="111"/>
      <c r="D40" s="109">
        <v>17794.04</v>
      </c>
      <c r="E40" s="109">
        <v>1849.3949015999999</v>
      </c>
      <c r="F40" s="87"/>
      <c r="G40" s="109">
        <v>17794.04</v>
      </c>
      <c r="H40" s="109">
        <v>1858.3949015999999</v>
      </c>
      <c r="I40" s="87"/>
      <c r="J40" s="109">
        <v>17794.04</v>
      </c>
      <c r="K40" s="109">
        <v>1867.3949015999999</v>
      </c>
      <c r="M40" s="110">
        <f t="shared" si="1"/>
        <v>2048</v>
      </c>
      <c r="N40" s="111"/>
      <c r="O40" s="109">
        <v>15870.36</v>
      </c>
      <c r="P40" s="109">
        <v>1650.2170744</v>
      </c>
      <c r="Q40" s="87"/>
      <c r="R40" s="109">
        <v>15870.36</v>
      </c>
      <c r="S40" s="109">
        <v>1659.2170744</v>
      </c>
      <c r="T40" s="87"/>
      <c r="U40" s="109">
        <v>15870.36</v>
      </c>
      <c r="V40" s="109">
        <v>1668.2170744</v>
      </c>
      <c r="X40" s="110">
        <f t="shared" si="2"/>
        <v>2048</v>
      </c>
      <c r="Y40" s="111"/>
      <c r="Z40" s="109">
        <v>13946.68</v>
      </c>
      <c r="AA40" s="109">
        <v>1451.0392471999999</v>
      </c>
      <c r="AB40" s="87"/>
      <c r="AC40" s="109">
        <v>13946.68</v>
      </c>
      <c r="AD40" s="109">
        <v>1460.0392471999999</v>
      </c>
      <c r="AE40" s="87"/>
      <c r="AF40" s="109">
        <v>13946.68</v>
      </c>
      <c r="AG40" s="109">
        <v>1469.0392471999999</v>
      </c>
    </row>
    <row r="41" spans="2:33" x14ac:dyDescent="0.3">
      <c r="B41" s="110">
        <f t="shared" si="0"/>
        <v>2049</v>
      </c>
      <c r="C41" s="111"/>
      <c r="D41" s="109">
        <v>17974.385000000002</v>
      </c>
      <c r="E41" s="109">
        <v>1868.0678229</v>
      </c>
      <c r="F41" s="87"/>
      <c r="G41" s="109">
        <v>17974.385000000002</v>
      </c>
      <c r="H41" s="109">
        <v>1877.0678229</v>
      </c>
      <c r="I41" s="87"/>
      <c r="J41" s="109">
        <v>17974.385000000002</v>
      </c>
      <c r="K41" s="109">
        <v>1886.0678229</v>
      </c>
      <c r="M41" s="110">
        <f t="shared" si="1"/>
        <v>2049</v>
      </c>
      <c r="N41" s="111"/>
      <c r="O41" s="109">
        <v>15990.59</v>
      </c>
      <c r="P41" s="109">
        <v>1662.6656885999998</v>
      </c>
      <c r="Q41" s="87"/>
      <c r="R41" s="109">
        <v>15990.59</v>
      </c>
      <c r="S41" s="109">
        <v>1671.6656885999998</v>
      </c>
      <c r="T41" s="87"/>
      <c r="U41" s="109">
        <v>15990.59</v>
      </c>
      <c r="V41" s="109">
        <v>1680.6656885999998</v>
      </c>
      <c r="X41" s="110">
        <f t="shared" si="2"/>
        <v>2049</v>
      </c>
      <c r="Y41" s="111"/>
      <c r="Z41" s="109">
        <v>14006.795</v>
      </c>
      <c r="AA41" s="109">
        <v>1457.2635542999999</v>
      </c>
      <c r="AB41" s="87"/>
      <c r="AC41" s="109">
        <v>14006.795</v>
      </c>
      <c r="AD41" s="109">
        <v>1466.2635542999999</v>
      </c>
      <c r="AE41" s="87"/>
      <c r="AF41" s="109">
        <v>14006.795</v>
      </c>
      <c r="AG41" s="109">
        <v>1475.2635542999999</v>
      </c>
    </row>
    <row r="42" spans="2:33" x14ac:dyDescent="0.3">
      <c r="B42" s="110">
        <f t="shared" si="0"/>
        <v>2050</v>
      </c>
      <c r="C42" s="111"/>
      <c r="D42" s="109">
        <v>18154.73</v>
      </c>
      <c r="E42" s="109">
        <v>1886.7407441999999</v>
      </c>
      <c r="F42" s="87"/>
      <c r="G42" s="109">
        <v>18154.73</v>
      </c>
      <c r="H42" s="109">
        <v>1895.7407441999999</v>
      </c>
      <c r="I42" s="87"/>
      <c r="J42" s="109">
        <v>18154.73</v>
      </c>
      <c r="K42" s="109">
        <v>1904.7407441999999</v>
      </c>
      <c r="M42" s="110">
        <f t="shared" si="1"/>
        <v>2050</v>
      </c>
      <c r="N42" s="111"/>
      <c r="O42" s="109">
        <v>16110.82</v>
      </c>
      <c r="P42" s="109">
        <v>1675.1143027999999</v>
      </c>
      <c r="Q42" s="87"/>
      <c r="R42" s="109">
        <v>16110.82</v>
      </c>
      <c r="S42" s="109">
        <v>1684.1143027999999</v>
      </c>
      <c r="T42" s="87"/>
      <c r="U42" s="109">
        <v>16110.82</v>
      </c>
      <c r="V42" s="109">
        <v>1693.1143027999999</v>
      </c>
      <c r="X42" s="110">
        <f t="shared" si="2"/>
        <v>2050</v>
      </c>
      <c r="Y42" s="111"/>
      <c r="Z42" s="109">
        <v>14066.91</v>
      </c>
      <c r="AA42" s="109">
        <v>1463.4878613999999</v>
      </c>
      <c r="AB42" s="87"/>
      <c r="AC42" s="109">
        <v>14066.91</v>
      </c>
      <c r="AD42" s="109">
        <v>1472.4878613999999</v>
      </c>
      <c r="AE42" s="87"/>
      <c r="AF42" s="109">
        <v>14066.91</v>
      </c>
      <c r="AG42" s="109">
        <v>1481.4878613999999</v>
      </c>
    </row>
    <row r="43" spans="2:33" x14ac:dyDescent="0.3">
      <c r="B43" s="110">
        <f t="shared" si="0"/>
        <v>2051</v>
      </c>
      <c r="C43" s="111"/>
      <c r="D43" s="109">
        <v>18335.075000000001</v>
      </c>
      <c r="E43" s="109">
        <v>1905.4136655</v>
      </c>
      <c r="F43" s="87"/>
      <c r="G43" s="109">
        <v>18335.075000000001</v>
      </c>
      <c r="H43" s="109">
        <v>1914.4136655</v>
      </c>
      <c r="I43" s="87"/>
      <c r="J43" s="109">
        <v>18335.075000000001</v>
      </c>
      <c r="K43" s="109">
        <v>1923.4136655</v>
      </c>
      <c r="M43" s="110">
        <f t="shared" si="1"/>
        <v>2051</v>
      </c>
      <c r="N43" s="111"/>
      <c r="O43" s="109">
        <v>16231.05</v>
      </c>
      <c r="P43" s="109">
        <v>1687.5629169999997</v>
      </c>
      <c r="Q43" s="87"/>
      <c r="R43" s="109">
        <v>16231.05</v>
      </c>
      <c r="S43" s="109">
        <v>1696.5629169999997</v>
      </c>
      <c r="T43" s="87"/>
      <c r="U43" s="109">
        <v>16231.05</v>
      </c>
      <c r="V43" s="109">
        <v>1705.5629169999997</v>
      </c>
      <c r="X43" s="110">
        <f t="shared" si="2"/>
        <v>2051</v>
      </c>
      <c r="Y43" s="111"/>
      <c r="Z43" s="109">
        <v>14127.025</v>
      </c>
      <c r="AA43" s="109">
        <v>1469.7121685</v>
      </c>
      <c r="AB43" s="87"/>
      <c r="AC43" s="109">
        <v>14127.025</v>
      </c>
      <c r="AD43" s="109">
        <v>1478.7121685</v>
      </c>
      <c r="AE43" s="87"/>
      <c r="AF43" s="109">
        <v>14127.025</v>
      </c>
      <c r="AG43" s="109">
        <v>1487.7121685</v>
      </c>
    </row>
    <row r="44" spans="2:33" x14ac:dyDescent="0.3">
      <c r="B44" s="110">
        <f t="shared" si="0"/>
        <v>2052</v>
      </c>
      <c r="C44" s="111"/>
      <c r="D44" s="109">
        <v>18515.419999999998</v>
      </c>
      <c r="E44" s="109">
        <v>1924.0865867999996</v>
      </c>
      <c r="F44" s="87"/>
      <c r="G44" s="109">
        <v>18515.419999999998</v>
      </c>
      <c r="H44" s="109">
        <v>1933.0865867999996</v>
      </c>
      <c r="I44" s="87"/>
      <c r="J44" s="109">
        <v>18515.419999999998</v>
      </c>
      <c r="K44" s="109">
        <v>1942.0865867999996</v>
      </c>
      <c r="M44" s="110">
        <f t="shared" si="1"/>
        <v>2052</v>
      </c>
      <c r="N44" s="111"/>
      <c r="O44" s="109">
        <v>16351.279999999999</v>
      </c>
      <c r="P44" s="109">
        <v>1700.0115311999998</v>
      </c>
      <c r="Q44" s="87"/>
      <c r="R44" s="109">
        <v>16351.279999999999</v>
      </c>
      <c r="S44" s="109">
        <v>1709.0115311999998</v>
      </c>
      <c r="T44" s="87"/>
      <c r="U44" s="109">
        <v>16351.279999999999</v>
      </c>
      <c r="V44" s="109">
        <v>1718.0115311999998</v>
      </c>
      <c r="X44" s="110">
        <f t="shared" si="2"/>
        <v>2052</v>
      </c>
      <c r="Y44" s="111"/>
      <c r="Z44" s="109">
        <v>14187.14</v>
      </c>
      <c r="AA44" s="109">
        <v>1475.9364755999998</v>
      </c>
      <c r="AB44" s="87"/>
      <c r="AC44" s="109">
        <v>14187.14</v>
      </c>
      <c r="AD44" s="109">
        <v>1484.9364755999998</v>
      </c>
      <c r="AE44" s="87"/>
      <c r="AF44" s="109">
        <v>14187.14</v>
      </c>
      <c r="AG44" s="109">
        <v>1493.9364755999998</v>
      </c>
    </row>
    <row r="45" spans="2:33" x14ac:dyDescent="0.3">
      <c r="B45" s="110">
        <f t="shared" si="0"/>
        <v>2053</v>
      </c>
      <c r="C45" s="111"/>
      <c r="D45" s="109">
        <v>18695.764999999999</v>
      </c>
      <c r="E45" s="109">
        <v>1942.7595080999997</v>
      </c>
      <c r="F45" s="87"/>
      <c r="G45" s="109">
        <v>18695.764999999999</v>
      </c>
      <c r="H45" s="109">
        <v>1951.7595080999997</v>
      </c>
      <c r="I45" s="87"/>
      <c r="J45" s="109">
        <v>18695.764999999999</v>
      </c>
      <c r="K45" s="109">
        <v>1960.7595080999997</v>
      </c>
      <c r="M45" s="110">
        <f t="shared" si="1"/>
        <v>2053</v>
      </c>
      <c r="N45" s="111"/>
      <c r="O45" s="109">
        <v>16471.510000000002</v>
      </c>
      <c r="P45" s="109">
        <v>1712.4601454000001</v>
      </c>
      <c r="Q45" s="87"/>
      <c r="R45" s="109">
        <v>16471.510000000002</v>
      </c>
      <c r="S45" s="109">
        <v>1721.4601454000001</v>
      </c>
      <c r="T45" s="87"/>
      <c r="U45" s="109">
        <v>16471.510000000002</v>
      </c>
      <c r="V45" s="109">
        <v>1730.4601454000001</v>
      </c>
      <c r="X45" s="110">
        <f t="shared" si="2"/>
        <v>2053</v>
      </c>
      <c r="Y45" s="111"/>
      <c r="Z45" s="109">
        <v>14247.255000000001</v>
      </c>
      <c r="AA45" s="109">
        <v>1482.1607827</v>
      </c>
      <c r="AB45" s="87"/>
      <c r="AC45" s="109">
        <v>14247.255000000001</v>
      </c>
      <c r="AD45" s="109">
        <v>1491.1607827</v>
      </c>
      <c r="AE45" s="87"/>
      <c r="AF45" s="109">
        <v>14247.255000000001</v>
      </c>
      <c r="AG45" s="109">
        <v>1500.1607827</v>
      </c>
    </row>
    <row r="46" spans="2:33" x14ac:dyDescent="0.3">
      <c r="B46" s="110">
        <f t="shared" si="0"/>
        <v>2054</v>
      </c>
      <c r="C46" s="111"/>
      <c r="D46" s="109">
        <v>18876.11</v>
      </c>
      <c r="E46" s="109">
        <v>1961.4324293999998</v>
      </c>
      <c r="F46" s="87"/>
      <c r="G46" s="109">
        <v>18876.11</v>
      </c>
      <c r="H46" s="109">
        <v>1970.4324293999998</v>
      </c>
      <c r="I46" s="87"/>
      <c r="J46" s="109">
        <v>18876.11</v>
      </c>
      <c r="K46" s="109">
        <v>1979.4324293999998</v>
      </c>
      <c r="M46" s="110">
        <f t="shared" si="1"/>
        <v>2054</v>
      </c>
      <c r="N46" s="111"/>
      <c r="O46" s="109">
        <v>16591.739999999998</v>
      </c>
      <c r="P46" s="109">
        <v>1724.9087595999997</v>
      </c>
      <c r="Q46" s="87"/>
      <c r="R46" s="109">
        <v>16591.739999999998</v>
      </c>
      <c r="S46" s="109">
        <v>1733.9087595999997</v>
      </c>
      <c r="T46" s="87"/>
      <c r="U46" s="109">
        <v>16591.739999999998</v>
      </c>
      <c r="V46" s="109">
        <v>1742.9087595999997</v>
      </c>
      <c r="X46" s="110">
        <f t="shared" si="2"/>
        <v>2054</v>
      </c>
      <c r="Y46" s="111"/>
      <c r="Z46" s="109">
        <v>14307.369999999999</v>
      </c>
      <c r="AA46" s="109">
        <v>1488.3850897999998</v>
      </c>
      <c r="AB46" s="87"/>
      <c r="AC46" s="109">
        <v>14307.369999999999</v>
      </c>
      <c r="AD46" s="109">
        <v>1497.3850897999998</v>
      </c>
      <c r="AE46" s="87"/>
      <c r="AF46" s="109">
        <v>14307.369999999999</v>
      </c>
      <c r="AG46" s="109">
        <v>1506.3850897999998</v>
      </c>
    </row>
    <row r="47" spans="2:33" x14ac:dyDescent="0.3">
      <c r="B47" s="110">
        <f t="shared" si="0"/>
        <v>2055</v>
      </c>
      <c r="C47" s="111"/>
      <c r="D47" s="109">
        <v>19056.455000000002</v>
      </c>
      <c r="E47" s="109">
        <v>1980.1053507000001</v>
      </c>
      <c r="F47" s="87"/>
      <c r="G47" s="109">
        <v>19056.455000000002</v>
      </c>
      <c r="H47" s="109">
        <v>1989.1053507000001</v>
      </c>
      <c r="I47" s="87"/>
      <c r="J47" s="109">
        <v>19056.455000000002</v>
      </c>
      <c r="K47" s="109">
        <v>1998.1053507000001</v>
      </c>
      <c r="M47" s="110">
        <f t="shared" si="1"/>
        <v>2055</v>
      </c>
      <c r="N47" s="111"/>
      <c r="O47" s="109">
        <v>16711.97</v>
      </c>
      <c r="P47" s="109">
        <v>1737.3573738</v>
      </c>
      <c r="Q47" s="87"/>
      <c r="R47" s="109">
        <v>16711.97</v>
      </c>
      <c r="S47" s="109">
        <v>1746.3573738</v>
      </c>
      <c r="T47" s="87"/>
      <c r="U47" s="109">
        <v>16711.97</v>
      </c>
      <c r="V47" s="109">
        <v>1755.3573738</v>
      </c>
      <c r="X47" s="110">
        <f t="shared" si="2"/>
        <v>2055</v>
      </c>
      <c r="Y47" s="111"/>
      <c r="Z47" s="109">
        <v>14367.485000000001</v>
      </c>
      <c r="AA47" s="109">
        <v>1494.6093968999999</v>
      </c>
      <c r="AB47" s="87"/>
      <c r="AC47" s="109">
        <v>14367.485000000001</v>
      </c>
      <c r="AD47" s="109">
        <v>1503.6093968999999</v>
      </c>
      <c r="AE47" s="87"/>
      <c r="AF47" s="109">
        <v>14367.485000000001</v>
      </c>
      <c r="AG47" s="109">
        <v>1512.6093968999999</v>
      </c>
    </row>
    <row r="48" spans="2:33" x14ac:dyDescent="0.3">
      <c r="B48" s="110">
        <f t="shared" si="0"/>
        <v>2056</v>
      </c>
      <c r="C48" s="111"/>
      <c r="D48" s="109">
        <v>19236.8</v>
      </c>
      <c r="E48" s="109">
        <v>1998.7782719999998</v>
      </c>
      <c r="F48" s="87"/>
      <c r="G48" s="109">
        <v>19236.8</v>
      </c>
      <c r="H48" s="109">
        <v>2007.7782719999998</v>
      </c>
      <c r="I48" s="87"/>
      <c r="J48" s="109">
        <v>19236.8</v>
      </c>
      <c r="K48" s="109">
        <v>2016.7782719999998</v>
      </c>
      <c r="M48" s="110">
        <f t="shared" si="1"/>
        <v>2056</v>
      </c>
      <c r="N48" s="111"/>
      <c r="O48" s="109">
        <v>16832.2</v>
      </c>
      <c r="P48" s="109">
        <v>1749.8059880000001</v>
      </c>
      <c r="Q48" s="87"/>
      <c r="R48" s="109">
        <v>16832.2</v>
      </c>
      <c r="S48" s="109">
        <v>1758.8059880000001</v>
      </c>
      <c r="T48" s="87"/>
      <c r="U48" s="109">
        <v>16832.2</v>
      </c>
      <c r="V48" s="109">
        <v>1767.8059880000001</v>
      </c>
      <c r="X48" s="110">
        <f t="shared" si="2"/>
        <v>2056</v>
      </c>
      <c r="Y48" s="111"/>
      <c r="Z48" s="109">
        <v>14427.6</v>
      </c>
      <c r="AA48" s="109">
        <v>1500.8337039999999</v>
      </c>
      <c r="AB48" s="87"/>
      <c r="AC48" s="109">
        <v>14427.6</v>
      </c>
      <c r="AD48" s="109">
        <v>1509.8337039999999</v>
      </c>
      <c r="AE48" s="87"/>
      <c r="AF48" s="109">
        <v>14427.6</v>
      </c>
      <c r="AG48" s="109">
        <v>1518.8337039999999</v>
      </c>
    </row>
    <row r="49" spans="2:33" x14ac:dyDescent="0.3">
      <c r="B49" s="110">
        <f t="shared" si="0"/>
        <v>2057</v>
      </c>
      <c r="C49" s="111"/>
      <c r="D49" s="109">
        <v>19417.145</v>
      </c>
      <c r="E49" s="109">
        <v>2017.4511932999999</v>
      </c>
      <c r="F49" s="87"/>
      <c r="G49" s="109">
        <v>19417.145</v>
      </c>
      <c r="H49" s="109">
        <v>2026.4511932999999</v>
      </c>
      <c r="I49" s="87"/>
      <c r="J49" s="109">
        <v>19417.145</v>
      </c>
      <c r="K49" s="109">
        <v>2035.4511932999999</v>
      </c>
      <c r="M49" s="110">
        <f t="shared" si="1"/>
        <v>2057</v>
      </c>
      <c r="N49" s="111"/>
      <c r="O49" s="109">
        <v>16952.43</v>
      </c>
      <c r="P49" s="109">
        <v>1762.2546021999999</v>
      </c>
      <c r="Q49" s="87"/>
      <c r="R49" s="109">
        <v>16952.43</v>
      </c>
      <c r="S49" s="109">
        <v>1771.2546021999999</v>
      </c>
      <c r="T49" s="87"/>
      <c r="U49" s="109">
        <v>16952.43</v>
      </c>
      <c r="V49" s="109">
        <v>1780.2546021999999</v>
      </c>
      <c r="X49" s="110">
        <f t="shared" si="2"/>
        <v>2057</v>
      </c>
      <c r="Y49" s="111"/>
      <c r="Z49" s="109">
        <v>14487.715</v>
      </c>
      <c r="AA49" s="109">
        <v>1507.0580110999999</v>
      </c>
      <c r="AB49" s="87"/>
      <c r="AC49" s="109">
        <v>14487.715</v>
      </c>
      <c r="AD49" s="109">
        <v>1516.0580110999999</v>
      </c>
      <c r="AE49" s="87"/>
      <c r="AF49" s="109">
        <v>14487.715</v>
      </c>
      <c r="AG49" s="109">
        <v>1525.0580110999999</v>
      </c>
    </row>
    <row r="50" spans="2:33" x14ac:dyDescent="0.3">
      <c r="B50" s="110">
        <f t="shared" si="0"/>
        <v>2058</v>
      </c>
      <c r="C50" s="111"/>
      <c r="D50" s="109">
        <v>19597.489999999998</v>
      </c>
      <c r="E50" s="109">
        <v>2036.1241145999998</v>
      </c>
      <c r="F50" s="87"/>
      <c r="G50" s="109">
        <v>19597.489999999998</v>
      </c>
      <c r="H50" s="109">
        <v>2045.1241145999998</v>
      </c>
      <c r="I50" s="87"/>
      <c r="J50" s="109">
        <v>19597.489999999998</v>
      </c>
      <c r="K50" s="109">
        <v>2054.1241145999998</v>
      </c>
      <c r="M50" s="110">
        <f t="shared" si="1"/>
        <v>2058</v>
      </c>
      <c r="N50" s="111"/>
      <c r="O50" s="109">
        <v>17072.66</v>
      </c>
      <c r="P50" s="109">
        <v>1774.7032164</v>
      </c>
      <c r="Q50" s="87"/>
      <c r="R50" s="109">
        <v>17072.66</v>
      </c>
      <c r="S50" s="109">
        <v>1783.7032164</v>
      </c>
      <c r="T50" s="87"/>
      <c r="U50" s="109">
        <v>17072.66</v>
      </c>
      <c r="V50" s="109">
        <v>1792.7032164</v>
      </c>
      <c r="X50" s="110">
        <f t="shared" si="2"/>
        <v>2058</v>
      </c>
      <c r="Y50" s="111"/>
      <c r="Z50" s="109">
        <v>14547.83</v>
      </c>
      <c r="AA50" s="109">
        <v>1513.2823182</v>
      </c>
      <c r="AB50" s="87"/>
      <c r="AC50" s="109">
        <v>14547.83</v>
      </c>
      <c r="AD50" s="109">
        <v>1522.2823182</v>
      </c>
      <c r="AE50" s="87"/>
      <c r="AF50" s="109">
        <v>14547.83</v>
      </c>
      <c r="AG50" s="109">
        <v>1531.2823182</v>
      </c>
    </row>
    <row r="51" spans="2:33" x14ac:dyDescent="0.3">
      <c r="B51" s="110">
        <f t="shared" si="0"/>
        <v>2059</v>
      </c>
      <c r="C51" s="111"/>
      <c r="D51" s="109">
        <v>19777.834999999999</v>
      </c>
      <c r="E51" s="109">
        <v>2054.7970359000001</v>
      </c>
      <c r="F51" s="87"/>
      <c r="G51" s="109">
        <v>19777.834999999999</v>
      </c>
      <c r="H51" s="109">
        <v>2063.7970359000001</v>
      </c>
      <c r="I51" s="87"/>
      <c r="J51" s="109">
        <v>19777.834999999999</v>
      </c>
      <c r="K51" s="109">
        <v>2072.7970359000001</v>
      </c>
      <c r="M51" s="110">
        <f t="shared" si="1"/>
        <v>2059</v>
      </c>
      <c r="N51" s="111"/>
      <c r="O51" s="109">
        <v>17192.89</v>
      </c>
      <c r="P51" s="109">
        <v>1787.1518305999998</v>
      </c>
      <c r="Q51" s="87"/>
      <c r="R51" s="109">
        <v>17192.89</v>
      </c>
      <c r="S51" s="109">
        <v>1796.1518305999998</v>
      </c>
      <c r="T51" s="87"/>
      <c r="U51" s="109">
        <v>17192.89</v>
      </c>
      <c r="V51" s="109">
        <v>1805.1518305999998</v>
      </c>
      <c r="X51" s="110">
        <f t="shared" si="2"/>
        <v>2059</v>
      </c>
      <c r="Y51" s="111"/>
      <c r="Z51" s="109">
        <v>14607.945</v>
      </c>
      <c r="AA51" s="109">
        <v>1519.5066252999998</v>
      </c>
      <c r="AB51" s="87"/>
      <c r="AC51" s="109">
        <v>14607.945</v>
      </c>
      <c r="AD51" s="109">
        <v>1528.5066252999998</v>
      </c>
      <c r="AE51" s="87"/>
      <c r="AF51" s="109">
        <v>14607.945</v>
      </c>
      <c r="AG51" s="109">
        <v>1537.5066252999998</v>
      </c>
    </row>
    <row r="52" spans="2:33" x14ac:dyDescent="0.3">
      <c r="B52" s="110">
        <f t="shared" si="0"/>
        <v>2060</v>
      </c>
      <c r="C52" s="111"/>
      <c r="D52" s="109">
        <v>19958.18</v>
      </c>
      <c r="E52" s="109">
        <v>2073.4699572</v>
      </c>
      <c r="F52" s="87"/>
      <c r="G52" s="109">
        <v>19958.18</v>
      </c>
      <c r="H52" s="109">
        <v>2082.4699572</v>
      </c>
      <c r="I52" s="87"/>
      <c r="J52" s="109">
        <v>19958.18</v>
      </c>
      <c r="K52" s="109">
        <v>2091.4699572</v>
      </c>
      <c r="M52" s="110">
        <f t="shared" si="1"/>
        <v>2060</v>
      </c>
      <c r="N52" s="111"/>
      <c r="O52" s="109">
        <v>17313.12</v>
      </c>
      <c r="P52" s="109">
        <v>1799.6004447999999</v>
      </c>
      <c r="Q52" s="87"/>
      <c r="R52" s="109">
        <v>17313.12</v>
      </c>
      <c r="S52" s="109">
        <v>1808.6004447999999</v>
      </c>
      <c r="T52" s="87"/>
      <c r="U52" s="109">
        <v>17313.12</v>
      </c>
      <c r="V52" s="109">
        <v>1817.6004447999999</v>
      </c>
      <c r="X52" s="110">
        <f t="shared" si="2"/>
        <v>2060</v>
      </c>
      <c r="Y52" s="111"/>
      <c r="Z52" s="109">
        <v>14668.06</v>
      </c>
      <c r="AA52" s="109">
        <v>1525.7309323999998</v>
      </c>
      <c r="AB52" s="87"/>
      <c r="AC52" s="109">
        <v>14668.06</v>
      </c>
      <c r="AD52" s="109">
        <v>1534.7309323999998</v>
      </c>
      <c r="AE52" s="87"/>
      <c r="AF52" s="109">
        <v>14668.06</v>
      </c>
      <c r="AG52" s="109">
        <v>1543.7309323999998</v>
      </c>
    </row>
  </sheetData>
  <mergeCells count="12">
    <mergeCell ref="E2:J3"/>
    <mergeCell ref="P2:U3"/>
    <mergeCell ref="AA2:AF3"/>
    <mergeCell ref="Z5:AA5"/>
    <mergeCell ref="AC5:AD5"/>
    <mergeCell ref="AF5:AG5"/>
    <mergeCell ref="J5:K5"/>
    <mergeCell ref="D5:E5"/>
    <mergeCell ref="G5:H5"/>
    <mergeCell ref="O5:P5"/>
    <mergeCell ref="R5:S5"/>
    <mergeCell ref="U5:V5"/>
  </mergeCells>
  <pageMargins left="0.7" right="0.7" top="0.78740157499999996" bottom="0.78740157499999996" header="0.3" footer="0.3"/>
  <pageSetup paperSize="9" scale="89" orientation="portrait" r:id="rId1"/>
  <colBreaks count="2" manualBreakCount="2">
    <brk id="11" max="51" man="1"/>
    <brk id="22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11</vt:i4>
      </vt:variant>
      <vt:variant>
        <vt:lpstr>Benannte Bereiche</vt:lpstr>
      </vt:variant>
      <vt:variant>
        <vt:i4>2</vt:i4>
      </vt:variant>
    </vt:vector>
  </HeadingPairs>
  <TitlesOfParts>
    <vt:vector size="13" baseType="lpstr">
      <vt:lpstr>SB1-SU1</vt:lpstr>
      <vt:lpstr>SB1-SU2</vt:lpstr>
      <vt:lpstr>SB1-SU3</vt:lpstr>
      <vt:lpstr>SB2-SU1</vt:lpstr>
      <vt:lpstr>SB2-SU2</vt:lpstr>
      <vt:lpstr>SB2-SU3</vt:lpstr>
      <vt:lpstr>SB3-SU1</vt:lpstr>
      <vt:lpstr>SB3-SU2</vt:lpstr>
      <vt:lpstr>SB3-SU3</vt:lpstr>
      <vt:lpstr>Show File</vt:lpstr>
      <vt:lpstr>DTV-Show-File</vt:lpstr>
      <vt:lpstr>'SB3-SU3'!Druckbereich</vt:lpstr>
      <vt:lpstr>'Show File'!Druckbereich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Cyrano Golliez</dc:creator>
  <cp:lastModifiedBy>Cyrano Golliez</cp:lastModifiedBy>
  <cp:lastPrinted>2020-05-26T18:54:22Z</cp:lastPrinted>
  <dcterms:created xsi:type="dcterms:W3CDTF">2020-04-06T15:16:56Z</dcterms:created>
  <dcterms:modified xsi:type="dcterms:W3CDTF">2020-05-26T18:55:48Z</dcterms:modified>
</cp:coreProperties>
</file>