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-108" yWindow="-108" windowWidth="23256" windowHeight="12576"/>
  </bookViews>
  <sheets>
    <sheet name="Variante 1" sheetId="1" r:id="rId1"/>
    <sheet name="Variante 2" sheetId="2" r:id="rId2"/>
    <sheet name="Variante 3" sheetId="3" r:id="rId3"/>
    <sheet name="Variante 3 (2)" sheetId="4" r:id="rId4"/>
  </sheets>
  <externalReferences>
    <externalReference r:id="rId5"/>
    <externalReference r:id="rId6"/>
    <externalReference r:id="rId7"/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55" i="4" l="1"/>
  <c r="AG54" i="4"/>
  <c r="M54" i="4"/>
  <c r="K54" i="4"/>
  <c r="J54" i="4"/>
  <c r="I54" i="4"/>
  <c r="G54" i="4"/>
  <c r="P54" i="4" s="1"/>
  <c r="F54" i="4"/>
  <c r="O54" i="4" s="1"/>
  <c r="E54" i="4"/>
  <c r="D54" i="4"/>
  <c r="C54" i="4"/>
  <c r="B54" i="4"/>
  <c r="M53" i="4"/>
  <c r="K53" i="4"/>
  <c r="J53" i="4"/>
  <c r="I53" i="4"/>
  <c r="G53" i="4"/>
  <c r="P53" i="4" s="1"/>
  <c r="S53" i="4" s="1"/>
  <c r="F53" i="4"/>
  <c r="O53" i="4" s="1"/>
  <c r="E53" i="4"/>
  <c r="D53" i="4"/>
  <c r="C53" i="4"/>
  <c r="B53" i="4"/>
  <c r="M52" i="4"/>
  <c r="K52" i="4"/>
  <c r="J52" i="4"/>
  <c r="I52" i="4"/>
  <c r="G52" i="4"/>
  <c r="P52" i="4" s="1"/>
  <c r="F52" i="4"/>
  <c r="O52" i="4" s="1"/>
  <c r="E52" i="4"/>
  <c r="D52" i="4"/>
  <c r="C52" i="4"/>
  <c r="B52" i="4"/>
  <c r="AG51" i="4"/>
  <c r="M51" i="4"/>
  <c r="K51" i="4"/>
  <c r="J51" i="4"/>
  <c r="I51" i="4"/>
  <c r="G51" i="4"/>
  <c r="F51" i="4"/>
  <c r="O51" i="4" s="1"/>
  <c r="R51" i="4" s="1"/>
  <c r="E51" i="4"/>
  <c r="D51" i="4"/>
  <c r="C51" i="4"/>
  <c r="B51" i="4"/>
  <c r="AG50" i="4"/>
  <c r="AA50" i="4"/>
  <c r="M50" i="4"/>
  <c r="K50" i="4"/>
  <c r="J50" i="4"/>
  <c r="I50" i="4"/>
  <c r="G50" i="4"/>
  <c r="F50" i="4"/>
  <c r="O50" i="4" s="1"/>
  <c r="R50" i="4" s="1"/>
  <c r="E50" i="4"/>
  <c r="D50" i="4"/>
  <c r="C50" i="4"/>
  <c r="B50" i="4"/>
  <c r="M49" i="4"/>
  <c r="K49" i="4"/>
  <c r="J49" i="4"/>
  <c r="I49" i="4"/>
  <c r="G49" i="4"/>
  <c r="P49" i="4" s="1"/>
  <c r="V49" i="4" s="1"/>
  <c r="F49" i="4"/>
  <c r="O49" i="4" s="1"/>
  <c r="AA49" i="4" s="1"/>
  <c r="E49" i="4"/>
  <c r="D49" i="4"/>
  <c r="C49" i="4"/>
  <c r="B49" i="4"/>
  <c r="M48" i="4"/>
  <c r="K48" i="4"/>
  <c r="J48" i="4"/>
  <c r="I48" i="4"/>
  <c r="G48" i="4"/>
  <c r="F48" i="4"/>
  <c r="O48" i="4" s="1"/>
  <c r="E48" i="4"/>
  <c r="D48" i="4"/>
  <c r="C48" i="4"/>
  <c r="B48" i="4"/>
  <c r="AG47" i="4"/>
  <c r="M47" i="4"/>
  <c r="K47" i="4"/>
  <c r="J47" i="4"/>
  <c r="I47" i="4"/>
  <c r="G47" i="4"/>
  <c r="P47" i="4" s="1"/>
  <c r="F47" i="4"/>
  <c r="O47" i="4" s="1"/>
  <c r="E47" i="4"/>
  <c r="D47" i="4"/>
  <c r="C47" i="4"/>
  <c r="B47" i="4"/>
  <c r="AG46" i="4"/>
  <c r="M46" i="4"/>
  <c r="K46" i="4"/>
  <c r="J46" i="4"/>
  <c r="I46" i="4"/>
  <c r="G46" i="4"/>
  <c r="P46" i="4" s="1"/>
  <c r="F46" i="4"/>
  <c r="O46" i="4" s="1"/>
  <c r="E46" i="4"/>
  <c r="D46" i="4"/>
  <c r="C46" i="4"/>
  <c r="B46" i="4"/>
  <c r="M45" i="4"/>
  <c r="K45" i="4"/>
  <c r="J45" i="4"/>
  <c r="I45" i="4"/>
  <c r="G45" i="4"/>
  <c r="F45" i="4"/>
  <c r="O45" i="4" s="1"/>
  <c r="E45" i="4"/>
  <c r="D45" i="4"/>
  <c r="C45" i="4"/>
  <c r="B45" i="4"/>
  <c r="M44" i="4"/>
  <c r="K44" i="4"/>
  <c r="J44" i="4"/>
  <c r="I44" i="4"/>
  <c r="G44" i="4"/>
  <c r="P44" i="4" s="1"/>
  <c r="F44" i="4"/>
  <c r="O44" i="4" s="1"/>
  <c r="E44" i="4"/>
  <c r="D44" i="4"/>
  <c r="C44" i="4"/>
  <c r="B44" i="4"/>
  <c r="M43" i="4"/>
  <c r="K43" i="4"/>
  <c r="J43" i="4"/>
  <c r="I43" i="4"/>
  <c r="G43" i="4"/>
  <c r="F43" i="4"/>
  <c r="O43" i="4" s="1"/>
  <c r="E43" i="4"/>
  <c r="D43" i="4"/>
  <c r="C43" i="4"/>
  <c r="B43" i="4"/>
  <c r="M42" i="4"/>
  <c r="K42" i="4"/>
  <c r="J42" i="4"/>
  <c r="I42" i="4"/>
  <c r="G42" i="4"/>
  <c r="P42" i="4" s="1"/>
  <c r="F42" i="4"/>
  <c r="O42" i="4" s="1"/>
  <c r="E42" i="4"/>
  <c r="D42" i="4"/>
  <c r="C42" i="4"/>
  <c r="B42" i="4"/>
  <c r="M41" i="4"/>
  <c r="K41" i="4"/>
  <c r="J41" i="4"/>
  <c r="I41" i="4"/>
  <c r="G41" i="4"/>
  <c r="P41" i="4" s="1"/>
  <c r="S41" i="4" s="1"/>
  <c r="F41" i="4"/>
  <c r="O41" i="4" s="1"/>
  <c r="E41" i="4"/>
  <c r="D41" i="4"/>
  <c r="C41" i="4"/>
  <c r="B41" i="4"/>
  <c r="M40" i="4"/>
  <c r="K40" i="4"/>
  <c r="J40" i="4"/>
  <c r="I40" i="4"/>
  <c r="G40" i="4"/>
  <c r="P40" i="4" s="1"/>
  <c r="F40" i="4"/>
  <c r="O40" i="4" s="1"/>
  <c r="E40" i="4"/>
  <c r="D40" i="4"/>
  <c r="C40" i="4"/>
  <c r="B40" i="4"/>
  <c r="M39" i="4"/>
  <c r="K39" i="4"/>
  <c r="J39" i="4"/>
  <c r="I39" i="4"/>
  <c r="G39" i="4"/>
  <c r="F39" i="4"/>
  <c r="O39" i="4" s="1"/>
  <c r="AA39" i="4" s="1"/>
  <c r="E39" i="4"/>
  <c r="D39" i="4"/>
  <c r="C39" i="4"/>
  <c r="B39" i="4"/>
  <c r="M38" i="4"/>
  <c r="K38" i="4"/>
  <c r="J38" i="4"/>
  <c r="I38" i="4"/>
  <c r="G38" i="4"/>
  <c r="P38" i="4" s="1"/>
  <c r="F38" i="4"/>
  <c r="O38" i="4" s="1"/>
  <c r="E38" i="4"/>
  <c r="D38" i="4"/>
  <c r="C38" i="4"/>
  <c r="B38" i="4"/>
  <c r="M37" i="4"/>
  <c r="K37" i="4"/>
  <c r="J37" i="4"/>
  <c r="I37" i="4"/>
  <c r="G37" i="4"/>
  <c r="F37" i="4"/>
  <c r="O37" i="4" s="1"/>
  <c r="E37" i="4"/>
  <c r="D37" i="4"/>
  <c r="C37" i="4"/>
  <c r="B37" i="4"/>
  <c r="M36" i="4"/>
  <c r="K36" i="4"/>
  <c r="J36" i="4"/>
  <c r="I36" i="4"/>
  <c r="G36" i="4"/>
  <c r="P36" i="4" s="1"/>
  <c r="F36" i="4"/>
  <c r="O36" i="4" s="1"/>
  <c r="E36" i="4"/>
  <c r="D36" i="4"/>
  <c r="C36" i="4"/>
  <c r="B36" i="4"/>
  <c r="M35" i="4"/>
  <c r="K35" i="4"/>
  <c r="J35" i="4"/>
  <c r="I35" i="4"/>
  <c r="G35" i="4"/>
  <c r="F35" i="4"/>
  <c r="O35" i="4" s="1"/>
  <c r="E35" i="4"/>
  <c r="D35" i="4"/>
  <c r="C35" i="4"/>
  <c r="B35" i="4"/>
  <c r="M34" i="4"/>
  <c r="K34" i="4"/>
  <c r="J34" i="4"/>
  <c r="I34" i="4"/>
  <c r="G34" i="4"/>
  <c r="P34" i="4" s="1"/>
  <c r="F34" i="4"/>
  <c r="O34" i="4" s="1"/>
  <c r="E34" i="4"/>
  <c r="D34" i="4"/>
  <c r="C34" i="4"/>
  <c r="B34" i="4"/>
  <c r="AH33" i="4"/>
  <c r="M33" i="4"/>
  <c r="K33" i="4"/>
  <c r="J33" i="4"/>
  <c r="I33" i="4"/>
  <c r="G33" i="4"/>
  <c r="P33" i="4" s="1"/>
  <c r="F33" i="4"/>
  <c r="O33" i="4" s="1"/>
  <c r="E33" i="4"/>
  <c r="D33" i="4"/>
  <c r="C33" i="4"/>
  <c r="B33" i="4"/>
  <c r="M32" i="4"/>
  <c r="K32" i="4"/>
  <c r="J32" i="4"/>
  <c r="I32" i="4"/>
  <c r="G32" i="4"/>
  <c r="F32" i="4"/>
  <c r="O32" i="4" s="1"/>
  <c r="E32" i="4"/>
  <c r="D32" i="4"/>
  <c r="C32" i="4"/>
  <c r="B32" i="4"/>
  <c r="M31" i="4"/>
  <c r="K31" i="4"/>
  <c r="J31" i="4"/>
  <c r="I31" i="4"/>
  <c r="G31" i="4"/>
  <c r="P31" i="4" s="1"/>
  <c r="F31" i="4"/>
  <c r="O31" i="4" s="1"/>
  <c r="R31" i="4" s="1"/>
  <c r="E31" i="4"/>
  <c r="D31" i="4"/>
  <c r="C31" i="4"/>
  <c r="B31" i="4"/>
  <c r="M30" i="4"/>
  <c r="K30" i="4"/>
  <c r="J30" i="4"/>
  <c r="I30" i="4"/>
  <c r="G30" i="4"/>
  <c r="P30" i="4" s="1"/>
  <c r="V30" i="4" s="1"/>
  <c r="F30" i="4"/>
  <c r="O30" i="4" s="1"/>
  <c r="E30" i="4"/>
  <c r="D30" i="4"/>
  <c r="C30" i="4"/>
  <c r="B30" i="4"/>
  <c r="M29" i="4"/>
  <c r="K29" i="4"/>
  <c r="J29" i="4"/>
  <c r="I29" i="4"/>
  <c r="G29" i="4"/>
  <c r="P29" i="4" s="1"/>
  <c r="F29" i="4"/>
  <c r="O29" i="4" s="1"/>
  <c r="E29" i="4"/>
  <c r="D29" i="4"/>
  <c r="C29" i="4"/>
  <c r="B29" i="4"/>
  <c r="M28" i="4"/>
  <c r="K28" i="4"/>
  <c r="J28" i="4"/>
  <c r="I28" i="4"/>
  <c r="G28" i="4"/>
  <c r="P28" i="4" s="1"/>
  <c r="F28" i="4"/>
  <c r="O28" i="4" s="1"/>
  <c r="E28" i="4"/>
  <c r="D28" i="4"/>
  <c r="C28" i="4"/>
  <c r="B28" i="4"/>
  <c r="M27" i="4"/>
  <c r="K27" i="4"/>
  <c r="J27" i="4"/>
  <c r="I27" i="4"/>
  <c r="G27" i="4"/>
  <c r="P27" i="4" s="1"/>
  <c r="F27" i="4"/>
  <c r="O27" i="4" s="1"/>
  <c r="E27" i="4"/>
  <c r="D27" i="4"/>
  <c r="C27" i="4"/>
  <c r="B27" i="4"/>
  <c r="AG26" i="4"/>
  <c r="M26" i="4"/>
  <c r="K26" i="4"/>
  <c r="J26" i="4"/>
  <c r="I26" i="4"/>
  <c r="G26" i="4"/>
  <c r="P26" i="4" s="1"/>
  <c r="F26" i="4"/>
  <c r="O26" i="4" s="1"/>
  <c r="E26" i="4"/>
  <c r="D26" i="4"/>
  <c r="C26" i="4"/>
  <c r="B26" i="4"/>
  <c r="M25" i="4"/>
  <c r="K25" i="4"/>
  <c r="J25" i="4"/>
  <c r="I25" i="4"/>
  <c r="G25" i="4"/>
  <c r="F25" i="4"/>
  <c r="O25" i="4" s="1"/>
  <c r="E25" i="4"/>
  <c r="D25" i="4"/>
  <c r="C25" i="4"/>
  <c r="B25" i="4"/>
  <c r="M24" i="4"/>
  <c r="K24" i="4"/>
  <c r="J24" i="4"/>
  <c r="I24" i="4"/>
  <c r="G24" i="4"/>
  <c r="P24" i="4" s="1"/>
  <c r="F24" i="4"/>
  <c r="O24" i="4" s="1"/>
  <c r="E24" i="4"/>
  <c r="D24" i="4"/>
  <c r="C24" i="4"/>
  <c r="B24" i="4"/>
  <c r="M23" i="4"/>
  <c r="K23" i="4"/>
  <c r="J23" i="4"/>
  <c r="I23" i="4"/>
  <c r="G23" i="4"/>
  <c r="F23" i="4"/>
  <c r="O23" i="4" s="1"/>
  <c r="E23" i="4"/>
  <c r="D23" i="4"/>
  <c r="C23" i="4"/>
  <c r="B23" i="4"/>
  <c r="M22" i="4"/>
  <c r="K22" i="4"/>
  <c r="J22" i="4"/>
  <c r="I22" i="4"/>
  <c r="G22" i="4"/>
  <c r="P22" i="4" s="1"/>
  <c r="F22" i="4"/>
  <c r="O22" i="4" s="1"/>
  <c r="R22" i="4" s="1"/>
  <c r="E22" i="4"/>
  <c r="D22" i="4"/>
  <c r="C22" i="4"/>
  <c r="B22" i="4"/>
  <c r="V21" i="4"/>
  <c r="M21" i="4"/>
  <c r="K21" i="4"/>
  <c r="J21" i="4"/>
  <c r="I21" i="4"/>
  <c r="G21" i="4"/>
  <c r="P21" i="4" s="1"/>
  <c r="F21" i="4"/>
  <c r="O21" i="4" s="1"/>
  <c r="E21" i="4"/>
  <c r="D21" i="4"/>
  <c r="C21" i="4"/>
  <c r="B21" i="4"/>
  <c r="M20" i="4"/>
  <c r="K20" i="4"/>
  <c r="J20" i="4"/>
  <c r="I20" i="4"/>
  <c r="G20" i="4"/>
  <c r="P20" i="4" s="1"/>
  <c r="F20" i="4"/>
  <c r="O20" i="4" s="1"/>
  <c r="E20" i="4"/>
  <c r="D20" i="4"/>
  <c r="C20" i="4"/>
  <c r="B20" i="4"/>
  <c r="M19" i="4"/>
  <c r="K19" i="4"/>
  <c r="J19" i="4"/>
  <c r="I19" i="4"/>
  <c r="G19" i="4"/>
  <c r="P19" i="4" s="1"/>
  <c r="F19" i="4"/>
  <c r="O19" i="4" s="1"/>
  <c r="E19" i="4"/>
  <c r="D19" i="4"/>
  <c r="C19" i="4"/>
  <c r="B19" i="4"/>
  <c r="M18" i="4"/>
  <c r="K18" i="4"/>
  <c r="J18" i="4"/>
  <c r="I18" i="4"/>
  <c r="G18" i="4"/>
  <c r="P18" i="4" s="1"/>
  <c r="F18" i="4"/>
  <c r="O18" i="4" s="1"/>
  <c r="E18" i="4"/>
  <c r="D18" i="4"/>
  <c r="C18" i="4"/>
  <c r="B18" i="4"/>
  <c r="M17" i="4"/>
  <c r="K17" i="4"/>
  <c r="J17" i="4"/>
  <c r="I17" i="4"/>
  <c r="G17" i="4"/>
  <c r="P17" i="4" s="1"/>
  <c r="F17" i="4"/>
  <c r="O17" i="4" s="1"/>
  <c r="E17" i="4"/>
  <c r="D17" i="4"/>
  <c r="C17" i="4"/>
  <c r="B17" i="4"/>
  <c r="M16" i="4"/>
  <c r="K16" i="4"/>
  <c r="J16" i="4"/>
  <c r="I16" i="4"/>
  <c r="G16" i="4"/>
  <c r="P16" i="4" s="1"/>
  <c r="F16" i="4"/>
  <c r="O16" i="4" s="1"/>
  <c r="E16" i="4"/>
  <c r="D16" i="4"/>
  <c r="C16" i="4"/>
  <c r="B16" i="4"/>
  <c r="M15" i="4"/>
  <c r="K15" i="4"/>
  <c r="J15" i="4"/>
  <c r="I15" i="4"/>
  <c r="G15" i="4"/>
  <c r="P15" i="4" s="1"/>
  <c r="S15" i="4" s="1"/>
  <c r="F15" i="4"/>
  <c r="O15" i="4" s="1"/>
  <c r="E15" i="4"/>
  <c r="D15" i="4"/>
  <c r="C15" i="4"/>
  <c r="B15" i="4"/>
  <c r="M14" i="4"/>
  <c r="K14" i="4"/>
  <c r="J14" i="4"/>
  <c r="I14" i="4"/>
  <c r="G14" i="4"/>
  <c r="P14" i="4" s="1"/>
  <c r="F14" i="4"/>
  <c r="O14" i="4" s="1"/>
  <c r="E14" i="4"/>
  <c r="D14" i="4"/>
  <c r="C14" i="4"/>
  <c r="B14" i="4"/>
  <c r="M13" i="4"/>
  <c r="K13" i="4"/>
  <c r="J13" i="4"/>
  <c r="I13" i="4"/>
  <c r="G13" i="4"/>
  <c r="P13" i="4" s="1"/>
  <c r="V13" i="4" s="1"/>
  <c r="F13" i="4"/>
  <c r="O13" i="4" s="1"/>
  <c r="AA13" i="4" s="1"/>
  <c r="E13" i="4"/>
  <c r="D13" i="4"/>
  <c r="C13" i="4"/>
  <c r="B13" i="4"/>
  <c r="M12" i="4"/>
  <c r="K12" i="4"/>
  <c r="J12" i="4"/>
  <c r="I12" i="4"/>
  <c r="G12" i="4"/>
  <c r="F12" i="4"/>
  <c r="O12" i="4" s="1"/>
  <c r="E12" i="4"/>
  <c r="D12" i="4"/>
  <c r="C12" i="4"/>
  <c r="B12" i="4"/>
  <c r="M11" i="4"/>
  <c r="K11" i="4"/>
  <c r="J11" i="4"/>
  <c r="I11" i="4"/>
  <c r="G11" i="4"/>
  <c r="P11" i="4" s="1"/>
  <c r="F11" i="4"/>
  <c r="O11" i="4" s="1"/>
  <c r="E11" i="4"/>
  <c r="D11" i="4"/>
  <c r="C11" i="4"/>
  <c r="B11" i="4"/>
  <c r="A11" i="4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M10" i="4"/>
  <c r="K10" i="4"/>
  <c r="J10" i="4"/>
  <c r="I10" i="4"/>
  <c r="G10" i="4"/>
  <c r="P10" i="4" s="1"/>
  <c r="F10" i="4"/>
  <c r="O10" i="4" s="1"/>
  <c r="E10" i="4"/>
  <c r="D10" i="4"/>
  <c r="C10" i="4"/>
  <c r="B10" i="4"/>
  <c r="A10" i="4"/>
  <c r="M9" i="4"/>
  <c r="K9" i="4"/>
  <c r="J9" i="4"/>
  <c r="I9" i="4"/>
  <c r="G9" i="4"/>
  <c r="P9" i="4" s="1"/>
  <c r="V9" i="4" s="1"/>
  <c r="F9" i="4"/>
  <c r="O9" i="4" s="1"/>
  <c r="E9" i="4"/>
  <c r="D9" i="4"/>
  <c r="C9" i="4"/>
  <c r="B9" i="4"/>
  <c r="AG55" i="3"/>
  <c r="AG54" i="3"/>
  <c r="M54" i="3"/>
  <c r="K54" i="3"/>
  <c r="J54" i="3"/>
  <c r="I54" i="3"/>
  <c r="G54" i="3"/>
  <c r="F54" i="3"/>
  <c r="E54" i="3"/>
  <c r="D54" i="3"/>
  <c r="C54" i="3"/>
  <c r="P54" i="3" s="1"/>
  <c r="B54" i="3"/>
  <c r="O54" i="3" s="1"/>
  <c r="M53" i="3"/>
  <c r="K53" i="3"/>
  <c r="J53" i="3"/>
  <c r="I53" i="3"/>
  <c r="G53" i="3"/>
  <c r="F53" i="3"/>
  <c r="E53" i="3"/>
  <c r="D53" i="3"/>
  <c r="C53" i="3"/>
  <c r="P53" i="3" s="1"/>
  <c r="B53" i="3"/>
  <c r="O53" i="3" s="1"/>
  <c r="M52" i="3"/>
  <c r="K52" i="3"/>
  <c r="J52" i="3"/>
  <c r="I52" i="3"/>
  <c r="G52" i="3"/>
  <c r="F52" i="3"/>
  <c r="E52" i="3"/>
  <c r="D52" i="3"/>
  <c r="C52" i="3"/>
  <c r="B52" i="3"/>
  <c r="O52" i="3" s="1"/>
  <c r="AG51" i="3"/>
  <c r="M51" i="3"/>
  <c r="K51" i="3"/>
  <c r="J51" i="3"/>
  <c r="I51" i="3"/>
  <c r="P51" i="3" s="1"/>
  <c r="G51" i="3"/>
  <c r="F51" i="3"/>
  <c r="E51" i="3"/>
  <c r="D51" i="3"/>
  <c r="C51" i="3"/>
  <c r="B51" i="3"/>
  <c r="O51" i="3" s="1"/>
  <c r="AG50" i="3"/>
  <c r="M50" i="3"/>
  <c r="K50" i="3"/>
  <c r="J50" i="3"/>
  <c r="I50" i="3"/>
  <c r="G50" i="3"/>
  <c r="F50" i="3"/>
  <c r="E50" i="3"/>
  <c r="D50" i="3"/>
  <c r="C50" i="3"/>
  <c r="P50" i="3" s="1"/>
  <c r="B50" i="3"/>
  <c r="O50" i="3" s="1"/>
  <c r="M49" i="3"/>
  <c r="K49" i="3"/>
  <c r="J49" i="3"/>
  <c r="I49" i="3"/>
  <c r="G49" i="3"/>
  <c r="F49" i="3"/>
  <c r="E49" i="3"/>
  <c r="D49" i="3"/>
  <c r="C49" i="3"/>
  <c r="B49" i="3"/>
  <c r="O49" i="3" s="1"/>
  <c r="O48" i="3"/>
  <c r="M48" i="3"/>
  <c r="K48" i="3"/>
  <c r="J48" i="3"/>
  <c r="I48" i="3"/>
  <c r="G48" i="3"/>
  <c r="F48" i="3"/>
  <c r="E48" i="3"/>
  <c r="D48" i="3"/>
  <c r="C48" i="3"/>
  <c r="B48" i="3"/>
  <c r="AG47" i="3"/>
  <c r="O47" i="3"/>
  <c r="M47" i="3"/>
  <c r="K47" i="3"/>
  <c r="J47" i="3"/>
  <c r="I47" i="3"/>
  <c r="G47" i="3"/>
  <c r="F47" i="3"/>
  <c r="E47" i="3"/>
  <c r="D47" i="3"/>
  <c r="C47" i="3"/>
  <c r="B47" i="3"/>
  <c r="AG46" i="3"/>
  <c r="O46" i="3"/>
  <c r="M46" i="3"/>
  <c r="K46" i="3"/>
  <c r="J46" i="3"/>
  <c r="I46" i="3"/>
  <c r="G46" i="3"/>
  <c r="F46" i="3"/>
  <c r="E46" i="3"/>
  <c r="D46" i="3"/>
  <c r="C46" i="3"/>
  <c r="P46" i="3" s="1"/>
  <c r="B46" i="3"/>
  <c r="M45" i="3"/>
  <c r="K45" i="3"/>
  <c r="J45" i="3"/>
  <c r="I45" i="3"/>
  <c r="G45" i="3"/>
  <c r="F45" i="3"/>
  <c r="E45" i="3"/>
  <c r="D45" i="3"/>
  <c r="C45" i="3"/>
  <c r="P45" i="3" s="1"/>
  <c r="V45" i="3" s="1"/>
  <c r="B45" i="3"/>
  <c r="O45" i="3" s="1"/>
  <c r="M44" i="3"/>
  <c r="K44" i="3"/>
  <c r="J44" i="3"/>
  <c r="I44" i="3"/>
  <c r="G44" i="3"/>
  <c r="F44" i="3"/>
  <c r="E44" i="3"/>
  <c r="D44" i="3"/>
  <c r="C44" i="3"/>
  <c r="P44" i="3" s="1"/>
  <c r="V44" i="3" s="1"/>
  <c r="B44" i="3"/>
  <c r="O44" i="3" s="1"/>
  <c r="M43" i="3"/>
  <c r="K43" i="3"/>
  <c r="J43" i="3"/>
  <c r="I43" i="3"/>
  <c r="G43" i="3"/>
  <c r="F43" i="3"/>
  <c r="E43" i="3"/>
  <c r="D43" i="3"/>
  <c r="C43" i="3"/>
  <c r="B43" i="3"/>
  <c r="O43" i="3" s="1"/>
  <c r="U43" i="3" s="1"/>
  <c r="M42" i="3"/>
  <c r="K42" i="3"/>
  <c r="J42" i="3"/>
  <c r="I42" i="3"/>
  <c r="G42" i="3"/>
  <c r="F42" i="3"/>
  <c r="E42" i="3"/>
  <c r="D42" i="3"/>
  <c r="C42" i="3"/>
  <c r="B42" i="3"/>
  <c r="O42" i="3" s="1"/>
  <c r="M41" i="3"/>
  <c r="K41" i="3"/>
  <c r="J41" i="3"/>
  <c r="I41" i="3"/>
  <c r="G41" i="3"/>
  <c r="F41" i="3"/>
  <c r="E41" i="3"/>
  <c r="D41" i="3"/>
  <c r="C41" i="3"/>
  <c r="B41" i="3"/>
  <c r="O41" i="3" s="1"/>
  <c r="M40" i="3"/>
  <c r="K40" i="3"/>
  <c r="J40" i="3"/>
  <c r="I40" i="3"/>
  <c r="G40" i="3"/>
  <c r="F40" i="3"/>
  <c r="E40" i="3"/>
  <c r="D40" i="3"/>
  <c r="C40" i="3"/>
  <c r="B40" i="3"/>
  <c r="O40" i="3" s="1"/>
  <c r="M39" i="3"/>
  <c r="K39" i="3"/>
  <c r="J39" i="3"/>
  <c r="I39" i="3"/>
  <c r="P39" i="3" s="1"/>
  <c r="G39" i="3"/>
  <c r="F39" i="3"/>
  <c r="E39" i="3"/>
  <c r="D39" i="3"/>
  <c r="C39" i="3"/>
  <c r="B39" i="3"/>
  <c r="O39" i="3" s="1"/>
  <c r="P38" i="3"/>
  <c r="M38" i="3"/>
  <c r="K38" i="3"/>
  <c r="J38" i="3"/>
  <c r="I38" i="3"/>
  <c r="G38" i="3"/>
  <c r="F38" i="3"/>
  <c r="E38" i="3"/>
  <c r="D38" i="3"/>
  <c r="C38" i="3"/>
  <c r="B38" i="3"/>
  <c r="O38" i="3" s="1"/>
  <c r="AA37" i="3"/>
  <c r="M37" i="3"/>
  <c r="K37" i="3"/>
  <c r="J37" i="3"/>
  <c r="I37" i="3"/>
  <c r="G37" i="3"/>
  <c r="F37" i="3"/>
  <c r="E37" i="3"/>
  <c r="D37" i="3"/>
  <c r="C37" i="3"/>
  <c r="P37" i="3" s="1"/>
  <c r="V37" i="3" s="1"/>
  <c r="B37" i="3"/>
  <c r="O37" i="3" s="1"/>
  <c r="M36" i="3"/>
  <c r="K36" i="3"/>
  <c r="J36" i="3"/>
  <c r="I36" i="3"/>
  <c r="G36" i="3"/>
  <c r="F36" i="3"/>
  <c r="E36" i="3"/>
  <c r="D36" i="3"/>
  <c r="C36" i="3"/>
  <c r="P36" i="3" s="1"/>
  <c r="V36" i="3" s="1"/>
  <c r="B36" i="3"/>
  <c r="O36" i="3" s="1"/>
  <c r="U36" i="3" s="1"/>
  <c r="M35" i="3"/>
  <c r="K35" i="3"/>
  <c r="J35" i="3"/>
  <c r="I35" i="3"/>
  <c r="G35" i="3"/>
  <c r="F35" i="3"/>
  <c r="E35" i="3"/>
  <c r="D35" i="3"/>
  <c r="C35" i="3"/>
  <c r="B35" i="3"/>
  <c r="O35" i="3" s="1"/>
  <c r="U35" i="3" s="1"/>
  <c r="M34" i="3"/>
  <c r="K34" i="3"/>
  <c r="J34" i="3"/>
  <c r="I34" i="3"/>
  <c r="G34" i="3"/>
  <c r="F34" i="3"/>
  <c r="E34" i="3"/>
  <c r="D34" i="3"/>
  <c r="C34" i="3"/>
  <c r="B34" i="3"/>
  <c r="O34" i="3" s="1"/>
  <c r="AH33" i="3"/>
  <c r="M33" i="3"/>
  <c r="K33" i="3"/>
  <c r="J33" i="3"/>
  <c r="I33" i="3"/>
  <c r="G33" i="3"/>
  <c r="F33" i="3"/>
  <c r="E33" i="3"/>
  <c r="D33" i="3"/>
  <c r="C33" i="3"/>
  <c r="P33" i="3" s="1"/>
  <c r="B33" i="3"/>
  <c r="O33" i="3" s="1"/>
  <c r="M32" i="3"/>
  <c r="K32" i="3"/>
  <c r="J32" i="3"/>
  <c r="I32" i="3"/>
  <c r="G32" i="3"/>
  <c r="F32" i="3"/>
  <c r="E32" i="3"/>
  <c r="D32" i="3"/>
  <c r="C32" i="3"/>
  <c r="P32" i="3" s="1"/>
  <c r="B32" i="3"/>
  <c r="O32" i="3" s="1"/>
  <c r="M31" i="3"/>
  <c r="K31" i="3"/>
  <c r="J31" i="3"/>
  <c r="I31" i="3"/>
  <c r="G31" i="3"/>
  <c r="F31" i="3"/>
  <c r="E31" i="3"/>
  <c r="D31" i="3"/>
  <c r="C31" i="3"/>
  <c r="P31" i="3" s="1"/>
  <c r="B31" i="3"/>
  <c r="O31" i="3" s="1"/>
  <c r="M30" i="3"/>
  <c r="K30" i="3"/>
  <c r="J30" i="3"/>
  <c r="I30" i="3"/>
  <c r="G30" i="3"/>
  <c r="F30" i="3"/>
  <c r="E30" i="3"/>
  <c r="D30" i="3"/>
  <c r="C30" i="3"/>
  <c r="B30" i="3"/>
  <c r="O30" i="3" s="1"/>
  <c r="O29" i="3"/>
  <c r="M29" i="3"/>
  <c r="K29" i="3"/>
  <c r="J29" i="3"/>
  <c r="I29" i="3"/>
  <c r="G29" i="3"/>
  <c r="F29" i="3"/>
  <c r="E29" i="3"/>
  <c r="D29" i="3"/>
  <c r="C29" i="3"/>
  <c r="P29" i="3" s="1"/>
  <c r="B29" i="3"/>
  <c r="M28" i="3"/>
  <c r="K28" i="3"/>
  <c r="J28" i="3"/>
  <c r="I28" i="3"/>
  <c r="G28" i="3"/>
  <c r="F28" i="3"/>
  <c r="E28" i="3"/>
  <c r="D28" i="3"/>
  <c r="C28" i="3"/>
  <c r="P28" i="3" s="1"/>
  <c r="V28" i="3" s="1"/>
  <c r="B28" i="3"/>
  <c r="O28" i="3" s="1"/>
  <c r="M27" i="3"/>
  <c r="K27" i="3"/>
  <c r="J27" i="3"/>
  <c r="I27" i="3"/>
  <c r="G27" i="3"/>
  <c r="F27" i="3"/>
  <c r="E27" i="3"/>
  <c r="D27" i="3"/>
  <c r="C27" i="3"/>
  <c r="P27" i="3" s="1"/>
  <c r="V27" i="3" s="1"/>
  <c r="B27" i="3"/>
  <c r="O27" i="3" s="1"/>
  <c r="U27" i="3" s="1"/>
  <c r="AG26" i="3"/>
  <c r="M26" i="3"/>
  <c r="K26" i="3"/>
  <c r="J26" i="3"/>
  <c r="I26" i="3"/>
  <c r="G26" i="3"/>
  <c r="F26" i="3"/>
  <c r="E26" i="3"/>
  <c r="D26" i="3"/>
  <c r="C26" i="3"/>
  <c r="P26" i="3" s="1"/>
  <c r="V26" i="3" s="1"/>
  <c r="B26" i="3"/>
  <c r="O26" i="3" s="1"/>
  <c r="M25" i="3"/>
  <c r="K25" i="3"/>
  <c r="J25" i="3"/>
  <c r="I25" i="3"/>
  <c r="G25" i="3"/>
  <c r="F25" i="3"/>
  <c r="E25" i="3"/>
  <c r="D25" i="3"/>
  <c r="C25" i="3"/>
  <c r="B25" i="3"/>
  <c r="O25" i="3" s="1"/>
  <c r="U25" i="3" s="1"/>
  <c r="M24" i="3"/>
  <c r="K24" i="3"/>
  <c r="J24" i="3"/>
  <c r="I24" i="3"/>
  <c r="G24" i="3"/>
  <c r="F24" i="3"/>
  <c r="E24" i="3"/>
  <c r="D24" i="3"/>
  <c r="C24" i="3"/>
  <c r="B24" i="3"/>
  <c r="O24" i="3" s="1"/>
  <c r="M23" i="3"/>
  <c r="K23" i="3"/>
  <c r="J23" i="3"/>
  <c r="I23" i="3"/>
  <c r="G23" i="3"/>
  <c r="F23" i="3"/>
  <c r="E23" i="3"/>
  <c r="D23" i="3"/>
  <c r="C23" i="3"/>
  <c r="B23" i="3"/>
  <c r="O23" i="3" s="1"/>
  <c r="M22" i="3"/>
  <c r="K22" i="3"/>
  <c r="J22" i="3"/>
  <c r="I22" i="3"/>
  <c r="G22" i="3"/>
  <c r="F22" i="3"/>
  <c r="E22" i="3"/>
  <c r="D22" i="3"/>
  <c r="C22" i="3"/>
  <c r="B22" i="3"/>
  <c r="O22" i="3" s="1"/>
  <c r="M21" i="3"/>
  <c r="K21" i="3"/>
  <c r="J21" i="3"/>
  <c r="I21" i="3"/>
  <c r="P21" i="3" s="1"/>
  <c r="G21" i="3"/>
  <c r="F21" i="3"/>
  <c r="E21" i="3"/>
  <c r="D21" i="3"/>
  <c r="C21" i="3"/>
  <c r="B21" i="3"/>
  <c r="O21" i="3" s="1"/>
  <c r="P20" i="3"/>
  <c r="M20" i="3"/>
  <c r="K20" i="3"/>
  <c r="J20" i="3"/>
  <c r="I20" i="3"/>
  <c r="G20" i="3"/>
  <c r="F20" i="3"/>
  <c r="E20" i="3"/>
  <c r="D20" i="3"/>
  <c r="C20" i="3"/>
  <c r="B20" i="3"/>
  <c r="O20" i="3" s="1"/>
  <c r="M19" i="3"/>
  <c r="K19" i="3"/>
  <c r="J19" i="3"/>
  <c r="I19" i="3"/>
  <c r="G19" i="3"/>
  <c r="F19" i="3"/>
  <c r="E19" i="3"/>
  <c r="D19" i="3"/>
  <c r="C19" i="3"/>
  <c r="P19" i="3" s="1"/>
  <c r="V19" i="3" s="1"/>
  <c r="B19" i="3"/>
  <c r="O19" i="3" s="1"/>
  <c r="AA19" i="3" s="1"/>
  <c r="M18" i="3"/>
  <c r="K18" i="3"/>
  <c r="J18" i="3"/>
  <c r="I18" i="3"/>
  <c r="G18" i="3"/>
  <c r="F18" i="3"/>
  <c r="E18" i="3"/>
  <c r="D18" i="3"/>
  <c r="C18" i="3"/>
  <c r="P18" i="3" s="1"/>
  <c r="V18" i="3" s="1"/>
  <c r="B18" i="3"/>
  <c r="O18" i="3" s="1"/>
  <c r="U18" i="3" s="1"/>
  <c r="M17" i="3"/>
  <c r="K17" i="3"/>
  <c r="J17" i="3"/>
  <c r="I17" i="3"/>
  <c r="G17" i="3"/>
  <c r="F17" i="3"/>
  <c r="E17" i="3"/>
  <c r="D17" i="3"/>
  <c r="C17" i="3"/>
  <c r="B17" i="3"/>
  <c r="O17" i="3" s="1"/>
  <c r="U17" i="3" s="1"/>
  <c r="M16" i="3"/>
  <c r="K16" i="3"/>
  <c r="J16" i="3"/>
  <c r="I16" i="3"/>
  <c r="G16" i="3"/>
  <c r="F16" i="3"/>
  <c r="E16" i="3"/>
  <c r="D16" i="3"/>
  <c r="C16" i="3"/>
  <c r="B16" i="3"/>
  <c r="O16" i="3" s="1"/>
  <c r="M15" i="3"/>
  <c r="K15" i="3"/>
  <c r="J15" i="3"/>
  <c r="I15" i="3"/>
  <c r="G15" i="3"/>
  <c r="F15" i="3"/>
  <c r="E15" i="3"/>
  <c r="D15" i="3"/>
  <c r="C15" i="3"/>
  <c r="B15" i="3"/>
  <c r="O15" i="3" s="1"/>
  <c r="M14" i="3"/>
  <c r="K14" i="3"/>
  <c r="J14" i="3"/>
  <c r="I14" i="3"/>
  <c r="G14" i="3"/>
  <c r="F14" i="3"/>
  <c r="E14" i="3"/>
  <c r="D14" i="3"/>
  <c r="C14" i="3"/>
  <c r="B14" i="3"/>
  <c r="O14" i="3" s="1"/>
  <c r="M13" i="3"/>
  <c r="K13" i="3"/>
  <c r="J13" i="3"/>
  <c r="I13" i="3"/>
  <c r="P13" i="3" s="1"/>
  <c r="G13" i="3"/>
  <c r="F13" i="3"/>
  <c r="E13" i="3"/>
  <c r="D13" i="3"/>
  <c r="C13" i="3"/>
  <c r="B13" i="3"/>
  <c r="O13" i="3" s="1"/>
  <c r="P12" i="3"/>
  <c r="M12" i="3"/>
  <c r="K12" i="3"/>
  <c r="J12" i="3"/>
  <c r="I12" i="3"/>
  <c r="G12" i="3"/>
  <c r="F12" i="3"/>
  <c r="E12" i="3"/>
  <c r="D12" i="3"/>
  <c r="C12" i="3"/>
  <c r="B12" i="3"/>
  <c r="O12" i="3" s="1"/>
  <c r="AA11" i="3"/>
  <c r="M11" i="3"/>
  <c r="K11" i="3"/>
  <c r="J11" i="3"/>
  <c r="I11" i="3"/>
  <c r="G11" i="3"/>
  <c r="F11" i="3"/>
  <c r="E11" i="3"/>
  <c r="D11" i="3"/>
  <c r="C11" i="3"/>
  <c r="P11" i="3" s="1"/>
  <c r="V11" i="3" s="1"/>
  <c r="B11" i="3"/>
  <c r="O11" i="3" s="1"/>
  <c r="M10" i="3"/>
  <c r="K10" i="3"/>
  <c r="J10" i="3"/>
  <c r="I10" i="3"/>
  <c r="G10" i="3"/>
  <c r="F10" i="3"/>
  <c r="E10" i="3"/>
  <c r="D10" i="3"/>
  <c r="C10" i="3"/>
  <c r="P10" i="3" s="1"/>
  <c r="V10" i="3" s="1"/>
  <c r="B10" i="3"/>
  <c r="O10" i="3" s="1"/>
  <c r="U10" i="3" s="1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M9" i="3"/>
  <c r="K9" i="3"/>
  <c r="J9" i="3"/>
  <c r="I9" i="3"/>
  <c r="G9" i="3"/>
  <c r="F9" i="3"/>
  <c r="E9" i="3"/>
  <c r="D9" i="3"/>
  <c r="C9" i="3"/>
  <c r="P9" i="3" s="1"/>
  <c r="B9" i="3"/>
  <c r="O9" i="3" s="1"/>
  <c r="U9" i="3" s="1"/>
  <c r="AG26" i="2"/>
  <c r="AG55" i="2"/>
  <c r="AG54" i="2"/>
  <c r="M54" i="2"/>
  <c r="K54" i="2"/>
  <c r="J54" i="2"/>
  <c r="I54" i="2"/>
  <c r="G54" i="2"/>
  <c r="F54" i="2"/>
  <c r="E54" i="2"/>
  <c r="D54" i="2"/>
  <c r="C54" i="2"/>
  <c r="P54" i="2" s="1"/>
  <c r="B54" i="2"/>
  <c r="O54" i="2" s="1"/>
  <c r="U54" i="2" s="1"/>
  <c r="M53" i="2"/>
  <c r="K53" i="2"/>
  <c r="J53" i="2"/>
  <c r="I53" i="2"/>
  <c r="G53" i="2"/>
  <c r="F53" i="2"/>
  <c r="E53" i="2"/>
  <c r="D53" i="2"/>
  <c r="C53" i="2"/>
  <c r="P53" i="2" s="1"/>
  <c r="B53" i="2"/>
  <c r="O53" i="2" s="1"/>
  <c r="S52" i="2"/>
  <c r="M52" i="2"/>
  <c r="K52" i="2"/>
  <c r="J52" i="2"/>
  <c r="I52" i="2"/>
  <c r="G52" i="2"/>
  <c r="F52" i="2"/>
  <c r="E52" i="2"/>
  <c r="D52" i="2"/>
  <c r="C52" i="2"/>
  <c r="P52" i="2" s="1"/>
  <c r="AB52" i="2" s="1"/>
  <c r="B52" i="2"/>
  <c r="O52" i="2" s="1"/>
  <c r="AG51" i="2"/>
  <c r="M51" i="2"/>
  <c r="K51" i="2"/>
  <c r="J51" i="2"/>
  <c r="I51" i="2"/>
  <c r="G51" i="2"/>
  <c r="F51" i="2"/>
  <c r="E51" i="2"/>
  <c r="D51" i="2"/>
  <c r="C51" i="2"/>
  <c r="P51" i="2" s="1"/>
  <c r="B51" i="2"/>
  <c r="O51" i="2" s="1"/>
  <c r="AG50" i="2"/>
  <c r="M50" i="2"/>
  <c r="K50" i="2"/>
  <c r="J50" i="2"/>
  <c r="I50" i="2"/>
  <c r="G50" i="2"/>
  <c r="F50" i="2"/>
  <c r="E50" i="2"/>
  <c r="D50" i="2"/>
  <c r="C50" i="2"/>
  <c r="P50" i="2" s="1"/>
  <c r="B50" i="2"/>
  <c r="O50" i="2" s="1"/>
  <c r="S49" i="2"/>
  <c r="M49" i="2"/>
  <c r="K49" i="2"/>
  <c r="J49" i="2"/>
  <c r="I49" i="2"/>
  <c r="G49" i="2"/>
  <c r="F49" i="2"/>
  <c r="E49" i="2"/>
  <c r="D49" i="2"/>
  <c r="C49" i="2"/>
  <c r="P49" i="2" s="1"/>
  <c r="V49" i="2" s="1"/>
  <c r="B49" i="2"/>
  <c r="O49" i="2" s="1"/>
  <c r="AA49" i="2" s="1"/>
  <c r="M48" i="2"/>
  <c r="K48" i="2"/>
  <c r="J48" i="2"/>
  <c r="I48" i="2"/>
  <c r="G48" i="2"/>
  <c r="F48" i="2"/>
  <c r="E48" i="2"/>
  <c r="D48" i="2"/>
  <c r="C48" i="2"/>
  <c r="B48" i="2"/>
  <c r="O48" i="2" s="1"/>
  <c r="AG47" i="2"/>
  <c r="M47" i="2"/>
  <c r="K47" i="2"/>
  <c r="J47" i="2"/>
  <c r="I47" i="2"/>
  <c r="G47" i="2"/>
  <c r="F47" i="2"/>
  <c r="E47" i="2"/>
  <c r="D47" i="2"/>
  <c r="C47" i="2"/>
  <c r="P47" i="2" s="1"/>
  <c r="B47" i="2"/>
  <c r="O47" i="2" s="1"/>
  <c r="AG46" i="2"/>
  <c r="O46" i="2"/>
  <c r="R46" i="2" s="1"/>
  <c r="M46" i="2"/>
  <c r="K46" i="2"/>
  <c r="J46" i="2"/>
  <c r="I46" i="2"/>
  <c r="G46" i="2"/>
  <c r="F46" i="2"/>
  <c r="E46" i="2"/>
  <c r="D46" i="2"/>
  <c r="C46" i="2"/>
  <c r="B46" i="2"/>
  <c r="M45" i="2"/>
  <c r="K45" i="2"/>
  <c r="J45" i="2"/>
  <c r="I45" i="2"/>
  <c r="P45" i="2" s="1"/>
  <c r="G45" i="2"/>
  <c r="F45" i="2"/>
  <c r="E45" i="2"/>
  <c r="D45" i="2"/>
  <c r="C45" i="2"/>
  <c r="B45" i="2"/>
  <c r="O45" i="2" s="1"/>
  <c r="R44" i="2"/>
  <c r="M44" i="2"/>
  <c r="K44" i="2"/>
  <c r="J44" i="2"/>
  <c r="I44" i="2"/>
  <c r="G44" i="2"/>
  <c r="F44" i="2"/>
  <c r="E44" i="2"/>
  <c r="D44" i="2"/>
  <c r="C44" i="2"/>
  <c r="P44" i="2" s="1"/>
  <c r="V44" i="2" s="1"/>
  <c r="B44" i="2"/>
  <c r="O44" i="2" s="1"/>
  <c r="U44" i="2" s="1"/>
  <c r="M43" i="2"/>
  <c r="K43" i="2"/>
  <c r="J43" i="2"/>
  <c r="I43" i="2"/>
  <c r="G43" i="2"/>
  <c r="F43" i="2"/>
  <c r="E43" i="2"/>
  <c r="D43" i="2"/>
  <c r="C43" i="2"/>
  <c r="B43" i="2"/>
  <c r="O43" i="2" s="1"/>
  <c r="U43" i="2" s="1"/>
  <c r="O42" i="2"/>
  <c r="U42" i="2" s="1"/>
  <c r="M42" i="2"/>
  <c r="K42" i="2"/>
  <c r="J42" i="2"/>
  <c r="I42" i="2"/>
  <c r="G42" i="2"/>
  <c r="F42" i="2"/>
  <c r="E42" i="2"/>
  <c r="D42" i="2"/>
  <c r="C42" i="2"/>
  <c r="B42" i="2"/>
  <c r="R41" i="2"/>
  <c r="M41" i="2"/>
  <c r="K41" i="2"/>
  <c r="J41" i="2"/>
  <c r="I41" i="2"/>
  <c r="G41" i="2"/>
  <c r="F41" i="2"/>
  <c r="E41" i="2"/>
  <c r="D41" i="2"/>
  <c r="C41" i="2"/>
  <c r="B41" i="2"/>
  <c r="O41" i="2" s="1"/>
  <c r="U41" i="2" s="1"/>
  <c r="M40" i="2"/>
  <c r="K40" i="2"/>
  <c r="J40" i="2"/>
  <c r="I40" i="2"/>
  <c r="G40" i="2"/>
  <c r="F40" i="2"/>
  <c r="E40" i="2"/>
  <c r="D40" i="2"/>
  <c r="C40" i="2"/>
  <c r="P40" i="2" s="1"/>
  <c r="S40" i="2" s="1"/>
  <c r="B40" i="2"/>
  <c r="O40" i="2" s="1"/>
  <c r="M39" i="2"/>
  <c r="K39" i="2"/>
  <c r="J39" i="2"/>
  <c r="I39" i="2"/>
  <c r="P39" i="2" s="1"/>
  <c r="G39" i="2"/>
  <c r="F39" i="2"/>
  <c r="E39" i="2"/>
  <c r="D39" i="2"/>
  <c r="C39" i="2"/>
  <c r="B39" i="2"/>
  <c r="O39" i="2" s="1"/>
  <c r="R39" i="2" s="1"/>
  <c r="M38" i="2"/>
  <c r="K38" i="2"/>
  <c r="J38" i="2"/>
  <c r="I38" i="2"/>
  <c r="G38" i="2"/>
  <c r="F38" i="2"/>
  <c r="E38" i="2"/>
  <c r="D38" i="2"/>
  <c r="C38" i="2"/>
  <c r="P38" i="2" s="1"/>
  <c r="B38" i="2"/>
  <c r="O38" i="2" s="1"/>
  <c r="M37" i="2"/>
  <c r="K37" i="2"/>
  <c r="J37" i="2"/>
  <c r="I37" i="2"/>
  <c r="G37" i="2"/>
  <c r="F37" i="2"/>
  <c r="E37" i="2"/>
  <c r="D37" i="2"/>
  <c r="C37" i="2"/>
  <c r="P37" i="2" s="1"/>
  <c r="B37" i="2"/>
  <c r="O37" i="2" s="1"/>
  <c r="O36" i="2"/>
  <c r="M36" i="2"/>
  <c r="K36" i="2"/>
  <c r="J36" i="2"/>
  <c r="I36" i="2"/>
  <c r="G36" i="2"/>
  <c r="F36" i="2"/>
  <c r="E36" i="2"/>
  <c r="D36" i="2"/>
  <c r="C36" i="2"/>
  <c r="P36" i="2" s="1"/>
  <c r="V36" i="2" s="1"/>
  <c r="B36" i="2"/>
  <c r="M35" i="2"/>
  <c r="K35" i="2"/>
  <c r="J35" i="2"/>
  <c r="I35" i="2"/>
  <c r="G35" i="2"/>
  <c r="F35" i="2"/>
  <c r="E35" i="2"/>
  <c r="D35" i="2"/>
  <c r="C35" i="2"/>
  <c r="B35" i="2"/>
  <c r="O35" i="2" s="1"/>
  <c r="U35" i="2" s="1"/>
  <c r="O34" i="2"/>
  <c r="U34" i="2" s="1"/>
  <c r="M34" i="2"/>
  <c r="K34" i="2"/>
  <c r="J34" i="2"/>
  <c r="I34" i="2"/>
  <c r="G34" i="2"/>
  <c r="F34" i="2"/>
  <c r="E34" i="2"/>
  <c r="D34" i="2"/>
  <c r="C34" i="2"/>
  <c r="B34" i="2"/>
  <c r="AH33" i="2"/>
  <c r="O33" i="2"/>
  <c r="U33" i="2" s="1"/>
  <c r="M33" i="2"/>
  <c r="K33" i="2"/>
  <c r="J33" i="2"/>
  <c r="I33" i="2"/>
  <c r="G33" i="2"/>
  <c r="F33" i="2"/>
  <c r="E33" i="2"/>
  <c r="D33" i="2"/>
  <c r="C33" i="2"/>
  <c r="B33" i="2"/>
  <c r="O32" i="2"/>
  <c r="U32" i="2" s="1"/>
  <c r="M32" i="2"/>
  <c r="K32" i="2"/>
  <c r="J32" i="2"/>
  <c r="I32" i="2"/>
  <c r="G32" i="2"/>
  <c r="F32" i="2"/>
  <c r="E32" i="2"/>
  <c r="D32" i="2"/>
  <c r="C32" i="2"/>
  <c r="B32" i="2"/>
  <c r="M31" i="2"/>
  <c r="K31" i="2"/>
  <c r="J31" i="2"/>
  <c r="I31" i="2"/>
  <c r="G31" i="2"/>
  <c r="F31" i="2"/>
  <c r="E31" i="2"/>
  <c r="D31" i="2"/>
  <c r="C31" i="2"/>
  <c r="B31" i="2"/>
  <c r="O31" i="2" s="1"/>
  <c r="M30" i="2"/>
  <c r="K30" i="2"/>
  <c r="J30" i="2"/>
  <c r="I30" i="2"/>
  <c r="P30" i="2" s="1"/>
  <c r="G30" i="2"/>
  <c r="F30" i="2"/>
  <c r="E30" i="2"/>
  <c r="D30" i="2"/>
  <c r="C30" i="2"/>
  <c r="B30" i="2"/>
  <c r="O30" i="2" s="1"/>
  <c r="M29" i="2"/>
  <c r="K29" i="2"/>
  <c r="J29" i="2"/>
  <c r="I29" i="2"/>
  <c r="G29" i="2"/>
  <c r="F29" i="2"/>
  <c r="E29" i="2"/>
  <c r="D29" i="2"/>
  <c r="C29" i="2"/>
  <c r="B29" i="2"/>
  <c r="O29" i="2" s="1"/>
  <c r="R29" i="2" s="1"/>
  <c r="P28" i="2"/>
  <c r="O28" i="2"/>
  <c r="AA28" i="2" s="1"/>
  <c r="M28" i="2"/>
  <c r="K28" i="2"/>
  <c r="J28" i="2"/>
  <c r="I28" i="2"/>
  <c r="G28" i="2"/>
  <c r="F28" i="2"/>
  <c r="E28" i="2"/>
  <c r="D28" i="2"/>
  <c r="C28" i="2"/>
  <c r="B28" i="2"/>
  <c r="S27" i="2"/>
  <c r="P27" i="2"/>
  <c r="V27" i="2" s="1"/>
  <c r="M27" i="2"/>
  <c r="K27" i="2"/>
  <c r="J27" i="2"/>
  <c r="I27" i="2"/>
  <c r="G27" i="2"/>
  <c r="F27" i="2"/>
  <c r="E27" i="2"/>
  <c r="D27" i="2"/>
  <c r="C27" i="2"/>
  <c r="B27" i="2"/>
  <c r="O27" i="2" s="1"/>
  <c r="M26" i="2"/>
  <c r="K26" i="2"/>
  <c r="J26" i="2"/>
  <c r="I26" i="2"/>
  <c r="G26" i="2"/>
  <c r="F26" i="2"/>
  <c r="E26" i="2"/>
  <c r="D26" i="2"/>
  <c r="C26" i="2"/>
  <c r="B26" i="2"/>
  <c r="O26" i="2" s="1"/>
  <c r="U25" i="2"/>
  <c r="M25" i="2"/>
  <c r="K25" i="2"/>
  <c r="J25" i="2"/>
  <c r="I25" i="2"/>
  <c r="P25" i="2" s="1"/>
  <c r="G25" i="2"/>
  <c r="F25" i="2"/>
  <c r="E25" i="2"/>
  <c r="D25" i="2"/>
  <c r="C25" i="2"/>
  <c r="B25" i="2"/>
  <c r="O25" i="2" s="1"/>
  <c r="M24" i="2"/>
  <c r="K24" i="2"/>
  <c r="J24" i="2"/>
  <c r="I24" i="2"/>
  <c r="G24" i="2"/>
  <c r="F24" i="2"/>
  <c r="E24" i="2"/>
  <c r="D24" i="2"/>
  <c r="C24" i="2"/>
  <c r="B24" i="2"/>
  <c r="O24" i="2" s="1"/>
  <c r="U24" i="2" s="1"/>
  <c r="M23" i="2"/>
  <c r="K23" i="2"/>
  <c r="J23" i="2"/>
  <c r="I23" i="2"/>
  <c r="G23" i="2"/>
  <c r="F23" i="2"/>
  <c r="E23" i="2"/>
  <c r="D23" i="2"/>
  <c r="C23" i="2"/>
  <c r="B23" i="2"/>
  <c r="O23" i="2" s="1"/>
  <c r="R23" i="2" s="1"/>
  <c r="M22" i="2"/>
  <c r="K22" i="2"/>
  <c r="J22" i="2"/>
  <c r="I22" i="2"/>
  <c r="P22" i="2" s="1"/>
  <c r="S22" i="2" s="1"/>
  <c r="G22" i="2"/>
  <c r="F22" i="2"/>
  <c r="E22" i="2"/>
  <c r="D22" i="2"/>
  <c r="C22" i="2"/>
  <c r="B22" i="2"/>
  <c r="O22" i="2" s="1"/>
  <c r="AA22" i="2" s="1"/>
  <c r="M21" i="2"/>
  <c r="K21" i="2"/>
  <c r="J21" i="2"/>
  <c r="I21" i="2"/>
  <c r="P21" i="2" s="1"/>
  <c r="G21" i="2"/>
  <c r="F21" i="2"/>
  <c r="E21" i="2"/>
  <c r="D21" i="2"/>
  <c r="C21" i="2"/>
  <c r="B21" i="2"/>
  <c r="O21" i="2" s="1"/>
  <c r="Z21" i="2" s="1"/>
  <c r="M20" i="2"/>
  <c r="K20" i="2"/>
  <c r="J20" i="2"/>
  <c r="I20" i="2"/>
  <c r="G20" i="2"/>
  <c r="F20" i="2"/>
  <c r="E20" i="2"/>
  <c r="D20" i="2"/>
  <c r="C20" i="2"/>
  <c r="P20" i="2" s="1"/>
  <c r="B20" i="2"/>
  <c r="O20" i="2" s="1"/>
  <c r="M19" i="2"/>
  <c r="K19" i="2"/>
  <c r="J19" i="2"/>
  <c r="I19" i="2"/>
  <c r="G19" i="2"/>
  <c r="F19" i="2"/>
  <c r="E19" i="2"/>
  <c r="D19" i="2"/>
  <c r="C19" i="2"/>
  <c r="P19" i="2" s="1"/>
  <c r="B19" i="2"/>
  <c r="O19" i="2" s="1"/>
  <c r="M18" i="2"/>
  <c r="K18" i="2"/>
  <c r="J18" i="2"/>
  <c r="I18" i="2"/>
  <c r="G18" i="2"/>
  <c r="F18" i="2"/>
  <c r="E18" i="2"/>
  <c r="D18" i="2"/>
  <c r="C18" i="2"/>
  <c r="P18" i="2" s="1"/>
  <c r="V18" i="2" s="1"/>
  <c r="B18" i="2"/>
  <c r="O18" i="2" s="1"/>
  <c r="M17" i="2"/>
  <c r="K17" i="2"/>
  <c r="J17" i="2"/>
  <c r="I17" i="2"/>
  <c r="P17" i="2" s="1"/>
  <c r="G17" i="2"/>
  <c r="F17" i="2"/>
  <c r="E17" i="2"/>
  <c r="D17" i="2"/>
  <c r="C17" i="2"/>
  <c r="B17" i="2"/>
  <c r="O17" i="2" s="1"/>
  <c r="O16" i="2"/>
  <c r="U16" i="2" s="1"/>
  <c r="M16" i="2"/>
  <c r="K16" i="2"/>
  <c r="J16" i="2"/>
  <c r="I16" i="2"/>
  <c r="G16" i="2"/>
  <c r="F16" i="2"/>
  <c r="E16" i="2"/>
  <c r="D16" i="2"/>
  <c r="C16" i="2"/>
  <c r="B16" i="2"/>
  <c r="U15" i="2"/>
  <c r="R15" i="2"/>
  <c r="M15" i="2"/>
  <c r="K15" i="2"/>
  <c r="J15" i="2"/>
  <c r="I15" i="2"/>
  <c r="G15" i="2"/>
  <c r="F15" i="2"/>
  <c r="E15" i="2"/>
  <c r="D15" i="2"/>
  <c r="C15" i="2"/>
  <c r="B15" i="2"/>
  <c r="O15" i="2" s="1"/>
  <c r="M14" i="2"/>
  <c r="K14" i="2"/>
  <c r="J14" i="2"/>
  <c r="I14" i="2"/>
  <c r="P14" i="2" s="1"/>
  <c r="S14" i="2" s="1"/>
  <c r="G14" i="2"/>
  <c r="F14" i="2"/>
  <c r="E14" i="2"/>
  <c r="D14" i="2"/>
  <c r="C14" i="2"/>
  <c r="B14" i="2"/>
  <c r="O14" i="2" s="1"/>
  <c r="M13" i="2"/>
  <c r="K13" i="2"/>
  <c r="J13" i="2"/>
  <c r="I13" i="2"/>
  <c r="G13" i="2"/>
  <c r="F13" i="2"/>
  <c r="E13" i="2"/>
  <c r="D13" i="2"/>
  <c r="C13" i="2"/>
  <c r="B13" i="2"/>
  <c r="O13" i="2" s="1"/>
  <c r="R13" i="2" s="1"/>
  <c r="AA12" i="2"/>
  <c r="M12" i="2"/>
  <c r="K12" i="2"/>
  <c r="J12" i="2"/>
  <c r="I12" i="2"/>
  <c r="G12" i="2"/>
  <c r="F12" i="2"/>
  <c r="E12" i="2"/>
  <c r="D12" i="2"/>
  <c r="C12" i="2"/>
  <c r="B12" i="2"/>
  <c r="O12" i="2" s="1"/>
  <c r="S11" i="2"/>
  <c r="P11" i="2"/>
  <c r="V11" i="2" s="1"/>
  <c r="M11" i="2"/>
  <c r="K11" i="2"/>
  <c r="J11" i="2"/>
  <c r="I11" i="2"/>
  <c r="G11" i="2"/>
  <c r="F11" i="2"/>
  <c r="E11" i="2"/>
  <c r="D11" i="2"/>
  <c r="C11" i="2"/>
  <c r="B11" i="2"/>
  <c r="O11" i="2" s="1"/>
  <c r="M10" i="2"/>
  <c r="K10" i="2"/>
  <c r="J10" i="2"/>
  <c r="I10" i="2"/>
  <c r="G10" i="2"/>
  <c r="F10" i="2"/>
  <c r="E10" i="2"/>
  <c r="D10" i="2"/>
  <c r="C10" i="2"/>
  <c r="B10" i="2"/>
  <c r="O10" i="2" s="1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M9" i="2"/>
  <c r="K9" i="2"/>
  <c r="J9" i="2"/>
  <c r="I9" i="2"/>
  <c r="P9" i="2" s="1"/>
  <c r="G9" i="2"/>
  <c r="F9" i="2"/>
  <c r="E9" i="2"/>
  <c r="D9" i="2"/>
  <c r="C9" i="2"/>
  <c r="B9" i="2"/>
  <c r="O9" i="2" s="1"/>
  <c r="U9" i="2" s="1"/>
  <c r="AH33" i="1"/>
  <c r="AH32" i="1"/>
  <c r="AG55" i="1"/>
  <c r="AG54" i="1"/>
  <c r="AG51" i="1"/>
  <c r="AG50" i="1"/>
  <c r="AG47" i="1"/>
  <c r="AG46" i="1"/>
  <c r="V20" i="3" l="1"/>
  <c r="AB20" i="3"/>
  <c r="S20" i="3"/>
  <c r="U28" i="3"/>
  <c r="AA28" i="3"/>
  <c r="R28" i="3"/>
  <c r="R52" i="4"/>
  <c r="AA52" i="4"/>
  <c r="U10" i="2"/>
  <c r="R10" i="2"/>
  <c r="V19" i="2"/>
  <c r="S19" i="2"/>
  <c r="Z12" i="3"/>
  <c r="R12" i="3"/>
  <c r="V46" i="3"/>
  <c r="S46" i="3"/>
  <c r="AB46" i="3"/>
  <c r="X11" i="2"/>
  <c r="U18" i="2"/>
  <c r="R18" i="2"/>
  <c r="U20" i="2"/>
  <c r="R20" i="2"/>
  <c r="AB21" i="2"/>
  <c r="U26" i="2"/>
  <c r="R26" i="2"/>
  <c r="V45" i="2"/>
  <c r="S45" i="2"/>
  <c r="Z47" i="2"/>
  <c r="R47" i="2"/>
  <c r="U45" i="3"/>
  <c r="AA45" i="3"/>
  <c r="R45" i="3"/>
  <c r="Z21" i="4"/>
  <c r="AA21" i="4"/>
  <c r="AA20" i="2"/>
  <c r="Y36" i="2"/>
  <c r="U38" i="2"/>
  <c r="R38" i="2"/>
  <c r="V29" i="3"/>
  <c r="S29" i="3"/>
  <c r="X29" i="3" s="1"/>
  <c r="AB29" i="3"/>
  <c r="P10" i="2"/>
  <c r="V10" i="2" s="1"/>
  <c r="P13" i="2"/>
  <c r="AB15" i="2"/>
  <c r="P24" i="2"/>
  <c r="P26" i="2"/>
  <c r="R28" i="2"/>
  <c r="AA30" i="2"/>
  <c r="U48" i="2"/>
  <c r="U36" i="2"/>
  <c r="R36" i="2"/>
  <c r="AA38" i="2"/>
  <c r="AA47" i="2"/>
  <c r="AB50" i="2"/>
  <c r="U11" i="3"/>
  <c r="R11" i="3"/>
  <c r="Z29" i="3"/>
  <c r="R29" i="3"/>
  <c r="Z38" i="3"/>
  <c r="R38" i="3"/>
  <c r="Z46" i="3"/>
  <c r="R46" i="3"/>
  <c r="P47" i="3"/>
  <c r="AA22" i="4"/>
  <c r="AA30" i="4"/>
  <c r="Z30" i="4"/>
  <c r="AA41" i="4"/>
  <c r="R41" i="4"/>
  <c r="P12" i="2"/>
  <c r="P15" i="2"/>
  <c r="P16" i="2"/>
  <c r="V12" i="3"/>
  <c r="AB12" i="3"/>
  <c r="S12" i="3"/>
  <c r="Z20" i="3"/>
  <c r="R20" i="3"/>
  <c r="U37" i="3"/>
  <c r="R37" i="3"/>
  <c r="U44" i="3"/>
  <c r="Z44" i="3"/>
  <c r="R47" i="3"/>
  <c r="P48" i="3"/>
  <c r="P12" i="4"/>
  <c r="R14" i="4"/>
  <c r="AA14" i="4"/>
  <c r="P32" i="4"/>
  <c r="S32" i="4" s="1"/>
  <c r="X32" i="4" s="1"/>
  <c r="P35" i="4"/>
  <c r="P37" i="4"/>
  <c r="P39" i="4"/>
  <c r="V39" i="4" s="1"/>
  <c r="P43" i="4"/>
  <c r="AB43" i="4" s="1"/>
  <c r="P45" i="4"/>
  <c r="P48" i="4"/>
  <c r="P50" i="4"/>
  <c r="P51" i="4"/>
  <c r="S51" i="4" s="1"/>
  <c r="X51" i="4" s="1"/>
  <c r="P23" i="2"/>
  <c r="Z28" i="2"/>
  <c r="U28" i="2"/>
  <c r="V37" i="2"/>
  <c r="S37" i="2"/>
  <c r="R48" i="2"/>
  <c r="X49" i="2"/>
  <c r="U19" i="3"/>
  <c r="R19" i="3"/>
  <c r="Z26" i="3"/>
  <c r="V38" i="3"/>
  <c r="AB38" i="3"/>
  <c r="S38" i="3"/>
  <c r="X38" i="3" s="1"/>
  <c r="R48" i="3"/>
  <c r="Z13" i="4"/>
  <c r="P23" i="4"/>
  <c r="S23" i="4" s="1"/>
  <c r="P25" i="4"/>
  <c r="R40" i="4"/>
  <c r="AA40" i="4"/>
  <c r="P29" i="2"/>
  <c r="P32" i="2"/>
  <c r="AB32" i="2" s="1"/>
  <c r="P33" i="2"/>
  <c r="AB33" i="2" s="1"/>
  <c r="P34" i="2"/>
  <c r="AB34" i="2" s="1"/>
  <c r="P35" i="2"/>
  <c r="P43" i="2"/>
  <c r="P48" i="2"/>
  <c r="AB48" i="2" s="1"/>
  <c r="AA48" i="2"/>
  <c r="P15" i="3"/>
  <c r="P17" i="3"/>
  <c r="P23" i="3"/>
  <c r="Z23" i="3" s="1"/>
  <c r="P25" i="3"/>
  <c r="P35" i="3"/>
  <c r="P41" i="3"/>
  <c r="P43" i="3"/>
  <c r="AB43" i="3" s="1"/>
  <c r="AB39" i="2"/>
  <c r="AA40" i="2"/>
  <c r="P42" i="2"/>
  <c r="P46" i="2"/>
  <c r="V46" i="2" s="1"/>
  <c r="AA46" i="2"/>
  <c r="P14" i="3"/>
  <c r="P16" i="3"/>
  <c r="P22" i="3"/>
  <c r="V22" i="3" s="1"/>
  <c r="P24" i="3"/>
  <c r="P30" i="3"/>
  <c r="P34" i="3"/>
  <c r="P40" i="3"/>
  <c r="AB40" i="3" s="1"/>
  <c r="P42" i="3"/>
  <c r="P49" i="3"/>
  <c r="P52" i="3"/>
  <c r="Z23" i="4"/>
  <c r="AA23" i="4"/>
  <c r="R23" i="4"/>
  <c r="X23" i="4" s="1"/>
  <c r="Z39" i="4"/>
  <c r="Z49" i="4"/>
  <c r="Z41" i="4"/>
  <c r="AB41" i="4"/>
  <c r="AA51" i="4"/>
  <c r="AB15" i="4"/>
  <c r="AB23" i="4"/>
  <c r="AA31" i="4"/>
  <c r="U51" i="4"/>
  <c r="X41" i="4"/>
  <c r="U10" i="4"/>
  <c r="R10" i="4"/>
  <c r="AA10" i="4"/>
  <c r="Z10" i="4"/>
  <c r="U17" i="4"/>
  <c r="R17" i="4"/>
  <c r="AA17" i="4"/>
  <c r="Z17" i="4"/>
  <c r="U45" i="4"/>
  <c r="R45" i="4"/>
  <c r="AA45" i="4"/>
  <c r="Z45" i="4"/>
  <c r="AB50" i="4"/>
  <c r="V50" i="4"/>
  <c r="S50" i="4"/>
  <c r="X50" i="4" s="1"/>
  <c r="V10" i="4"/>
  <c r="S10" i="4"/>
  <c r="X10" i="4" s="1"/>
  <c r="AB10" i="4"/>
  <c r="S17" i="4"/>
  <c r="V17" i="4"/>
  <c r="AB17" i="4"/>
  <c r="R24" i="4"/>
  <c r="AA24" i="4"/>
  <c r="Z24" i="4"/>
  <c r="U24" i="4"/>
  <c r="V27" i="4"/>
  <c r="S27" i="4"/>
  <c r="AB27" i="4"/>
  <c r="U35" i="4"/>
  <c r="R35" i="4"/>
  <c r="AA35" i="4"/>
  <c r="Z35" i="4"/>
  <c r="V45" i="4"/>
  <c r="Y45" i="4" s="1"/>
  <c r="S45" i="4"/>
  <c r="X45" i="4" s="1"/>
  <c r="AB45" i="4"/>
  <c r="U27" i="4"/>
  <c r="Y27" i="4" s="1"/>
  <c r="R27" i="4"/>
  <c r="AA27" i="4"/>
  <c r="Z27" i="4"/>
  <c r="R32" i="4"/>
  <c r="AA32" i="4"/>
  <c r="U32" i="4"/>
  <c r="S34" i="4"/>
  <c r="AB34" i="4"/>
  <c r="V34" i="4"/>
  <c r="V38" i="4"/>
  <c r="S38" i="4"/>
  <c r="AB38" i="4"/>
  <c r="S42" i="4"/>
  <c r="AB42" i="4"/>
  <c r="V42" i="4"/>
  <c r="R53" i="4"/>
  <c r="X53" i="4" s="1"/>
  <c r="AA53" i="4"/>
  <c r="Z53" i="4"/>
  <c r="U53" i="4"/>
  <c r="R15" i="4"/>
  <c r="X15" i="4" s="1"/>
  <c r="AA15" i="4"/>
  <c r="Z15" i="4"/>
  <c r="U15" i="4"/>
  <c r="U18" i="4"/>
  <c r="R18" i="4"/>
  <c r="AA18" i="4"/>
  <c r="Z18" i="4"/>
  <c r="U28" i="4"/>
  <c r="R28" i="4"/>
  <c r="AA28" i="4"/>
  <c r="Z28" i="4"/>
  <c r="AB31" i="4"/>
  <c r="V31" i="4"/>
  <c r="S31" i="4"/>
  <c r="X31" i="4" s="1"/>
  <c r="S35" i="4"/>
  <c r="AB35" i="4"/>
  <c r="V35" i="4"/>
  <c r="Y35" i="4" s="1"/>
  <c r="R42" i="4"/>
  <c r="U42" i="4"/>
  <c r="AA42" i="4"/>
  <c r="Z42" i="4"/>
  <c r="V52" i="4"/>
  <c r="AB52" i="4"/>
  <c r="S52" i="4"/>
  <c r="X52" i="4" s="1"/>
  <c r="AB53" i="4"/>
  <c r="V18" i="4"/>
  <c r="S18" i="4"/>
  <c r="AB18" i="4"/>
  <c r="U25" i="4"/>
  <c r="R25" i="4"/>
  <c r="AA25" i="4"/>
  <c r="Z25" i="4"/>
  <c r="V28" i="4"/>
  <c r="S28" i="4"/>
  <c r="AB28" i="4"/>
  <c r="U36" i="4"/>
  <c r="R36" i="4"/>
  <c r="AA36" i="4"/>
  <c r="Z36" i="4"/>
  <c r="V46" i="4"/>
  <c r="S46" i="4"/>
  <c r="AB46" i="4"/>
  <c r="V48" i="4"/>
  <c r="S48" i="4"/>
  <c r="AB48" i="4"/>
  <c r="U9" i="4"/>
  <c r="R9" i="4"/>
  <c r="AA9" i="4"/>
  <c r="Z9" i="4"/>
  <c r="Y9" i="4"/>
  <c r="U11" i="4"/>
  <c r="R11" i="4"/>
  <c r="AA11" i="4"/>
  <c r="Z11" i="4"/>
  <c r="U19" i="4"/>
  <c r="R19" i="4"/>
  <c r="AA19" i="4"/>
  <c r="Z19" i="4"/>
  <c r="AB22" i="4"/>
  <c r="V22" i="4"/>
  <c r="S22" i="4"/>
  <c r="X22" i="4" s="1"/>
  <c r="S25" i="4"/>
  <c r="X25" i="4" s="1"/>
  <c r="AB25" i="4"/>
  <c r="V25" i="4"/>
  <c r="R33" i="4"/>
  <c r="AA33" i="4"/>
  <c r="Z33" i="4"/>
  <c r="U33" i="4"/>
  <c r="V36" i="4"/>
  <c r="S36" i="4"/>
  <c r="X36" i="4" s="1"/>
  <c r="AB36" i="4"/>
  <c r="U43" i="4"/>
  <c r="R43" i="4"/>
  <c r="AA43" i="4"/>
  <c r="R54" i="4"/>
  <c r="AA54" i="4"/>
  <c r="Z54" i="4"/>
  <c r="U54" i="4"/>
  <c r="V14" i="4"/>
  <c r="S14" i="4"/>
  <c r="X14" i="4" s="1"/>
  <c r="AB14" i="4"/>
  <c r="S9" i="4"/>
  <c r="AB9" i="4"/>
  <c r="V11" i="4"/>
  <c r="S11" i="4"/>
  <c r="AB11" i="4"/>
  <c r="V19" i="4"/>
  <c r="S19" i="4"/>
  <c r="AB19" i="4"/>
  <c r="U26" i="4"/>
  <c r="R26" i="4"/>
  <c r="AA26" i="4"/>
  <c r="Z26" i="4"/>
  <c r="V29" i="4"/>
  <c r="S29" i="4"/>
  <c r="AB29" i="4"/>
  <c r="S33" i="4"/>
  <c r="X33" i="4" s="1"/>
  <c r="AB33" i="4"/>
  <c r="V33" i="4"/>
  <c r="Y33" i="4" s="1"/>
  <c r="U37" i="4"/>
  <c r="R37" i="4"/>
  <c r="AA37" i="4"/>
  <c r="Z37" i="4"/>
  <c r="V40" i="4"/>
  <c r="S40" i="4"/>
  <c r="AB40" i="4"/>
  <c r="S43" i="4"/>
  <c r="AB51" i="4"/>
  <c r="S54" i="4"/>
  <c r="AB54" i="4"/>
  <c r="V54" i="4"/>
  <c r="R16" i="4"/>
  <c r="AA16" i="4"/>
  <c r="Z16" i="4"/>
  <c r="U16" i="4"/>
  <c r="V26" i="4"/>
  <c r="S26" i="4"/>
  <c r="AB26" i="4"/>
  <c r="V37" i="4"/>
  <c r="S37" i="4"/>
  <c r="AB37" i="4"/>
  <c r="U44" i="4"/>
  <c r="R44" i="4"/>
  <c r="AA44" i="4"/>
  <c r="Z44" i="4"/>
  <c r="V12" i="4"/>
  <c r="S12" i="4"/>
  <c r="AB12" i="4"/>
  <c r="S16" i="4"/>
  <c r="AB16" i="4"/>
  <c r="V16" i="4"/>
  <c r="V20" i="4"/>
  <c r="S20" i="4"/>
  <c r="AB20" i="4"/>
  <c r="S24" i="4"/>
  <c r="X24" i="4" s="1"/>
  <c r="AB24" i="4"/>
  <c r="V24" i="4"/>
  <c r="U34" i="4"/>
  <c r="R34" i="4"/>
  <c r="AA34" i="4"/>
  <c r="Z34" i="4"/>
  <c r="V44" i="4"/>
  <c r="S44" i="4"/>
  <c r="X44" i="4" s="1"/>
  <c r="AB44" i="4"/>
  <c r="V47" i="4"/>
  <c r="S47" i="4"/>
  <c r="AB47" i="4"/>
  <c r="Z12" i="4"/>
  <c r="Z46" i="4"/>
  <c r="AA12" i="4"/>
  <c r="R13" i="4"/>
  <c r="AB13" i="4"/>
  <c r="AA20" i="4"/>
  <c r="R21" i="4"/>
  <c r="AB21" i="4"/>
  <c r="U23" i="4"/>
  <c r="AA29" i="4"/>
  <c r="R30" i="4"/>
  <c r="AB30" i="4"/>
  <c r="AA38" i="4"/>
  <c r="R39" i="4"/>
  <c r="AB39" i="4"/>
  <c r="U41" i="4"/>
  <c r="AA46" i="4"/>
  <c r="AA47" i="4"/>
  <c r="AA48" i="4"/>
  <c r="R49" i="4"/>
  <c r="AB49" i="4"/>
  <c r="Z29" i="4"/>
  <c r="Z47" i="4"/>
  <c r="R12" i="4"/>
  <c r="S13" i="4"/>
  <c r="U14" i="4"/>
  <c r="V15" i="4"/>
  <c r="R20" i="4"/>
  <c r="S21" i="4"/>
  <c r="X21" i="4" s="1"/>
  <c r="U22" i="4"/>
  <c r="V23" i="4"/>
  <c r="R29" i="4"/>
  <c r="S30" i="4"/>
  <c r="U31" i="4"/>
  <c r="R38" i="4"/>
  <c r="S39" i="4"/>
  <c r="U40" i="4"/>
  <c r="V41" i="4"/>
  <c r="R46" i="4"/>
  <c r="R47" i="4"/>
  <c r="R48" i="4"/>
  <c r="S49" i="4"/>
  <c r="U50" i="4"/>
  <c r="U52" i="4"/>
  <c r="Y52" i="4" s="1"/>
  <c r="V53" i="4"/>
  <c r="Y53" i="4" s="1"/>
  <c r="U13" i="4"/>
  <c r="Y13" i="4" s="1"/>
  <c r="U21" i="4"/>
  <c r="Y21" i="4" s="1"/>
  <c r="U30" i="4"/>
  <c r="Y30" i="4" s="1"/>
  <c r="U39" i="4"/>
  <c r="Y39" i="4" s="1"/>
  <c r="U49" i="4"/>
  <c r="Y49" i="4" s="1"/>
  <c r="U12" i="4"/>
  <c r="U20" i="4"/>
  <c r="U29" i="4"/>
  <c r="U38" i="4"/>
  <c r="U46" i="4"/>
  <c r="Y46" i="4" s="1"/>
  <c r="U47" i="4"/>
  <c r="U48" i="4"/>
  <c r="Z20" i="4"/>
  <c r="Z38" i="4"/>
  <c r="Z48" i="4"/>
  <c r="Z14" i="4"/>
  <c r="Z22" i="4"/>
  <c r="Z31" i="4"/>
  <c r="Z40" i="4"/>
  <c r="Z50" i="4"/>
  <c r="Z52" i="4"/>
  <c r="X46" i="3"/>
  <c r="Y19" i="3"/>
  <c r="Y37" i="3"/>
  <c r="V17" i="3"/>
  <c r="Y17" i="3" s="1"/>
  <c r="S17" i="3"/>
  <c r="AB17" i="3"/>
  <c r="V23" i="3"/>
  <c r="R32" i="3"/>
  <c r="AA32" i="3"/>
  <c r="Z32" i="3"/>
  <c r="U32" i="3"/>
  <c r="V35" i="3"/>
  <c r="Y35" i="3" s="1"/>
  <c r="S35" i="3"/>
  <c r="AB35" i="3"/>
  <c r="S41" i="3"/>
  <c r="AB41" i="3"/>
  <c r="V41" i="3"/>
  <c r="AA49" i="3"/>
  <c r="Z49" i="3"/>
  <c r="U49" i="3"/>
  <c r="R49" i="3"/>
  <c r="R52" i="3"/>
  <c r="U52" i="3"/>
  <c r="AA52" i="3"/>
  <c r="Z52" i="3"/>
  <c r="R14" i="3"/>
  <c r="AA14" i="3"/>
  <c r="Z14" i="3"/>
  <c r="U14" i="3"/>
  <c r="S21" i="3"/>
  <c r="V21" i="3"/>
  <c r="AB21" i="3"/>
  <c r="U24" i="3"/>
  <c r="R24" i="3"/>
  <c r="AA24" i="3"/>
  <c r="Z24" i="3"/>
  <c r="Y28" i="3"/>
  <c r="S32" i="3"/>
  <c r="X32" i="3" s="1"/>
  <c r="AB32" i="3"/>
  <c r="V32" i="3"/>
  <c r="S39" i="3"/>
  <c r="V39" i="3"/>
  <c r="AB39" i="3"/>
  <c r="U42" i="3"/>
  <c r="R42" i="3"/>
  <c r="AA42" i="3"/>
  <c r="Z42" i="3"/>
  <c r="U33" i="3"/>
  <c r="R33" i="3"/>
  <c r="AA33" i="3"/>
  <c r="Z33" i="3"/>
  <c r="S42" i="3"/>
  <c r="AB42" i="3"/>
  <c r="V42" i="3"/>
  <c r="Y42" i="3" s="1"/>
  <c r="R50" i="3"/>
  <c r="AA50" i="3"/>
  <c r="U50" i="3"/>
  <c r="Z50" i="3"/>
  <c r="R53" i="3"/>
  <c r="AA53" i="3"/>
  <c r="Z53" i="3"/>
  <c r="U53" i="3"/>
  <c r="V9" i="3"/>
  <c r="Y9" i="3" s="1"/>
  <c r="S9" i="3"/>
  <c r="AB9" i="3"/>
  <c r="R15" i="3"/>
  <c r="AA15" i="3"/>
  <c r="Z15" i="3"/>
  <c r="U15" i="3"/>
  <c r="AA21" i="3"/>
  <c r="Z21" i="3"/>
  <c r="U21" i="3"/>
  <c r="R21" i="3"/>
  <c r="S33" i="3"/>
  <c r="AB33" i="3"/>
  <c r="V33" i="3"/>
  <c r="AA39" i="3"/>
  <c r="Z39" i="3"/>
  <c r="U39" i="3"/>
  <c r="R39" i="3"/>
  <c r="AB50" i="3"/>
  <c r="V50" i="3"/>
  <c r="S50" i="3"/>
  <c r="AB51" i="3"/>
  <c r="V51" i="3"/>
  <c r="S51" i="3"/>
  <c r="S53" i="3"/>
  <c r="AB53" i="3"/>
  <c r="V53" i="3"/>
  <c r="AB14" i="3"/>
  <c r="V14" i="3"/>
  <c r="S14" i="3"/>
  <c r="X14" i="3" s="1"/>
  <c r="S24" i="3"/>
  <c r="X24" i="3" s="1"/>
  <c r="AB24" i="3"/>
  <c r="V24" i="3"/>
  <c r="S30" i="3"/>
  <c r="V30" i="3"/>
  <c r="AB30" i="3"/>
  <c r="Y11" i="3"/>
  <c r="S15" i="3"/>
  <c r="AB15" i="3"/>
  <c r="V15" i="3"/>
  <c r="V25" i="3"/>
  <c r="Y25" i="3" s="1"/>
  <c r="S25" i="3"/>
  <c r="AB25" i="3"/>
  <c r="AA30" i="3"/>
  <c r="Z30" i="3"/>
  <c r="U30" i="3"/>
  <c r="R30" i="3"/>
  <c r="S43" i="3"/>
  <c r="U54" i="3"/>
  <c r="R54" i="3"/>
  <c r="AA54" i="3"/>
  <c r="Z54" i="3"/>
  <c r="S13" i="3"/>
  <c r="V13" i="3"/>
  <c r="AB13" i="3"/>
  <c r="U16" i="3"/>
  <c r="R16" i="3"/>
  <c r="AA16" i="3"/>
  <c r="Z16" i="3"/>
  <c r="R22" i="3"/>
  <c r="AA22" i="3"/>
  <c r="U22" i="3"/>
  <c r="U34" i="3"/>
  <c r="R34" i="3"/>
  <c r="AA34" i="3"/>
  <c r="Z34" i="3"/>
  <c r="R40" i="3"/>
  <c r="AA40" i="3"/>
  <c r="U40" i="3"/>
  <c r="Y45" i="3"/>
  <c r="R51" i="3"/>
  <c r="AA51" i="3"/>
  <c r="Z51" i="3"/>
  <c r="U51" i="3"/>
  <c r="S54" i="3"/>
  <c r="X54" i="3" s="1"/>
  <c r="AB54" i="3"/>
  <c r="V54" i="3"/>
  <c r="Y54" i="3" s="1"/>
  <c r="S16" i="3"/>
  <c r="AB16" i="3"/>
  <c r="V16" i="3"/>
  <c r="AB22" i="3"/>
  <c r="R31" i="3"/>
  <c r="AA31" i="3"/>
  <c r="Z31" i="3"/>
  <c r="U31" i="3"/>
  <c r="S34" i="3"/>
  <c r="AB34" i="3"/>
  <c r="V34" i="3"/>
  <c r="S40" i="3"/>
  <c r="V49" i="3"/>
  <c r="S49" i="3"/>
  <c r="X49" i="3" s="1"/>
  <c r="AB49" i="3"/>
  <c r="AB52" i="3"/>
  <c r="V52" i="3"/>
  <c r="S52" i="3"/>
  <c r="AA13" i="3"/>
  <c r="Z13" i="3"/>
  <c r="U13" i="3"/>
  <c r="R13" i="3"/>
  <c r="R23" i="3"/>
  <c r="AA23" i="3"/>
  <c r="U23" i="3"/>
  <c r="AB31" i="3"/>
  <c r="V31" i="3"/>
  <c r="S31" i="3"/>
  <c r="X31" i="3" s="1"/>
  <c r="R41" i="3"/>
  <c r="AA41" i="3"/>
  <c r="Z41" i="3"/>
  <c r="U41" i="3"/>
  <c r="Z36" i="3"/>
  <c r="Y10" i="3"/>
  <c r="Z11" i="3"/>
  <c r="AA12" i="3"/>
  <c r="Y18" i="3"/>
  <c r="Z19" i="3"/>
  <c r="AA20" i="3"/>
  <c r="Y27" i="3"/>
  <c r="Z28" i="3"/>
  <c r="AA29" i="3"/>
  <c r="Y36" i="3"/>
  <c r="Z37" i="3"/>
  <c r="AA38" i="3"/>
  <c r="Y44" i="3"/>
  <c r="Z45" i="3"/>
  <c r="AA46" i="3"/>
  <c r="AA47" i="3"/>
  <c r="AA48" i="3"/>
  <c r="Z27" i="3"/>
  <c r="Z9" i="3"/>
  <c r="AA10" i="3"/>
  <c r="AB11" i="3"/>
  <c r="Z17" i="3"/>
  <c r="AA18" i="3"/>
  <c r="AB19" i="3"/>
  <c r="Z25" i="3"/>
  <c r="AA26" i="3"/>
  <c r="AA27" i="3"/>
  <c r="AB28" i="3"/>
  <c r="Z35" i="3"/>
  <c r="AA36" i="3"/>
  <c r="AB37" i="3"/>
  <c r="AA44" i="3"/>
  <c r="AB45" i="3"/>
  <c r="Z18" i="3"/>
  <c r="AA9" i="3"/>
  <c r="R10" i="3"/>
  <c r="AB10" i="3"/>
  <c r="S11" i="3"/>
  <c r="X11" i="3" s="1"/>
  <c r="U12" i="3"/>
  <c r="Y12" i="3" s="1"/>
  <c r="AA17" i="3"/>
  <c r="R18" i="3"/>
  <c r="AB18" i="3"/>
  <c r="S19" i="3"/>
  <c r="X19" i="3" s="1"/>
  <c r="U20" i="3"/>
  <c r="Y20" i="3" s="1"/>
  <c r="AA25" i="3"/>
  <c r="R26" i="3"/>
  <c r="AB26" i="3"/>
  <c r="R27" i="3"/>
  <c r="AB27" i="3"/>
  <c r="S28" i="3"/>
  <c r="U29" i="3"/>
  <c r="Y29" i="3" s="1"/>
  <c r="AA35" i="3"/>
  <c r="R36" i="3"/>
  <c r="AB36" i="3"/>
  <c r="S37" i="3"/>
  <c r="X37" i="3" s="1"/>
  <c r="U38" i="3"/>
  <c r="Y38" i="3" s="1"/>
  <c r="AA43" i="3"/>
  <c r="R44" i="3"/>
  <c r="AB44" i="3"/>
  <c r="S45" i="3"/>
  <c r="X45" i="3" s="1"/>
  <c r="U46" i="3"/>
  <c r="Y46" i="3" s="1"/>
  <c r="U47" i="3"/>
  <c r="U48" i="3"/>
  <c r="R9" i="3"/>
  <c r="S10" i="3"/>
  <c r="R17" i="3"/>
  <c r="S18" i="3"/>
  <c r="X18" i="3" s="1"/>
  <c r="R25" i="3"/>
  <c r="S26" i="3"/>
  <c r="S27" i="3"/>
  <c r="R35" i="3"/>
  <c r="S36" i="3"/>
  <c r="R43" i="3"/>
  <c r="S44" i="3"/>
  <c r="X44" i="3" s="1"/>
  <c r="Z10" i="3"/>
  <c r="U26" i="3"/>
  <c r="Y26" i="3" s="1"/>
  <c r="Y44" i="2"/>
  <c r="U37" i="2"/>
  <c r="R37" i="2"/>
  <c r="AA37" i="2"/>
  <c r="Z37" i="2"/>
  <c r="Y18" i="2"/>
  <c r="V20" i="2"/>
  <c r="Y20" i="2" s="1"/>
  <c r="S20" i="2"/>
  <c r="X20" i="2" s="1"/>
  <c r="AB20" i="2"/>
  <c r="V12" i="2"/>
  <c r="S12" i="2"/>
  <c r="AB12" i="2"/>
  <c r="V38" i="2"/>
  <c r="S38" i="2"/>
  <c r="X38" i="2" s="1"/>
  <c r="AB38" i="2"/>
  <c r="Y38" i="2"/>
  <c r="Y10" i="2"/>
  <c r="Y19" i="2"/>
  <c r="U19" i="2"/>
  <c r="R19" i="2"/>
  <c r="AA19" i="2"/>
  <c r="Z19" i="2"/>
  <c r="V9" i="2"/>
  <c r="Y9" i="2" s="1"/>
  <c r="S9" i="2"/>
  <c r="X9" i="2" s="1"/>
  <c r="AB9" i="2"/>
  <c r="S23" i="2"/>
  <c r="X23" i="2" s="1"/>
  <c r="V23" i="2"/>
  <c r="U27" i="2"/>
  <c r="Y27" i="2" s="1"/>
  <c r="R27" i="2"/>
  <c r="X27" i="2" s="1"/>
  <c r="AA27" i="2"/>
  <c r="R22" i="2"/>
  <c r="X22" i="2" s="1"/>
  <c r="Z22" i="2"/>
  <c r="U22" i="2"/>
  <c r="V25" i="2"/>
  <c r="Y25" i="2" s="1"/>
  <c r="S25" i="2"/>
  <c r="AB25" i="2"/>
  <c r="Z29" i="2"/>
  <c r="AA31" i="2"/>
  <c r="Z31" i="2"/>
  <c r="Z46" i="2"/>
  <c r="R51" i="2"/>
  <c r="AA51" i="2"/>
  <c r="Z51" i="2"/>
  <c r="U51" i="2"/>
  <c r="R53" i="2"/>
  <c r="AA53" i="2"/>
  <c r="U53" i="2"/>
  <c r="Z53" i="2"/>
  <c r="V13" i="2"/>
  <c r="S13" i="2"/>
  <c r="X13" i="2" s="1"/>
  <c r="U23" i="2"/>
  <c r="AB29" i="2"/>
  <c r="P31" i="2"/>
  <c r="S32" i="2"/>
  <c r="S34" i="2"/>
  <c r="X34" i="2" s="1"/>
  <c r="U45" i="2"/>
  <c r="R45" i="2"/>
  <c r="AA45" i="2"/>
  <c r="Z45" i="2"/>
  <c r="S53" i="2"/>
  <c r="X53" i="2" s="1"/>
  <c r="AB53" i="2"/>
  <c r="V53" i="2"/>
  <c r="U11" i="2"/>
  <c r="Y11" i="2" s="1"/>
  <c r="R11" i="2"/>
  <c r="AA11" i="2"/>
  <c r="R14" i="2"/>
  <c r="X14" i="2" s="1"/>
  <c r="Z14" i="2"/>
  <c r="U14" i="2"/>
  <c r="V28" i="2"/>
  <c r="Y28" i="2" s="1"/>
  <c r="S28" i="2"/>
  <c r="X28" i="2" s="1"/>
  <c r="AB28" i="2"/>
  <c r="AB14" i="2"/>
  <c r="V14" i="2"/>
  <c r="R17" i="2"/>
  <c r="AA17" i="2"/>
  <c r="Z17" i="2"/>
  <c r="V21" i="2"/>
  <c r="S21" i="2"/>
  <c r="S26" i="2"/>
  <c r="X26" i="2" s="1"/>
  <c r="AB26" i="2"/>
  <c r="Z38" i="2"/>
  <c r="AA39" i="2"/>
  <c r="U39" i="2"/>
  <c r="R9" i="2"/>
  <c r="AA9" i="2"/>
  <c r="Z9" i="2"/>
  <c r="Z11" i="2"/>
  <c r="AA13" i="2"/>
  <c r="U13" i="2"/>
  <c r="AA14" i="2"/>
  <c r="U17" i="2"/>
  <c r="AB22" i="2"/>
  <c r="V22" i="2"/>
  <c r="AB23" i="2"/>
  <c r="R25" i="2"/>
  <c r="AA25" i="2"/>
  <c r="Z25" i="2"/>
  <c r="V29" i="2"/>
  <c r="S29" i="2"/>
  <c r="X29" i="2" s="1"/>
  <c r="R30" i="2"/>
  <c r="Z30" i="2"/>
  <c r="U30" i="2"/>
  <c r="R31" i="2"/>
  <c r="V32" i="2"/>
  <c r="Y32" i="2" s="1"/>
  <c r="V34" i="2"/>
  <c r="Y34" i="2" s="1"/>
  <c r="V35" i="2"/>
  <c r="Y35" i="2" s="1"/>
  <c r="S35" i="2"/>
  <c r="X35" i="2" s="1"/>
  <c r="AB35" i="2"/>
  <c r="S36" i="2"/>
  <c r="X36" i="2" s="1"/>
  <c r="AB36" i="2"/>
  <c r="Z39" i="2"/>
  <c r="AA41" i="2"/>
  <c r="Z41" i="2"/>
  <c r="AB51" i="2"/>
  <c r="V17" i="2"/>
  <c r="S17" i="2"/>
  <c r="X17" i="2" s="1"/>
  <c r="AB17" i="2"/>
  <c r="Z12" i="2"/>
  <c r="U12" i="2"/>
  <c r="R12" i="2"/>
  <c r="V26" i="2"/>
  <c r="Y26" i="2" s="1"/>
  <c r="Z27" i="2"/>
  <c r="U31" i="2"/>
  <c r="P41" i="2"/>
  <c r="S48" i="2"/>
  <c r="X48" i="2" s="1"/>
  <c r="S54" i="2"/>
  <c r="X54" i="2" s="1"/>
  <c r="AB54" i="2"/>
  <c r="V54" i="2"/>
  <c r="Y54" i="2" s="1"/>
  <c r="AA23" i="2"/>
  <c r="Z23" i="2"/>
  <c r="Y23" i="2"/>
  <c r="AA15" i="2"/>
  <c r="Z15" i="2"/>
  <c r="AB30" i="2"/>
  <c r="V30" i="2"/>
  <c r="S10" i="2"/>
  <c r="X10" i="2" s="1"/>
  <c r="AB10" i="2"/>
  <c r="Z20" i="2"/>
  <c r="AA21" i="2"/>
  <c r="U21" i="2"/>
  <c r="Y21" i="2" s="1"/>
  <c r="R35" i="2"/>
  <c r="AA35" i="2"/>
  <c r="Z35" i="2"/>
  <c r="V39" i="2"/>
  <c r="S39" i="2"/>
  <c r="X39" i="2" s="1"/>
  <c r="R40" i="2"/>
  <c r="X40" i="2" s="1"/>
  <c r="Z40" i="2"/>
  <c r="U40" i="2"/>
  <c r="V43" i="2"/>
  <c r="Y43" i="2" s="1"/>
  <c r="S43" i="2"/>
  <c r="AB43" i="2"/>
  <c r="S44" i="2"/>
  <c r="X44" i="2" s="1"/>
  <c r="AB44" i="2"/>
  <c r="R50" i="2"/>
  <c r="AA50" i="2"/>
  <c r="Z50" i="2"/>
  <c r="U50" i="2"/>
  <c r="R52" i="2"/>
  <c r="X52" i="2" s="1"/>
  <c r="AA52" i="2"/>
  <c r="Z52" i="2"/>
  <c r="U52" i="2"/>
  <c r="S15" i="2"/>
  <c r="X15" i="2" s="1"/>
  <c r="V15" i="2"/>
  <c r="Y15" i="2" s="1"/>
  <c r="S16" i="2"/>
  <c r="X16" i="2" s="1"/>
  <c r="R21" i="2"/>
  <c r="S30" i="2"/>
  <c r="X30" i="2" s="1"/>
  <c r="V47" i="2"/>
  <c r="S47" i="2"/>
  <c r="X47" i="2" s="1"/>
  <c r="AB47" i="2"/>
  <c r="S18" i="2"/>
  <c r="X18" i="2" s="1"/>
  <c r="AB18" i="2"/>
  <c r="AA29" i="2"/>
  <c r="U29" i="2"/>
  <c r="AB40" i="2"/>
  <c r="V40" i="2"/>
  <c r="R43" i="2"/>
  <c r="AA43" i="2"/>
  <c r="Z43" i="2"/>
  <c r="AB49" i="2"/>
  <c r="S50" i="2"/>
  <c r="X50" i="2" s="1"/>
  <c r="Z10" i="2"/>
  <c r="Z18" i="2"/>
  <c r="Z26" i="2"/>
  <c r="Z36" i="2"/>
  <c r="Z44" i="2"/>
  <c r="R49" i="2"/>
  <c r="S51" i="2"/>
  <c r="X51" i="2" s="1"/>
  <c r="AA10" i="2"/>
  <c r="AB11" i="2"/>
  <c r="AA18" i="2"/>
  <c r="AB19" i="2"/>
  <c r="AA26" i="2"/>
  <c r="AB27" i="2"/>
  <c r="AA36" i="2"/>
  <c r="AB37" i="2"/>
  <c r="AA44" i="2"/>
  <c r="AB45" i="2"/>
  <c r="U49" i="2"/>
  <c r="V50" i="2"/>
  <c r="V51" i="2"/>
  <c r="V52" i="2"/>
  <c r="Z16" i="2"/>
  <c r="Z24" i="2"/>
  <c r="Z32" i="2"/>
  <c r="Z34" i="2"/>
  <c r="Z42" i="2"/>
  <c r="U46" i="2"/>
  <c r="U47" i="2"/>
  <c r="Z54" i="2"/>
  <c r="AA16" i="2"/>
  <c r="AA24" i="2"/>
  <c r="AA32" i="2"/>
  <c r="AA33" i="2"/>
  <c r="AA34" i="2"/>
  <c r="AA42" i="2"/>
  <c r="AA54" i="2"/>
  <c r="R16" i="2"/>
  <c r="R24" i="2"/>
  <c r="R32" i="2"/>
  <c r="R33" i="2"/>
  <c r="R34" i="2"/>
  <c r="R42" i="2"/>
  <c r="Y49" i="2"/>
  <c r="R54" i="2"/>
  <c r="Z49" i="2"/>
  <c r="X12" i="4" l="1"/>
  <c r="V48" i="3"/>
  <c r="S48" i="3"/>
  <c r="X48" i="3" s="1"/>
  <c r="AB48" i="3"/>
  <c r="AB16" i="2"/>
  <c r="V16" i="2"/>
  <c r="Y16" i="2" s="1"/>
  <c r="AD16" i="2" s="1"/>
  <c r="V47" i="3"/>
  <c r="S47" i="3"/>
  <c r="X47" i="3" s="1"/>
  <c r="AB47" i="3"/>
  <c r="Y51" i="2"/>
  <c r="AD51" i="2" s="1"/>
  <c r="V48" i="2"/>
  <c r="Y48" i="2" s="1"/>
  <c r="AB46" i="2"/>
  <c r="V33" i="2"/>
  <c r="Y33" i="2" s="1"/>
  <c r="X21" i="2"/>
  <c r="AD21" i="2" s="1"/>
  <c r="S33" i="2"/>
  <c r="X33" i="2" s="1"/>
  <c r="X25" i="2"/>
  <c r="X12" i="2"/>
  <c r="AD18" i="3"/>
  <c r="Z43" i="3"/>
  <c r="V40" i="3"/>
  <c r="Z40" i="3"/>
  <c r="Z56" i="3" s="1"/>
  <c r="Z22" i="3"/>
  <c r="V43" i="3"/>
  <c r="Y43" i="3" s="1"/>
  <c r="Y15" i="3"/>
  <c r="AB23" i="3"/>
  <c r="AB56" i="3" s="1"/>
  <c r="Z51" i="4"/>
  <c r="Y38" i="4"/>
  <c r="V32" i="4"/>
  <c r="Y32" i="4" s="1"/>
  <c r="V51" i="4"/>
  <c r="Y51" i="4" s="1"/>
  <c r="Y26" i="4"/>
  <c r="Y54" i="4"/>
  <c r="Z43" i="4"/>
  <c r="Y11" i="4"/>
  <c r="Z32" i="4"/>
  <c r="AB42" i="2"/>
  <c r="V42" i="2"/>
  <c r="Y42" i="2" s="1"/>
  <c r="S42" i="2"/>
  <c r="X42" i="2" s="1"/>
  <c r="AD42" i="2" s="1"/>
  <c r="Z48" i="3"/>
  <c r="X12" i="3"/>
  <c r="AD12" i="3" s="1"/>
  <c r="AB13" i="2"/>
  <c r="Z13" i="2"/>
  <c r="AD13" i="2" s="1"/>
  <c r="Y46" i="2"/>
  <c r="Y22" i="3"/>
  <c r="S46" i="2"/>
  <c r="X46" i="2" s="1"/>
  <c r="X32" i="2"/>
  <c r="AD32" i="2" s="1"/>
  <c r="X28" i="3"/>
  <c r="Y23" i="3"/>
  <c r="S22" i="3"/>
  <c r="X22" i="3" s="1"/>
  <c r="S23" i="3"/>
  <c r="Y22" i="4"/>
  <c r="Y14" i="4"/>
  <c r="X54" i="4"/>
  <c r="V43" i="4"/>
  <c r="Y43" i="4" s="1"/>
  <c r="X40" i="4"/>
  <c r="X11" i="4"/>
  <c r="AD11" i="4" s="1"/>
  <c r="Z48" i="2"/>
  <c r="Z47" i="3"/>
  <c r="X19" i="2"/>
  <c r="X43" i="2"/>
  <c r="Y37" i="2"/>
  <c r="Y48" i="3"/>
  <c r="AD48" i="3" s="1"/>
  <c r="Y47" i="3"/>
  <c r="Z33" i="2"/>
  <c r="Y12" i="2"/>
  <c r="Y45" i="2"/>
  <c r="X26" i="3"/>
  <c r="AD46" i="3"/>
  <c r="Y51" i="3"/>
  <c r="Y47" i="4"/>
  <c r="Y23" i="4"/>
  <c r="AD23" i="4" s="1"/>
  <c r="X37" i="4"/>
  <c r="AB32" i="4"/>
  <c r="AD32" i="4" s="1"/>
  <c r="X37" i="2"/>
  <c r="AD37" i="2" s="1"/>
  <c r="AB24" i="2"/>
  <c r="S24" i="2"/>
  <c r="X24" i="2" s="1"/>
  <c r="V24" i="2"/>
  <c r="Y24" i="2" s="1"/>
  <c r="X45" i="2"/>
  <c r="X20" i="3"/>
  <c r="AD20" i="3" s="1"/>
  <c r="Y34" i="4"/>
  <c r="Y29" i="4"/>
  <c r="Y40" i="4"/>
  <c r="AD40" i="4" s="1"/>
  <c r="Y28" i="4"/>
  <c r="Y24" i="4"/>
  <c r="Y10" i="4"/>
  <c r="AD10" i="4" s="1"/>
  <c r="Y44" i="4"/>
  <c r="AD44" i="4" s="1"/>
  <c r="Y20" i="4"/>
  <c r="Y12" i="4"/>
  <c r="Y50" i="4"/>
  <c r="AD50" i="4" s="1"/>
  <c r="Y36" i="4"/>
  <c r="AD36" i="4" s="1"/>
  <c r="Y25" i="4"/>
  <c r="Y48" i="4"/>
  <c r="Y31" i="4"/>
  <c r="AD31" i="4" s="1"/>
  <c r="Y42" i="4"/>
  <c r="Y18" i="4"/>
  <c r="Y15" i="4"/>
  <c r="AD15" i="4" s="1"/>
  <c r="Y16" i="4"/>
  <c r="AD21" i="4"/>
  <c r="X9" i="4"/>
  <c r="AD9" i="4" s="1"/>
  <c r="X19" i="4"/>
  <c r="X27" i="4"/>
  <c r="Y17" i="4"/>
  <c r="X29" i="4"/>
  <c r="AD29" i="4" s="1"/>
  <c r="Y19" i="4"/>
  <c r="X35" i="4"/>
  <c r="AD35" i="4" s="1"/>
  <c r="X26" i="4"/>
  <c r="X16" i="4"/>
  <c r="Y37" i="4"/>
  <c r="AD37" i="4" s="1"/>
  <c r="X34" i="4"/>
  <c r="X30" i="4"/>
  <c r="AD30" i="4" s="1"/>
  <c r="X13" i="4"/>
  <c r="AD13" i="4" s="1"/>
  <c r="AD14" i="4"/>
  <c r="AD25" i="4"/>
  <c r="AA56" i="4"/>
  <c r="X46" i="4"/>
  <c r="AD46" i="4" s="1"/>
  <c r="Y41" i="4"/>
  <c r="AD41" i="4" s="1"/>
  <c r="X20" i="4"/>
  <c r="AD20" i="4" s="1"/>
  <c r="AD22" i="4"/>
  <c r="X28" i="4"/>
  <c r="AD28" i="4" s="1"/>
  <c r="X18" i="4"/>
  <c r="X42" i="4"/>
  <c r="AD12" i="4"/>
  <c r="Z56" i="4"/>
  <c r="X47" i="4"/>
  <c r="X43" i="4"/>
  <c r="AD26" i="4"/>
  <c r="AD53" i="4"/>
  <c r="X38" i="4"/>
  <c r="AD38" i="4" s="1"/>
  <c r="AD45" i="4"/>
  <c r="X39" i="4"/>
  <c r="AD39" i="4" s="1"/>
  <c r="AD54" i="4"/>
  <c r="AD52" i="4"/>
  <c r="AD27" i="4"/>
  <c r="AD33" i="4"/>
  <c r="AB56" i="4"/>
  <c r="X48" i="4"/>
  <c r="X17" i="4"/>
  <c r="AD51" i="4"/>
  <c r="X49" i="4"/>
  <c r="AD49" i="4" s="1"/>
  <c r="AD24" i="4"/>
  <c r="Y29" i="2"/>
  <c r="Y40" i="2"/>
  <c r="AD40" i="2" s="1"/>
  <c r="Y53" i="2"/>
  <c r="AD53" i="2" s="1"/>
  <c r="Y49" i="3"/>
  <c r="AD49" i="3" s="1"/>
  <c r="Y30" i="3"/>
  <c r="Y41" i="3"/>
  <c r="X17" i="3"/>
  <c r="X10" i="3"/>
  <c r="AD10" i="3" s="1"/>
  <c r="Y31" i="3"/>
  <c r="X33" i="3"/>
  <c r="Y39" i="3"/>
  <c r="Y53" i="3"/>
  <c r="X30" i="3"/>
  <c r="Y32" i="3"/>
  <c r="AD32" i="3" s="1"/>
  <c r="X27" i="3"/>
  <c r="X52" i="3"/>
  <c r="Y24" i="3"/>
  <c r="AD24" i="3" s="1"/>
  <c r="X53" i="3"/>
  <c r="Y21" i="3"/>
  <c r="AD29" i="3"/>
  <c r="X15" i="3"/>
  <c r="AD38" i="3"/>
  <c r="Y13" i="3"/>
  <c r="AD37" i="3"/>
  <c r="Y16" i="3"/>
  <c r="Y50" i="3"/>
  <c r="AD17" i="3"/>
  <c r="Y34" i="3"/>
  <c r="Y40" i="3"/>
  <c r="Y52" i="3"/>
  <c r="AD52" i="3" s="1"/>
  <c r="Y14" i="3"/>
  <c r="AD14" i="3" s="1"/>
  <c r="AD19" i="3"/>
  <c r="Y33" i="3"/>
  <c r="AD22" i="3"/>
  <c r="AD27" i="3"/>
  <c r="AD11" i="3"/>
  <c r="X42" i="3"/>
  <c r="AD42" i="3" s="1"/>
  <c r="X41" i="3"/>
  <c r="AD54" i="3"/>
  <c r="AD26" i="3"/>
  <c r="X34" i="3"/>
  <c r="X51" i="3"/>
  <c r="AD51" i="3" s="1"/>
  <c r="AD45" i="3"/>
  <c r="AD15" i="3"/>
  <c r="X9" i="3"/>
  <c r="X35" i="3"/>
  <c r="AD35" i="3" s="1"/>
  <c r="AA56" i="3"/>
  <c r="X23" i="3"/>
  <c r="AD23" i="3" s="1"/>
  <c r="AD44" i="3"/>
  <c r="AD28" i="3"/>
  <c r="X40" i="3"/>
  <c r="X16" i="3"/>
  <c r="X50" i="3"/>
  <c r="X21" i="3"/>
  <c r="AD21" i="3" s="1"/>
  <c r="X36" i="3"/>
  <c r="AD36" i="3" s="1"/>
  <c r="AD31" i="3"/>
  <c r="X13" i="3"/>
  <c r="AD13" i="3" s="1"/>
  <c r="X43" i="3"/>
  <c r="AD43" i="3" s="1"/>
  <c r="X25" i="3"/>
  <c r="AD25" i="3" s="1"/>
  <c r="X39" i="3"/>
  <c r="Y47" i="2"/>
  <c r="AD47" i="2" s="1"/>
  <c r="Y13" i="2"/>
  <c r="Y14" i="2"/>
  <c r="AD14" i="2" s="1"/>
  <c r="AD24" i="2"/>
  <c r="AD48" i="2"/>
  <c r="Y17" i="2"/>
  <c r="AD17" i="2" s="1"/>
  <c r="Y52" i="2"/>
  <c r="AD52" i="2" s="1"/>
  <c r="Y50" i="2"/>
  <c r="AD50" i="2" s="1"/>
  <c r="AD49" i="2"/>
  <c r="AD36" i="2"/>
  <c r="Y30" i="2"/>
  <c r="AD30" i="2" s="1"/>
  <c r="Y22" i="2"/>
  <c r="AD22" i="2" s="1"/>
  <c r="Y39" i="2"/>
  <c r="AD39" i="2" s="1"/>
  <c r="AD34" i="2"/>
  <c r="AD25" i="2"/>
  <c r="AD38" i="2"/>
  <c r="AD18" i="2"/>
  <c r="AD15" i="2"/>
  <c r="S41" i="2"/>
  <c r="X41" i="2" s="1"/>
  <c r="V41" i="2"/>
  <c r="Y41" i="2" s="1"/>
  <c r="AB41" i="2"/>
  <c r="AD33" i="2"/>
  <c r="AD10" i="2"/>
  <c r="AD35" i="2"/>
  <c r="AD46" i="2"/>
  <c r="AD19" i="2"/>
  <c r="AD54" i="2"/>
  <c r="Z56" i="2"/>
  <c r="AD26" i="2"/>
  <c r="S31" i="2"/>
  <c r="X31" i="2" s="1"/>
  <c r="V31" i="2"/>
  <c r="Y31" i="2" s="1"/>
  <c r="AB31" i="2"/>
  <c r="AD23" i="2"/>
  <c r="AD12" i="2"/>
  <c r="AD29" i="2"/>
  <c r="AA56" i="2"/>
  <c r="AD43" i="2"/>
  <c r="AD44" i="2"/>
  <c r="AD11" i="2"/>
  <c r="AD45" i="2"/>
  <c r="AD28" i="2"/>
  <c r="AD27" i="2"/>
  <c r="AD20" i="2"/>
  <c r="AD33" i="3" l="1"/>
  <c r="AD30" i="3"/>
  <c r="AD19" i="4"/>
  <c r="AD16" i="4"/>
  <c r="AD55" i="4" s="1"/>
  <c r="AD43" i="4"/>
  <c r="AD17" i="4"/>
  <c r="AD48" i="4"/>
  <c r="AD47" i="4"/>
  <c r="AD42" i="4"/>
  <c r="AD47" i="3"/>
  <c r="AD18" i="4"/>
  <c r="AD34" i="4"/>
  <c r="Y56" i="4"/>
  <c r="X56" i="4"/>
  <c r="AD39" i="3"/>
  <c r="AD53" i="3"/>
  <c r="AD41" i="3"/>
  <c r="AD50" i="3"/>
  <c r="AD16" i="3"/>
  <c r="Y56" i="3"/>
  <c r="AD40" i="3"/>
  <c r="AD34" i="3"/>
  <c r="AD9" i="3"/>
  <c r="X56" i="3"/>
  <c r="AB56" i="2"/>
  <c r="Y56" i="2"/>
  <c r="AD31" i="2"/>
  <c r="AD41" i="2"/>
  <c r="AD9" i="2"/>
  <c r="X56" i="2"/>
  <c r="AD56" i="4" l="1"/>
  <c r="AD55" i="3"/>
  <c r="AD56" i="3"/>
  <c r="AD56" i="2"/>
  <c r="AD55" i="2"/>
  <c r="M54" i="1" l="1"/>
  <c r="K54" i="1"/>
  <c r="J54" i="1"/>
  <c r="I54" i="1"/>
  <c r="G54" i="1"/>
  <c r="F54" i="1"/>
  <c r="E54" i="1"/>
  <c r="D54" i="1"/>
  <c r="C54" i="1"/>
  <c r="P54" i="1" s="1"/>
  <c r="B54" i="1"/>
  <c r="O54" i="1" s="1"/>
  <c r="M53" i="1"/>
  <c r="K53" i="1"/>
  <c r="J53" i="1"/>
  <c r="I53" i="1"/>
  <c r="G53" i="1"/>
  <c r="F53" i="1"/>
  <c r="E53" i="1"/>
  <c r="D53" i="1"/>
  <c r="C53" i="1"/>
  <c r="B53" i="1"/>
  <c r="O53" i="1" s="1"/>
  <c r="M52" i="1"/>
  <c r="K52" i="1"/>
  <c r="J52" i="1"/>
  <c r="I52" i="1"/>
  <c r="G52" i="1"/>
  <c r="F52" i="1"/>
  <c r="E52" i="1"/>
  <c r="D52" i="1"/>
  <c r="C52" i="1"/>
  <c r="B52" i="1"/>
  <c r="O52" i="1" s="1"/>
  <c r="M51" i="1"/>
  <c r="K51" i="1"/>
  <c r="J51" i="1"/>
  <c r="I51" i="1"/>
  <c r="G51" i="1"/>
  <c r="F51" i="1"/>
  <c r="E51" i="1"/>
  <c r="D51" i="1"/>
  <c r="C51" i="1"/>
  <c r="B51" i="1"/>
  <c r="O51" i="1" s="1"/>
  <c r="M50" i="1"/>
  <c r="K50" i="1"/>
  <c r="J50" i="1"/>
  <c r="I50" i="1"/>
  <c r="G50" i="1"/>
  <c r="F50" i="1"/>
  <c r="E50" i="1"/>
  <c r="D50" i="1"/>
  <c r="C50" i="1"/>
  <c r="P50" i="1" s="1"/>
  <c r="B50" i="1"/>
  <c r="O50" i="1" s="1"/>
  <c r="M49" i="1"/>
  <c r="K49" i="1"/>
  <c r="J49" i="1"/>
  <c r="I49" i="1"/>
  <c r="G49" i="1"/>
  <c r="F49" i="1"/>
  <c r="E49" i="1"/>
  <c r="D49" i="1"/>
  <c r="C49" i="1"/>
  <c r="B49" i="1"/>
  <c r="O49" i="1" s="1"/>
  <c r="M48" i="1"/>
  <c r="K48" i="1"/>
  <c r="J48" i="1"/>
  <c r="I48" i="1"/>
  <c r="G48" i="1"/>
  <c r="F48" i="1"/>
  <c r="E48" i="1"/>
  <c r="D48" i="1"/>
  <c r="C48" i="1"/>
  <c r="B48" i="1"/>
  <c r="O48" i="1" s="1"/>
  <c r="M47" i="1"/>
  <c r="K47" i="1"/>
  <c r="J47" i="1"/>
  <c r="I47" i="1"/>
  <c r="G47" i="1"/>
  <c r="F47" i="1"/>
  <c r="E47" i="1"/>
  <c r="D47" i="1"/>
  <c r="C47" i="1"/>
  <c r="B47" i="1"/>
  <c r="O47" i="1" s="1"/>
  <c r="M46" i="1"/>
  <c r="K46" i="1"/>
  <c r="J46" i="1"/>
  <c r="I46" i="1"/>
  <c r="G46" i="1"/>
  <c r="F46" i="1"/>
  <c r="E46" i="1"/>
  <c r="D46" i="1"/>
  <c r="C46" i="1"/>
  <c r="P46" i="1" s="1"/>
  <c r="B46" i="1"/>
  <c r="O46" i="1" s="1"/>
  <c r="M45" i="1"/>
  <c r="K45" i="1"/>
  <c r="J45" i="1"/>
  <c r="I45" i="1"/>
  <c r="G45" i="1"/>
  <c r="F45" i="1"/>
  <c r="E45" i="1"/>
  <c r="D45" i="1"/>
  <c r="C45" i="1"/>
  <c r="B45" i="1"/>
  <c r="O45" i="1" s="1"/>
  <c r="M44" i="1"/>
  <c r="K44" i="1"/>
  <c r="J44" i="1"/>
  <c r="I44" i="1"/>
  <c r="G44" i="1"/>
  <c r="F44" i="1"/>
  <c r="E44" i="1"/>
  <c r="D44" i="1"/>
  <c r="C44" i="1"/>
  <c r="B44" i="1"/>
  <c r="O44" i="1" s="1"/>
  <c r="M43" i="1"/>
  <c r="K43" i="1"/>
  <c r="J43" i="1"/>
  <c r="I43" i="1"/>
  <c r="G43" i="1"/>
  <c r="F43" i="1"/>
  <c r="E43" i="1"/>
  <c r="D43" i="1"/>
  <c r="C43" i="1"/>
  <c r="B43" i="1"/>
  <c r="O43" i="1" s="1"/>
  <c r="M42" i="1"/>
  <c r="K42" i="1"/>
  <c r="J42" i="1"/>
  <c r="I42" i="1"/>
  <c r="G42" i="1"/>
  <c r="F42" i="1"/>
  <c r="E42" i="1"/>
  <c r="D42" i="1"/>
  <c r="C42" i="1"/>
  <c r="B42" i="1"/>
  <c r="O42" i="1" s="1"/>
  <c r="M41" i="1"/>
  <c r="K41" i="1"/>
  <c r="J41" i="1"/>
  <c r="I41" i="1"/>
  <c r="G41" i="1"/>
  <c r="F41" i="1"/>
  <c r="E41" i="1"/>
  <c r="D41" i="1"/>
  <c r="C41" i="1"/>
  <c r="B41" i="1"/>
  <c r="O41" i="1" s="1"/>
  <c r="M40" i="1"/>
  <c r="K40" i="1"/>
  <c r="J40" i="1"/>
  <c r="I40" i="1"/>
  <c r="G40" i="1"/>
  <c r="F40" i="1"/>
  <c r="E40" i="1"/>
  <c r="D40" i="1"/>
  <c r="C40" i="1"/>
  <c r="B40" i="1"/>
  <c r="O40" i="1" s="1"/>
  <c r="M39" i="1"/>
  <c r="K39" i="1"/>
  <c r="J39" i="1"/>
  <c r="I39" i="1"/>
  <c r="G39" i="1"/>
  <c r="F39" i="1"/>
  <c r="E39" i="1"/>
  <c r="D39" i="1"/>
  <c r="C39" i="1"/>
  <c r="B39" i="1"/>
  <c r="O39" i="1" s="1"/>
  <c r="M38" i="1"/>
  <c r="K38" i="1"/>
  <c r="J38" i="1"/>
  <c r="I38" i="1"/>
  <c r="G38" i="1"/>
  <c r="F38" i="1"/>
  <c r="E38" i="1"/>
  <c r="D38" i="1"/>
  <c r="C38" i="1"/>
  <c r="B38" i="1"/>
  <c r="O38" i="1" s="1"/>
  <c r="M37" i="1"/>
  <c r="K37" i="1"/>
  <c r="J37" i="1"/>
  <c r="I37" i="1"/>
  <c r="G37" i="1"/>
  <c r="F37" i="1"/>
  <c r="E37" i="1"/>
  <c r="D37" i="1"/>
  <c r="C37" i="1"/>
  <c r="B37" i="1"/>
  <c r="O37" i="1" s="1"/>
  <c r="M36" i="1"/>
  <c r="K36" i="1"/>
  <c r="J36" i="1"/>
  <c r="I36" i="1"/>
  <c r="G36" i="1"/>
  <c r="F36" i="1"/>
  <c r="E36" i="1"/>
  <c r="D36" i="1"/>
  <c r="C36" i="1"/>
  <c r="B36" i="1"/>
  <c r="O36" i="1" s="1"/>
  <c r="M35" i="1"/>
  <c r="K35" i="1"/>
  <c r="J35" i="1"/>
  <c r="I35" i="1"/>
  <c r="G35" i="1"/>
  <c r="F35" i="1"/>
  <c r="E35" i="1"/>
  <c r="D35" i="1"/>
  <c r="C35" i="1"/>
  <c r="B35" i="1"/>
  <c r="O35" i="1" s="1"/>
  <c r="M34" i="1"/>
  <c r="K34" i="1"/>
  <c r="J34" i="1"/>
  <c r="I34" i="1"/>
  <c r="G34" i="1"/>
  <c r="F34" i="1"/>
  <c r="E34" i="1"/>
  <c r="D34" i="1"/>
  <c r="C34" i="1"/>
  <c r="B34" i="1"/>
  <c r="O34" i="1" s="1"/>
  <c r="M33" i="1"/>
  <c r="K33" i="1"/>
  <c r="J33" i="1"/>
  <c r="I33" i="1"/>
  <c r="G33" i="1"/>
  <c r="F33" i="1"/>
  <c r="E33" i="1"/>
  <c r="D33" i="1"/>
  <c r="C33" i="1"/>
  <c r="B33" i="1"/>
  <c r="O33" i="1" s="1"/>
  <c r="M32" i="1"/>
  <c r="K32" i="1"/>
  <c r="J32" i="1"/>
  <c r="I32" i="1"/>
  <c r="G32" i="1"/>
  <c r="F32" i="1"/>
  <c r="E32" i="1"/>
  <c r="D32" i="1"/>
  <c r="C32" i="1"/>
  <c r="B32" i="1"/>
  <c r="O32" i="1" s="1"/>
  <c r="M31" i="1"/>
  <c r="K31" i="1"/>
  <c r="J31" i="1"/>
  <c r="I31" i="1"/>
  <c r="G31" i="1"/>
  <c r="F31" i="1"/>
  <c r="E31" i="1"/>
  <c r="D31" i="1"/>
  <c r="C31" i="1"/>
  <c r="B31" i="1"/>
  <c r="O31" i="1" s="1"/>
  <c r="M30" i="1"/>
  <c r="K30" i="1"/>
  <c r="J30" i="1"/>
  <c r="I30" i="1"/>
  <c r="G30" i="1"/>
  <c r="F30" i="1"/>
  <c r="E30" i="1"/>
  <c r="D30" i="1"/>
  <c r="C30" i="1"/>
  <c r="B30" i="1"/>
  <c r="O30" i="1" s="1"/>
  <c r="M29" i="1"/>
  <c r="K29" i="1"/>
  <c r="J29" i="1"/>
  <c r="I29" i="1"/>
  <c r="G29" i="1"/>
  <c r="F29" i="1"/>
  <c r="E29" i="1"/>
  <c r="D29" i="1"/>
  <c r="C29" i="1"/>
  <c r="B29" i="1"/>
  <c r="O29" i="1" s="1"/>
  <c r="M28" i="1"/>
  <c r="K28" i="1"/>
  <c r="J28" i="1"/>
  <c r="I28" i="1"/>
  <c r="G28" i="1"/>
  <c r="F28" i="1"/>
  <c r="E28" i="1"/>
  <c r="D28" i="1"/>
  <c r="C28" i="1"/>
  <c r="B28" i="1"/>
  <c r="O28" i="1" s="1"/>
  <c r="M27" i="1"/>
  <c r="K27" i="1"/>
  <c r="J27" i="1"/>
  <c r="I27" i="1"/>
  <c r="G27" i="1"/>
  <c r="F27" i="1"/>
  <c r="E27" i="1"/>
  <c r="D27" i="1"/>
  <c r="C27" i="1"/>
  <c r="B27" i="1"/>
  <c r="O27" i="1" s="1"/>
  <c r="M26" i="1"/>
  <c r="K26" i="1"/>
  <c r="J26" i="1"/>
  <c r="I26" i="1"/>
  <c r="G26" i="1"/>
  <c r="F26" i="1"/>
  <c r="E26" i="1"/>
  <c r="D26" i="1"/>
  <c r="C26" i="1"/>
  <c r="B26" i="1"/>
  <c r="O26" i="1" s="1"/>
  <c r="M25" i="1"/>
  <c r="K25" i="1"/>
  <c r="J25" i="1"/>
  <c r="I25" i="1"/>
  <c r="G25" i="1"/>
  <c r="F25" i="1"/>
  <c r="E25" i="1"/>
  <c r="D25" i="1"/>
  <c r="C25" i="1"/>
  <c r="B25" i="1"/>
  <c r="O25" i="1" s="1"/>
  <c r="M24" i="1"/>
  <c r="K24" i="1"/>
  <c r="J24" i="1"/>
  <c r="I24" i="1"/>
  <c r="G24" i="1"/>
  <c r="F24" i="1"/>
  <c r="E24" i="1"/>
  <c r="D24" i="1"/>
  <c r="C24" i="1"/>
  <c r="B24" i="1"/>
  <c r="O24" i="1" s="1"/>
  <c r="M23" i="1"/>
  <c r="K23" i="1"/>
  <c r="J23" i="1"/>
  <c r="I23" i="1"/>
  <c r="G23" i="1"/>
  <c r="F23" i="1"/>
  <c r="E23" i="1"/>
  <c r="D23" i="1"/>
  <c r="C23" i="1"/>
  <c r="B23" i="1"/>
  <c r="O23" i="1" s="1"/>
  <c r="M22" i="1"/>
  <c r="K22" i="1"/>
  <c r="J22" i="1"/>
  <c r="I22" i="1"/>
  <c r="G22" i="1"/>
  <c r="F22" i="1"/>
  <c r="E22" i="1"/>
  <c r="D22" i="1"/>
  <c r="C22" i="1"/>
  <c r="B22" i="1"/>
  <c r="O22" i="1" s="1"/>
  <c r="M21" i="1"/>
  <c r="K21" i="1"/>
  <c r="J21" i="1"/>
  <c r="I21" i="1"/>
  <c r="G21" i="1"/>
  <c r="F21" i="1"/>
  <c r="E21" i="1"/>
  <c r="D21" i="1"/>
  <c r="C21" i="1"/>
  <c r="B21" i="1"/>
  <c r="O21" i="1" s="1"/>
  <c r="M20" i="1"/>
  <c r="K20" i="1"/>
  <c r="J20" i="1"/>
  <c r="I20" i="1"/>
  <c r="G20" i="1"/>
  <c r="F20" i="1"/>
  <c r="E20" i="1"/>
  <c r="D20" i="1"/>
  <c r="C20" i="1"/>
  <c r="B20" i="1"/>
  <c r="O20" i="1" s="1"/>
  <c r="M19" i="1"/>
  <c r="K19" i="1"/>
  <c r="J19" i="1"/>
  <c r="I19" i="1"/>
  <c r="G19" i="1"/>
  <c r="F19" i="1"/>
  <c r="E19" i="1"/>
  <c r="D19" i="1"/>
  <c r="C19" i="1"/>
  <c r="B19" i="1"/>
  <c r="O19" i="1" s="1"/>
  <c r="M18" i="1"/>
  <c r="K18" i="1"/>
  <c r="J18" i="1"/>
  <c r="I18" i="1"/>
  <c r="G18" i="1"/>
  <c r="F18" i="1"/>
  <c r="E18" i="1"/>
  <c r="D18" i="1"/>
  <c r="C18" i="1"/>
  <c r="B18" i="1"/>
  <c r="O18" i="1" s="1"/>
  <c r="M17" i="1"/>
  <c r="K17" i="1"/>
  <c r="J17" i="1"/>
  <c r="I17" i="1"/>
  <c r="G17" i="1"/>
  <c r="F17" i="1"/>
  <c r="E17" i="1"/>
  <c r="D17" i="1"/>
  <c r="C17" i="1"/>
  <c r="B17" i="1"/>
  <c r="O17" i="1" s="1"/>
  <c r="M16" i="1"/>
  <c r="K16" i="1"/>
  <c r="J16" i="1"/>
  <c r="I16" i="1"/>
  <c r="G16" i="1"/>
  <c r="F16" i="1"/>
  <c r="E16" i="1"/>
  <c r="D16" i="1"/>
  <c r="C16" i="1"/>
  <c r="B16" i="1"/>
  <c r="O16" i="1" s="1"/>
  <c r="M15" i="1"/>
  <c r="K15" i="1"/>
  <c r="J15" i="1"/>
  <c r="I15" i="1"/>
  <c r="G15" i="1"/>
  <c r="F15" i="1"/>
  <c r="E15" i="1"/>
  <c r="D15" i="1"/>
  <c r="C15" i="1"/>
  <c r="B15" i="1"/>
  <c r="O15" i="1" s="1"/>
  <c r="M14" i="1"/>
  <c r="K14" i="1"/>
  <c r="J14" i="1"/>
  <c r="I14" i="1"/>
  <c r="G14" i="1"/>
  <c r="F14" i="1"/>
  <c r="E14" i="1"/>
  <c r="D14" i="1"/>
  <c r="C14" i="1"/>
  <c r="B14" i="1"/>
  <c r="O14" i="1" s="1"/>
  <c r="M13" i="1"/>
  <c r="K13" i="1"/>
  <c r="J13" i="1"/>
  <c r="I13" i="1"/>
  <c r="G13" i="1"/>
  <c r="F13" i="1"/>
  <c r="E13" i="1"/>
  <c r="D13" i="1"/>
  <c r="C13" i="1"/>
  <c r="B13" i="1"/>
  <c r="O13" i="1" s="1"/>
  <c r="M12" i="1"/>
  <c r="K12" i="1"/>
  <c r="J12" i="1"/>
  <c r="I12" i="1"/>
  <c r="G12" i="1"/>
  <c r="F12" i="1"/>
  <c r="E12" i="1"/>
  <c r="D12" i="1"/>
  <c r="C12" i="1"/>
  <c r="B12" i="1"/>
  <c r="O12" i="1" s="1"/>
  <c r="M11" i="1"/>
  <c r="K11" i="1"/>
  <c r="J11" i="1"/>
  <c r="I11" i="1"/>
  <c r="G11" i="1"/>
  <c r="F11" i="1"/>
  <c r="E11" i="1"/>
  <c r="D11" i="1"/>
  <c r="C11" i="1"/>
  <c r="B11" i="1"/>
  <c r="O11" i="1" s="1"/>
  <c r="M10" i="1"/>
  <c r="K10" i="1"/>
  <c r="J10" i="1"/>
  <c r="I10" i="1"/>
  <c r="G10" i="1"/>
  <c r="F10" i="1"/>
  <c r="E10" i="1"/>
  <c r="D10" i="1"/>
  <c r="C10" i="1"/>
  <c r="B10" i="1"/>
  <c r="O10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M9" i="1"/>
  <c r="K9" i="1"/>
  <c r="J9" i="1"/>
  <c r="I9" i="1"/>
  <c r="G9" i="1"/>
  <c r="F9" i="1"/>
  <c r="E9" i="1"/>
  <c r="D9" i="1"/>
  <c r="C9" i="1"/>
  <c r="B9" i="1"/>
  <c r="O9" i="1" s="1"/>
  <c r="AA10" i="1" l="1"/>
  <c r="U10" i="1"/>
  <c r="R10" i="1"/>
  <c r="AA12" i="1"/>
  <c r="R12" i="1"/>
  <c r="U12" i="1"/>
  <c r="AA14" i="1"/>
  <c r="U14" i="1"/>
  <c r="R14" i="1"/>
  <c r="AA16" i="1"/>
  <c r="U16" i="1"/>
  <c r="R16" i="1"/>
  <c r="AA18" i="1"/>
  <c r="U18" i="1"/>
  <c r="R18" i="1"/>
  <c r="AA20" i="1"/>
  <c r="U20" i="1"/>
  <c r="R20" i="1"/>
  <c r="AA22" i="1"/>
  <c r="U22" i="1"/>
  <c r="R22" i="1"/>
  <c r="AA24" i="1"/>
  <c r="R24" i="1"/>
  <c r="U24" i="1"/>
  <c r="AA26" i="1"/>
  <c r="U26" i="1"/>
  <c r="R26" i="1"/>
  <c r="AA28" i="1"/>
  <c r="U28" i="1"/>
  <c r="R28" i="1"/>
  <c r="AA30" i="1"/>
  <c r="U30" i="1"/>
  <c r="R30" i="1"/>
  <c r="AA32" i="1"/>
  <c r="U32" i="1"/>
  <c r="R32" i="1"/>
  <c r="AA34" i="1"/>
  <c r="U34" i="1"/>
  <c r="R34" i="1"/>
  <c r="AA36" i="1"/>
  <c r="R36" i="1"/>
  <c r="U36" i="1"/>
  <c r="AA38" i="1"/>
  <c r="U38" i="1"/>
  <c r="R38" i="1"/>
  <c r="AA40" i="1"/>
  <c r="U40" i="1"/>
  <c r="R40" i="1"/>
  <c r="AA42" i="1"/>
  <c r="U42" i="1"/>
  <c r="R42" i="1"/>
  <c r="AA44" i="1"/>
  <c r="U44" i="1"/>
  <c r="R44" i="1"/>
  <c r="AA46" i="1"/>
  <c r="Z46" i="1"/>
  <c r="U46" i="1"/>
  <c r="Y46" i="1" s="1"/>
  <c r="R46" i="1"/>
  <c r="AA48" i="1"/>
  <c r="U48" i="1"/>
  <c r="R48" i="1"/>
  <c r="Z50" i="1"/>
  <c r="AA50" i="1"/>
  <c r="U50" i="1"/>
  <c r="R50" i="1"/>
  <c r="AA52" i="1"/>
  <c r="U52" i="1"/>
  <c r="R52" i="1"/>
  <c r="AA54" i="1"/>
  <c r="Z54" i="1"/>
  <c r="U54" i="1"/>
  <c r="R54" i="1"/>
  <c r="AA9" i="1"/>
  <c r="R9" i="1"/>
  <c r="U9" i="1"/>
  <c r="V46" i="1"/>
  <c r="AB46" i="1"/>
  <c r="S46" i="1"/>
  <c r="V50" i="1"/>
  <c r="AB50" i="1"/>
  <c r="S50" i="1"/>
  <c r="V54" i="1"/>
  <c r="AB54" i="1"/>
  <c r="S54" i="1"/>
  <c r="AA11" i="1"/>
  <c r="U11" i="1"/>
  <c r="R11" i="1"/>
  <c r="AA13" i="1"/>
  <c r="U13" i="1"/>
  <c r="R13" i="1"/>
  <c r="AA15" i="1"/>
  <c r="R15" i="1"/>
  <c r="U15" i="1"/>
  <c r="AA17" i="1"/>
  <c r="U17" i="1"/>
  <c r="R17" i="1"/>
  <c r="AA19" i="1"/>
  <c r="R19" i="1"/>
  <c r="U19" i="1"/>
  <c r="AA21" i="1"/>
  <c r="U21" i="1"/>
  <c r="R21" i="1"/>
  <c r="AA23" i="1"/>
  <c r="U23" i="1"/>
  <c r="R23" i="1"/>
  <c r="AA25" i="1"/>
  <c r="U25" i="1"/>
  <c r="R25" i="1"/>
  <c r="AA27" i="1"/>
  <c r="R27" i="1"/>
  <c r="U27" i="1"/>
  <c r="AA29" i="1"/>
  <c r="U29" i="1"/>
  <c r="R29" i="1"/>
  <c r="AA31" i="1"/>
  <c r="R31" i="1"/>
  <c r="U31" i="1"/>
  <c r="AA33" i="1"/>
  <c r="U33" i="1"/>
  <c r="R33" i="1"/>
  <c r="AA35" i="1"/>
  <c r="U35" i="1"/>
  <c r="R35" i="1"/>
  <c r="AA37" i="1"/>
  <c r="U37" i="1"/>
  <c r="R37" i="1"/>
  <c r="AA39" i="1"/>
  <c r="R39" i="1"/>
  <c r="U39" i="1"/>
  <c r="AA41" i="1"/>
  <c r="U41" i="1"/>
  <c r="R41" i="1"/>
  <c r="AA43" i="1"/>
  <c r="R43" i="1"/>
  <c r="U43" i="1"/>
  <c r="AA45" i="1"/>
  <c r="U45" i="1"/>
  <c r="R45" i="1"/>
  <c r="AA47" i="1"/>
  <c r="Z47" i="1"/>
  <c r="U47" i="1"/>
  <c r="R47" i="1"/>
  <c r="AA49" i="1"/>
  <c r="U49" i="1"/>
  <c r="R49" i="1"/>
  <c r="AA51" i="1"/>
  <c r="R51" i="1"/>
  <c r="U51" i="1"/>
  <c r="AA53" i="1"/>
  <c r="U53" i="1"/>
  <c r="R53" i="1"/>
  <c r="P9" i="1"/>
  <c r="P13" i="1"/>
  <c r="P17" i="1"/>
  <c r="P21" i="1"/>
  <c r="Z21" i="1" s="1"/>
  <c r="P25" i="1"/>
  <c r="P29" i="1"/>
  <c r="P33" i="1"/>
  <c r="P37" i="1"/>
  <c r="Z37" i="1" s="1"/>
  <c r="P41" i="1"/>
  <c r="P45" i="1"/>
  <c r="P49" i="1"/>
  <c r="P53" i="1"/>
  <c r="Z53" i="1" s="1"/>
  <c r="P12" i="1"/>
  <c r="P16" i="1"/>
  <c r="P20" i="1"/>
  <c r="P24" i="1"/>
  <c r="P28" i="1"/>
  <c r="P32" i="1"/>
  <c r="P36" i="1"/>
  <c r="Z36" i="1" s="1"/>
  <c r="P40" i="1"/>
  <c r="Z40" i="1" s="1"/>
  <c r="P44" i="1"/>
  <c r="P48" i="1"/>
  <c r="P52" i="1"/>
  <c r="P10" i="1"/>
  <c r="P14" i="1"/>
  <c r="P22" i="1"/>
  <c r="P34" i="1"/>
  <c r="P11" i="1"/>
  <c r="Z11" i="1" s="1"/>
  <c r="P15" i="1"/>
  <c r="Z15" i="1" s="1"/>
  <c r="P19" i="1"/>
  <c r="Z19" i="1" s="1"/>
  <c r="P23" i="1"/>
  <c r="P27" i="1"/>
  <c r="Z27" i="1" s="1"/>
  <c r="P31" i="1"/>
  <c r="Z31" i="1" s="1"/>
  <c r="P35" i="1"/>
  <c r="P39" i="1"/>
  <c r="Z39" i="1" s="1"/>
  <c r="P43" i="1"/>
  <c r="Z43" i="1" s="1"/>
  <c r="P47" i="1"/>
  <c r="P51" i="1"/>
  <c r="Z51" i="1" s="1"/>
  <c r="P26" i="1"/>
  <c r="P42" i="1"/>
  <c r="P18" i="1"/>
  <c r="P30" i="1"/>
  <c r="P38" i="1"/>
  <c r="V26" i="1" l="1"/>
  <c r="AB26" i="1"/>
  <c r="S26" i="1"/>
  <c r="X26" i="1" s="1"/>
  <c r="V23" i="1"/>
  <c r="Y23" i="1" s="1"/>
  <c r="AD23" i="1" s="1"/>
  <c r="AB23" i="1"/>
  <c r="S23" i="1"/>
  <c r="X23" i="1" s="1"/>
  <c r="V52" i="1"/>
  <c r="AB52" i="1"/>
  <c r="S52" i="1"/>
  <c r="X52" i="1" s="1"/>
  <c r="V49" i="1"/>
  <c r="AB49" i="1"/>
  <c r="S49" i="1"/>
  <c r="X49" i="1" s="1"/>
  <c r="V33" i="1"/>
  <c r="AB33" i="1"/>
  <c r="S33" i="1"/>
  <c r="X33" i="1" s="1"/>
  <c r="V17" i="1"/>
  <c r="Y17" i="1" s="1"/>
  <c r="AD17" i="1" s="1"/>
  <c r="AB17" i="1"/>
  <c r="S17" i="1"/>
  <c r="X17" i="1" s="1"/>
  <c r="Y49" i="1"/>
  <c r="Y45" i="1"/>
  <c r="Y33" i="1"/>
  <c r="Y21" i="1"/>
  <c r="V30" i="1"/>
  <c r="AB30" i="1"/>
  <c r="S30" i="1"/>
  <c r="X30" i="1" s="1"/>
  <c r="AB35" i="1"/>
  <c r="V35" i="1"/>
  <c r="S35" i="1"/>
  <c r="X35" i="1" s="1"/>
  <c r="V22" i="1"/>
  <c r="AB22" i="1"/>
  <c r="S22" i="1"/>
  <c r="X22" i="1" s="1"/>
  <c r="V32" i="1"/>
  <c r="AB32" i="1"/>
  <c r="S32" i="1"/>
  <c r="X32" i="1" s="1"/>
  <c r="V16" i="1"/>
  <c r="Y16" i="1" s="1"/>
  <c r="AD16" i="1" s="1"/>
  <c r="AB16" i="1"/>
  <c r="S16" i="1"/>
  <c r="X16" i="1" s="1"/>
  <c r="V29" i="1"/>
  <c r="AB29" i="1"/>
  <c r="S29" i="1"/>
  <c r="X29" i="1" s="1"/>
  <c r="Z35" i="1"/>
  <c r="Z23" i="1"/>
  <c r="X46" i="1"/>
  <c r="AD46" i="1" s="1"/>
  <c r="Y54" i="1"/>
  <c r="Y52" i="1"/>
  <c r="Y50" i="1"/>
  <c r="Y40" i="1"/>
  <c r="Y32" i="1"/>
  <c r="Y30" i="1"/>
  <c r="AD30" i="1" s="1"/>
  <c r="Y26" i="1"/>
  <c r="Y22" i="1"/>
  <c r="Y20" i="1"/>
  <c r="V38" i="1"/>
  <c r="Y38" i="1" s="1"/>
  <c r="AD38" i="1" s="1"/>
  <c r="AB38" i="1"/>
  <c r="S38" i="1"/>
  <c r="X38" i="1" s="1"/>
  <c r="V39" i="1"/>
  <c r="AB39" i="1"/>
  <c r="S39" i="1"/>
  <c r="X39" i="1" s="1"/>
  <c r="V34" i="1"/>
  <c r="Y34" i="1" s="1"/>
  <c r="AD34" i="1" s="1"/>
  <c r="AB34" i="1"/>
  <c r="S34" i="1"/>
  <c r="X34" i="1" s="1"/>
  <c r="V20" i="1"/>
  <c r="AB20" i="1"/>
  <c r="S20" i="1"/>
  <c r="X20" i="1" s="1"/>
  <c r="Y35" i="1"/>
  <c r="AD35" i="1" s="1"/>
  <c r="Y29" i="1"/>
  <c r="AB51" i="1"/>
  <c r="V51" i="1"/>
  <c r="S51" i="1"/>
  <c r="X51" i="1" s="1"/>
  <c r="AB19" i="1"/>
  <c r="V19" i="1"/>
  <c r="S19" i="1"/>
  <c r="X19" i="1" s="1"/>
  <c r="V48" i="1"/>
  <c r="Y48" i="1" s="1"/>
  <c r="AD48" i="1" s="1"/>
  <c r="AB48" i="1"/>
  <c r="S48" i="1"/>
  <c r="X48" i="1" s="1"/>
  <c r="V45" i="1"/>
  <c r="AB45" i="1"/>
  <c r="S45" i="1"/>
  <c r="X45" i="1" s="1"/>
  <c r="V13" i="1"/>
  <c r="Y13" i="1" s="1"/>
  <c r="AD13" i="1" s="1"/>
  <c r="AB13" i="1"/>
  <c r="S13" i="1"/>
  <c r="X13" i="1" s="1"/>
  <c r="V18" i="1"/>
  <c r="Y18" i="1" s="1"/>
  <c r="AD18" i="1" s="1"/>
  <c r="AB18" i="1"/>
  <c r="S18" i="1"/>
  <c r="X18" i="1" s="1"/>
  <c r="V47" i="1"/>
  <c r="Y47" i="1" s="1"/>
  <c r="AD47" i="1" s="1"/>
  <c r="AB47" i="1"/>
  <c r="S47" i="1"/>
  <c r="X47" i="1" s="1"/>
  <c r="V31" i="1"/>
  <c r="AB31" i="1"/>
  <c r="S31" i="1"/>
  <c r="X31" i="1" s="1"/>
  <c r="V15" i="1"/>
  <c r="AB15" i="1"/>
  <c r="S15" i="1"/>
  <c r="X15" i="1" s="1"/>
  <c r="V14" i="1"/>
  <c r="Y14" i="1" s="1"/>
  <c r="AD14" i="1" s="1"/>
  <c r="AB14" i="1"/>
  <c r="S14" i="1"/>
  <c r="X14" i="1" s="1"/>
  <c r="V44" i="1"/>
  <c r="Y44" i="1" s="1"/>
  <c r="AD44" i="1" s="1"/>
  <c r="AB44" i="1"/>
  <c r="S44" i="1"/>
  <c r="X44" i="1" s="1"/>
  <c r="V28" i="1"/>
  <c r="Y28" i="1" s="1"/>
  <c r="AD28" i="1" s="1"/>
  <c r="AB28" i="1"/>
  <c r="S28" i="1"/>
  <c r="X28" i="1" s="1"/>
  <c r="V12" i="1"/>
  <c r="Y12" i="1" s="1"/>
  <c r="AD12" i="1" s="1"/>
  <c r="AB12" i="1"/>
  <c r="S12" i="1"/>
  <c r="X12" i="1" s="1"/>
  <c r="V41" i="1"/>
  <c r="Y41" i="1" s="1"/>
  <c r="AD41" i="1" s="1"/>
  <c r="AB41" i="1"/>
  <c r="S41" i="1"/>
  <c r="X41" i="1" s="1"/>
  <c r="V25" i="1"/>
  <c r="Y25" i="1" s="1"/>
  <c r="AD25" i="1" s="1"/>
  <c r="AB25" i="1"/>
  <c r="S25" i="1"/>
  <c r="X25" i="1" s="1"/>
  <c r="V9" i="1"/>
  <c r="Y9" i="1" s="1"/>
  <c r="AB9" i="1"/>
  <c r="S9" i="1"/>
  <c r="X9" i="1" s="1"/>
  <c r="Z49" i="1"/>
  <c r="Z45" i="1"/>
  <c r="Z41" i="1"/>
  <c r="Z33" i="1"/>
  <c r="Z29" i="1"/>
  <c r="Z25" i="1"/>
  <c r="Z17" i="1"/>
  <c r="Z13" i="1"/>
  <c r="X50" i="1"/>
  <c r="Z9" i="1"/>
  <c r="Z52" i="1"/>
  <c r="Z48" i="1"/>
  <c r="Z44" i="1"/>
  <c r="Z38" i="1"/>
  <c r="Z32" i="1"/>
  <c r="Z30" i="1"/>
  <c r="Z28" i="1"/>
  <c r="AA56" i="1"/>
  <c r="V36" i="1"/>
  <c r="Y36" i="1" s="1"/>
  <c r="AD36" i="1" s="1"/>
  <c r="AB36" i="1"/>
  <c r="S36" i="1"/>
  <c r="X36" i="1" s="1"/>
  <c r="V42" i="1"/>
  <c r="Y42" i="1" s="1"/>
  <c r="AD42" i="1" s="1"/>
  <c r="AB42" i="1"/>
  <c r="S42" i="1"/>
  <c r="X42" i="1" s="1"/>
  <c r="AB43" i="1"/>
  <c r="V43" i="1"/>
  <c r="Y43" i="1" s="1"/>
  <c r="AD43" i="1" s="1"/>
  <c r="S43" i="1"/>
  <c r="X43" i="1" s="1"/>
  <c r="AB27" i="1"/>
  <c r="V27" i="1"/>
  <c r="S27" i="1"/>
  <c r="X27" i="1" s="1"/>
  <c r="AB11" i="1"/>
  <c r="V11" i="1"/>
  <c r="Y11" i="1" s="1"/>
  <c r="AD11" i="1" s="1"/>
  <c r="S11" i="1"/>
  <c r="X11" i="1" s="1"/>
  <c r="V10" i="1"/>
  <c r="Y10" i="1" s="1"/>
  <c r="AD10" i="1" s="1"/>
  <c r="AB10" i="1"/>
  <c r="S10" i="1"/>
  <c r="X10" i="1" s="1"/>
  <c r="V40" i="1"/>
  <c r="AB40" i="1"/>
  <c r="S40" i="1"/>
  <c r="X40" i="1" s="1"/>
  <c r="V24" i="1"/>
  <c r="Y24" i="1" s="1"/>
  <c r="AD24" i="1" s="1"/>
  <c r="AB24" i="1"/>
  <c r="S24" i="1"/>
  <c r="X24" i="1" s="1"/>
  <c r="V53" i="1"/>
  <c r="Y53" i="1" s="1"/>
  <c r="AD53" i="1" s="1"/>
  <c r="AB53" i="1"/>
  <c r="S53" i="1"/>
  <c r="X53" i="1" s="1"/>
  <c r="V37" i="1"/>
  <c r="Y37" i="1" s="1"/>
  <c r="AD37" i="1" s="1"/>
  <c r="AB37" i="1"/>
  <c r="S37" i="1"/>
  <c r="X37" i="1" s="1"/>
  <c r="V21" i="1"/>
  <c r="AB21" i="1"/>
  <c r="S21" i="1"/>
  <c r="X21" i="1" s="1"/>
  <c r="Y51" i="1"/>
  <c r="Y39" i="1"/>
  <c r="AD39" i="1" s="1"/>
  <c r="Y31" i="1"/>
  <c r="Y27" i="1"/>
  <c r="Y19" i="1"/>
  <c r="AD19" i="1" s="1"/>
  <c r="Y15" i="1"/>
  <c r="AD15" i="1" s="1"/>
  <c r="X54" i="1"/>
  <c r="Z42" i="1"/>
  <c r="Z34" i="1"/>
  <c r="Z26" i="1"/>
  <c r="Z24" i="1"/>
  <c r="Z22" i="1"/>
  <c r="Z20" i="1"/>
  <c r="Z18" i="1"/>
  <c r="Z16" i="1"/>
  <c r="Z14" i="1"/>
  <c r="Z12" i="1"/>
  <c r="Z10" i="1"/>
  <c r="Y56" i="1" l="1"/>
  <c r="AB56" i="1"/>
  <c r="AD20" i="1"/>
  <c r="AD40" i="1"/>
  <c r="AD21" i="1"/>
  <c r="Z56" i="1"/>
  <c r="AD22" i="1"/>
  <c r="AD32" i="1"/>
  <c r="AD50" i="1"/>
  <c r="AD49" i="1"/>
  <c r="AD45" i="1"/>
  <c r="AD27" i="1"/>
  <c r="AD26" i="1"/>
  <c r="AD52" i="1"/>
  <c r="AD33" i="1"/>
  <c r="AD51" i="1"/>
  <c r="AD31" i="1"/>
  <c r="AD9" i="1"/>
  <c r="X56" i="1"/>
  <c r="AD56" i="1" s="1"/>
  <c r="AD29" i="1"/>
  <c r="AD54" i="1"/>
  <c r="AD55" i="1" l="1"/>
</calcChain>
</file>

<file path=xl/sharedStrings.xml><?xml version="1.0" encoding="utf-8"?>
<sst xmlns="http://schemas.openxmlformats.org/spreadsheetml/2006/main" count="357" uniqueCount="72">
  <si>
    <t>Szenarien</t>
  </si>
  <si>
    <t>Jahr</t>
  </si>
  <si>
    <t>Bevökerungwachstum:</t>
  </si>
  <si>
    <t>Marktanteil E-Autos:</t>
  </si>
  <si>
    <t>Szenario SV1</t>
  </si>
  <si>
    <t>Szenario SB2</t>
  </si>
  <si>
    <t>Szenario SB1</t>
  </si>
  <si>
    <t>Szenario SB3</t>
  </si>
  <si>
    <t>Szenario SV2</t>
  </si>
  <si>
    <t>Szenario SV3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</si>
  <si>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</si>
  <si>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</si>
  <si>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</si>
  <si>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</si>
  <si>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</si>
  <si>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</si>
  <si>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</si>
  <si>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</si>
  <si>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</si>
  <si>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</si>
  <si>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</si>
  <si>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</si>
  <si>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</si>
  <si>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</si>
  <si>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</si>
  <si>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</si>
  <si>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SV1</t>
    </r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</si>
  <si>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</si>
  <si>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</si>
  <si>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</si>
  <si>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</si>
  <si>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</si>
  <si>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</si>
  <si>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</si>
  <si>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</si>
  <si>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</si>
  <si>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</si>
  <si>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</si>
  <si>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</si>
  <si>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</si>
  <si>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</si>
  <si>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</si>
  <si>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</si>
  <si>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</si>
  <si>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</si>
  <si>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</si>
  <si>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</si>
  <si>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</si>
  <si>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</si>
  <si>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</si>
  <si>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</si>
  <si>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</si>
  <si>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</si>
  <si>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</si>
  <si>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</si>
  <si>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</si>
  <si>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</si>
  <si>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</si>
  <si>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</si>
  <si>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</si>
  <si>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</si>
  <si>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</si>
  <si>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</si>
  <si>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</si>
  <si>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</si>
  <si>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2</t>
  </si>
  <si>
    <t>Variante 3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</si>
  <si>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SV1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</si>
  <si>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SV1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</si>
  <si>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SV1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</si>
  <si>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SV1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</si>
  <si>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SV1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</si>
</sst>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 &quot;CHF&quot;\ * #,##0.00_ ;_ &quot;CHF&quot;\ * \-#,##0.00_ ;_ &quot;CHF&quot;\ * &quot;-&quot;??_ ;_ @_ "/>
    <numFmt numFmtId="43" formatCode="_ * #,##0.00_ ;_ * \-#,##0.00_ ;_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  <numFmt numFmtId="169" formatCode="_ * ###\'##0.0_ ;_ * \-###\'##0.0_ ;_ * &quot;-&quot;??_ ;_ @_ "/>
  </numFmts>
  <fonts count="15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5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6" borderId="23" xfId="0" applyFill="1" applyBorder="1"/>
    <xf numFmtId="1" fontId="0" fillId="6" borderId="26" xfId="0" applyNumberFormat="1" applyFill="1" applyBorder="1" applyAlignment="1">
      <alignment horizontal="center"/>
    </xf>
    <xf numFmtId="169" fontId="0" fillId="0" borderId="0" xfId="3" applyNumberFormat="1" applyFont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4" borderId="35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</cellXfs>
  <cellStyles count="4">
    <cellStyle name="Komma" xfId="3" builtinId="3"/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FFFF99"/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58902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58902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</a:t>
              </a:r>
              <a:r>
                <a:rPr lang="de-DE" sz="1100" b="0" i="0">
                  <a:latin typeface="Cambria Math" panose="02040503050406030204" pitchFamily="18" charset="0"/>
                </a:rPr>
                <a:t>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6713220" y="129540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6713220" y="129540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76504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76504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xmlns="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xmlns="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xmlns="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xmlns="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xmlns="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xmlns="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</a:t>
              </a:r>
              <a:r>
                <a:rPr lang="de-DE" sz="1100" b="0" i="0">
                  <a:latin typeface="Cambria Math" panose="02040503050406030204" pitchFamily="18" charset="0"/>
                </a:rPr>
                <a:t>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E9F6C48-2A11-4B8F-8131-C4CCA4DFD55A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E9F6C48-2A11-4B8F-8131-C4CCA4DFD55A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96E36F2-601B-426A-A5F3-828B1250E75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96E36F2-601B-426A-A5F3-828B1250E75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80DFF00-BDED-4170-B3F2-8A77239AF5F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80DFF00-BDED-4170-B3F2-8A77239AF5F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C6CC3D6D-12BA-41B9-9CAE-ADFD7F8BEDF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6CC3D6D-12BA-41B9-9CAE-ADFD7F8BEDF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4865A6-D573-4E7A-B3BF-67C5A0F94CB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4865A6-D573-4E7A-B3BF-67C5A0F94CB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F62A9B3-14DA-4433-87BF-6CB2C57EC34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62A9B3-14DA-4433-87BF-6CB2C57EC34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D1A72DE5-CFDD-4B6C-9D4F-2B916A89CFBE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1A72DE5-CFDD-4B6C-9D4F-2B916A89CFBE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B5D90ADB-28BE-4193-B148-4F785B0BABDC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B5D90ADB-28BE-4193-B148-4F785B0BABDC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</a:t>
              </a:r>
              <a:r>
                <a:rPr lang="de-DE" sz="1100" b="0" i="0">
                  <a:latin typeface="Cambria Math" panose="02040503050406030204" pitchFamily="18" charset="0"/>
                </a:rPr>
                <a:t>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BC4EBBB0-42CB-4742-B325-A6A83AA95DC4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5024A23-4BAD-43A9-B7A3-C7A94FB1B2AB}"/>
                </a:ext>
              </a:extLst>
            </xdr:cNvPr>
            <xdr:cNvSpPr txBox="1"/>
          </xdr:nvSpPr>
          <xdr:spPr>
            <a:xfrm>
              <a:off x="73456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5024A23-4BAD-43A9-B7A3-C7A94FB1B2AB}"/>
                </a:ext>
              </a:extLst>
            </xdr:cNvPr>
            <xdr:cNvSpPr txBox="1"/>
          </xdr:nvSpPr>
          <xdr:spPr>
            <a:xfrm>
              <a:off x="73456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A05253B-735E-484E-AF6D-73F58947A247}"/>
                </a:ext>
              </a:extLst>
            </xdr:cNvPr>
            <xdr:cNvSpPr txBox="1"/>
          </xdr:nvSpPr>
          <xdr:spPr>
            <a:xfrm>
              <a:off x="831342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A05253B-735E-484E-AF6D-73F58947A247}"/>
                </a:ext>
              </a:extLst>
            </xdr:cNvPr>
            <xdr:cNvSpPr txBox="1"/>
          </xdr:nvSpPr>
          <xdr:spPr>
            <a:xfrm>
              <a:off x="831342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C5CA2343-7055-43F8-AB03-47A29086822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5CA2343-7055-43F8-AB03-47A29086822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14FC8310-6509-4C29-A966-3DDDA07391D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4FC8310-6509-4C29-A966-3DDDA07391D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F4E57A0-1328-41B5-B5B1-F64138B7E34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F4E57A0-1328-41B5-B5B1-F64138B7E34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6D8D468-1BD5-47FA-BE75-5DCC30D2701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6D8D468-1BD5-47FA-BE75-5DCC30D2701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CFDFA193-6E5E-4B81-887C-5994CB57EE11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FDFA193-6E5E-4B81-887C-5994CB57EE11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7DFBC1E-8D60-4704-9332-C65027C45462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7DFBC1E-8D60-4704-9332-C65027C45462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6979A08E-DB71-41F3-A6FE-85E647BAE2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6979A08E-DB71-41F3-A6FE-85E647BAE2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4D56B53-96BD-4371-8CB8-42B4CB4FAAD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4D56B53-96BD-4371-8CB8-42B4CB4FAAD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4E0CFBC8-AA7C-4731-9972-6ABB55A88FC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E0CFBC8-AA7C-4731-9972-6ABB55A88FC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E4CFEEE-2ACD-4673-87AE-34D962B61DA9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E4CFEEE-2ACD-4673-87AE-34D962B61DA9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1358BF23-9562-4CF5-8C8E-D8F9E15678C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1358BF23-9562-4CF5-8C8E-D8F9E15678C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9742095A-0596-45A5-8595-06DC8580E00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742095A-0596-45A5-8595-06DC8580E00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82D0BCD-0C2D-433D-B5AC-0ED673C8A74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2D0BCD-0C2D-433D-B5AC-0ED673C8A74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66E6A162-1B42-40D2-B028-CC949E4BA1D2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6E6A162-1B42-40D2-B028-CC949E4BA1D2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843E8D32-6DB3-4E22-B61A-0D0387CD9E4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43E8D32-6DB3-4E22-B61A-0D0387CD9E4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63F8E8D8-FD78-4521-B10A-5B1D8D3F014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3F8E8D8-FD78-4521-B10A-5B1D8D3F014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FA3DA9C-E41A-4B7C-94B9-ADF05AC5A9E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FA3DA9C-E41A-4B7C-94B9-ADF05AC5A9E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B80B86B6-0718-44B9-89C0-7EE26A03C4D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80B86B6-0718-44B9-89C0-7EE26A03C4D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ABA6784-D4BB-4DDE-9A65-2E7C83133AB6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ABA6784-D4BB-4DDE-9A65-2E7C83133AB6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1E6CAE9-DFBB-470B-A1A0-C72F478E45F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1E6CAE9-DFBB-470B-A1A0-C72F478E45F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1487F6A-E4CC-4FB4-85FD-59E59E968B8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1487F6A-E4CC-4FB4-85FD-59E59E968B8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20D462AF-C7BA-4172-9E75-CAFBC620BF9B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0D462AF-C7BA-4172-9E75-CAFBC620BF9B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04887F83-37EF-443D-BA0D-92F91FC30B6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4887F83-37EF-443D-BA0D-92F91FC30B6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A2EEB962-D907-4F29-855B-7231496CE27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2EEB962-D907-4F29-855B-7231496CE27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C467071-EBF1-4FCC-A595-BF732F42F66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C467071-EBF1-4FCC-A595-BF732F42F66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3566900-5735-4160-A174-04FFAF72C9B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566900-5735-4160-A174-04FFAF72C9B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FD2824C-1FE4-4E3A-BE76-85CDDAE2924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FD2824C-1FE4-4E3A-BE76-85CDDAE2924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403FDB9E-1E87-4DDB-867A-6388FE9E0F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03FDB9E-1E87-4DDB-867A-6388FE9E0F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805875E-A297-4704-8F0D-F812A8E34E1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805875E-A297-4704-8F0D-F812A8E34E1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4C5A4B9-8A2D-42AA-9F4F-E6EE6ECF014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4C5A4B9-8A2D-42AA-9F4F-E6EE6ECF014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2701D75-F56D-4B27-993A-F6232BB992E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2701D75-F56D-4B27-993A-F6232BB992E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872D397E-66F3-458E-A829-E0D9BDB6000A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72D397E-66F3-458E-A829-E0D9BDB6000A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</a:t>
              </a:r>
              <a:r>
                <a:rPr lang="de-DE" sz="1100" b="0" i="0">
                  <a:latin typeface="Cambria Math" panose="02040503050406030204" pitchFamily="18" charset="0"/>
                </a:rPr>
                <a:t>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48B08A80-3CA0-45D7-B430-8BC3FE78929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9591CB45-36BD-46D6-862D-AB824ACB9554}"/>
                </a:ext>
              </a:extLst>
            </xdr:cNvPr>
            <xdr:cNvSpPr txBox="1"/>
          </xdr:nvSpPr>
          <xdr:spPr>
            <a:xfrm>
              <a:off x="73456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9591CB45-36BD-46D6-862D-AB824ACB9554}"/>
                </a:ext>
              </a:extLst>
            </xdr:cNvPr>
            <xdr:cNvSpPr txBox="1"/>
          </xdr:nvSpPr>
          <xdr:spPr>
            <a:xfrm>
              <a:off x="73456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A071D0B-82A9-4FC2-8FB9-39217B85D813}"/>
                </a:ext>
              </a:extLst>
            </xdr:cNvPr>
            <xdr:cNvSpPr txBox="1"/>
          </xdr:nvSpPr>
          <xdr:spPr>
            <a:xfrm>
              <a:off x="831342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A071D0B-82A9-4FC2-8FB9-39217B85D813}"/>
                </a:ext>
              </a:extLst>
            </xdr:cNvPr>
            <xdr:cNvSpPr txBox="1"/>
          </xdr:nvSpPr>
          <xdr:spPr>
            <a:xfrm>
              <a:off x="831342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9B6D6D44-461C-4A59-863A-A1DECDF20FF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B6D6D44-461C-4A59-863A-A1DECDF20FF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DA171A6E-A869-4B92-A57B-9868FF6DDA9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171A6E-A869-4B92-A57B-9868FF6DDA9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721F2086-4279-4415-B9A9-102B3AE8511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21F2086-4279-4415-B9A9-102B3AE8511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D77CA1E-1379-4996-8E8B-A79BC8AE5B6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77CA1E-1379-4996-8E8B-A79BC8AE5B6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C6FFA62-E351-4614-8090-954DC4D2CC8B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6FFA62-E351-4614-8090-954DC4D2CC8B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D230968D-600A-434E-B694-5A69D120E9F2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230968D-600A-434E-B694-5A69D120E9F2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06128764-4E6A-4A93-B0BF-479275D837F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06128764-4E6A-4A93-B0BF-479275D837F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5787197-43DE-4682-A994-9EE2667F684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5787197-43DE-4682-A994-9EE2667F684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068B810-6263-4B8A-87FE-40D625D029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068B810-6263-4B8A-87FE-40D625D029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7970C9FA-0500-4A99-BF2A-D4A56AD8708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970C9FA-0500-4A99-BF2A-D4A56AD8708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7ABEAE91-5849-4A4B-B3C9-4D4AEBB6AAB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ABEAE91-5849-4A4B-B3C9-4D4AEBB6AAB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DCA68FB0-BC2C-4B00-9FE3-0DC4EBB96811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DCA68FB0-BC2C-4B00-9FE3-0DC4EBB96811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EC18223-D4EC-4ADF-8F52-1260DE8782D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EC18223-D4EC-4ADF-8F52-1260DE8782D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5DA4DFD-2964-486A-A1EE-5A32E160E5B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5DA4DFD-2964-486A-A1EE-5A32E160E5B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8BBB30DD-3894-4971-9BCA-A1E493B4C6B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BBB30DD-3894-4971-9BCA-A1E493B4C6B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8FEE9C3-4F73-4CF2-A823-027BB1F5CB9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8FEE9C3-4F73-4CF2-A823-027BB1F5CB9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34C444A-922C-470D-9C44-304BDEAB31A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34C444A-922C-470D-9C44-304BDEAB31A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C124537-D1D2-4421-8FC6-75A87F5E0C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C124537-D1D2-4421-8FC6-75A87F5E0C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96651AC-955D-4364-978F-FA8CA178AD4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96651AC-955D-4364-978F-FA8CA178AD4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B8CE633A-5A45-4D51-9028-E78F58E8B75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B8CE633A-5A45-4D51-9028-E78F58E8B75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19DEFF50-6519-4502-9FDC-68F6023CFD4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9DEFF50-6519-4502-9FDC-68F6023CFD4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08BB489-D2BC-4B9C-899F-538548511CB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08BB489-D2BC-4B9C-899F-538548511CB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B4CDE4C7-DD81-4512-985B-403206793ED2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4CDE4C7-DD81-4512-985B-403206793ED2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66E86F3A-69BF-489A-B58E-4CBBD01E67F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6E86F3A-69BF-489A-B58E-4CBBD01E67F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U1" workbookViewId="0">
      <selection activeCell="B9" sqref="B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1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3"/>
      <c r="S1" s="3"/>
      <c r="T1" s="114"/>
      <c r="U1" s="29"/>
      <c r="V1" s="29"/>
      <c r="W1" s="114"/>
      <c r="AE1" s="108"/>
    </row>
    <row r="2" spans="1:36" ht="14.4" customHeight="1" thickBot="1" x14ac:dyDescent="0.35">
      <c r="B2" s="134" t="s">
        <v>0</v>
      </c>
      <c r="C2" s="135"/>
      <c r="D2" s="136"/>
      <c r="F2" s="108"/>
      <c r="G2" s="108"/>
      <c r="H2" s="115"/>
      <c r="K2" s="2"/>
      <c r="L2" s="115"/>
      <c r="O2" s="112" t="s">
        <v>61</v>
      </c>
      <c r="P2" s="113"/>
      <c r="Q2" s="115"/>
      <c r="R2" s="3"/>
      <c r="S2" s="3"/>
      <c r="T2" s="115"/>
      <c r="U2" s="29"/>
      <c r="V2" s="29"/>
      <c r="W2" s="115"/>
      <c r="Y2" s="91" t="s">
        <v>69</v>
      </c>
      <c r="Z2" s="92"/>
      <c r="AA2" s="93"/>
      <c r="AB2" s="9"/>
      <c r="AC2" s="9"/>
      <c r="AE2" s="108"/>
    </row>
    <row r="3" spans="1:36" ht="14.4" customHeight="1" thickBot="1" x14ac:dyDescent="0.35">
      <c r="B3" s="137"/>
      <c r="C3" s="138"/>
      <c r="D3" s="139"/>
      <c r="F3" s="108"/>
      <c r="G3" s="108"/>
      <c r="H3" s="115"/>
      <c r="K3" s="2"/>
      <c r="L3" s="115"/>
      <c r="O3" s="121" t="s">
        <v>26</v>
      </c>
      <c r="P3" s="122"/>
      <c r="Q3" s="115"/>
      <c r="R3" s="3"/>
      <c r="S3" s="3"/>
      <c r="T3" s="115"/>
      <c r="U3" s="29"/>
      <c r="V3" s="29"/>
      <c r="W3" s="115"/>
      <c r="Y3" s="94"/>
      <c r="Z3" s="95"/>
      <c r="AA3" s="96"/>
      <c r="AB3" s="9"/>
      <c r="AC3" s="9"/>
      <c r="AE3" s="108"/>
      <c r="AF3" s="102" t="s">
        <v>17</v>
      </c>
      <c r="AG3" s="103"/>
      <c r="AH3" s="104"/>
    </row>
    <row r="4" spans="1:36" ht="14.4" customHeight="1" thickBot="1" x14ac:dyDescent="0.35">
      <c r="H4" s="115"/>
      <c r="K4" s="2"/>
      <c r="L4" s="115"/>
      <c r="O4" s="123"/>
      <c r="P4" s="124"/>
      <c r="Q4" s="115"/>
      <c r="R4" s="3"/>
      <c r="S4" s="3"/>
      <c r="T4" s="115"/>
      <c r="U4" s="29"/>
      <c r="V4" s="29"/>
      <c r="W4" s="115"/>
      <c r="Y4" s="97"/>
      <c r="Z4" s="98"/>
      <c r="AA4" s="99"/>
      <c r="AB4" s="9"/>
      <c r="AC4" s="9"/>
      <c r="AE4" s="108"/>
      <c r="AF4" s="105"/>
      <c r="AG4" s="106"/>
      <c r="AH4" s="107"/>
    </row>
    <row r="5" spans="1:36" ht="14.4" customHeight="1" thickBot="1" x14ac:dyDescent="0.35">
      <c r="D5" s="117" t="s">
        <v>2</v>
      </c>
      <c r="E5" s="118"/>
      <c r="H5" s="115"/>
      <c r="I5" s="117" t="s">
        <v>10</v>
      </c>
      <c r="J5" s="140"/>
      <c r="K5" s="118"/>
      <c r="L5" s="115"/>
      <c r="M5" s="140" t="s">
        <v>3</v>
      </c>
      <c r="O5" s="125"/>
      <c r="P5" s="126"/>
      <c r="Q5" s="115"/>
      <c r="R5" s="140" t="s">
        <v>24</v>
      </c>
      <c r="S5" s="118"/>
      <c r="T5" s="115"/>
      <c r="U5" s="117" t="s">
        <v>34</v>
      </c>
      <c r="V5" s="118"/>
      <c r="W5" s="115"/>
      <c r="AE5" s="108"/>
    </row>
    <row r="6" spans="1:36" ht="14.4" customHeight="1" thickBot="1" x14ac:dyDescent="0.35">
      <c r="D6" s="119"/>
      <c r="E6" s="120"/>
      <c r="H6" s="115"/>
      <c r="I6" s="119"/>
      <c r="J6" s="141"/>
      <c r="K6" s="120"/>
      <c r="L6" s="115"/>
      <c r="M6" s="141"/>
      <c r="O6" s="127"/>
      <c r="P6" s="128"/>
      <c r="Q6" s="115"/>
      <c r="R6" s="141"/>
      <c r="S6" s="120"/>
      <c r="T6" s="115"/>
      <c r="U6" s="119"/>
      <c r="V6" s="120"/>
      <c r="W6" s="115"/>
      <c r="AE6" s="108"/>
      <c r="AF6" s="67" t="s">
        <v>35</v>
      </c>
      <c r="AG6" s="50"/>
      <c r="AH6" s="50"/>
      <c r="AI6" s="50"/>
      <c r="AJ6" s="63"/>
    </row>
    <row r="7" spans="1:36" ht="15" customHeight="1" thickBot="1" x14ac:dyDescent="0.35">
      <c r="B7" s="131" t="s">
        <v>6</v>
      </c>
      <c r="C7" s="131"/>
      <c r="D7" s="132" t="s">
        <v>5</v>
      </c>
      <c r="E7" s="132"/>
      <c r="F7" s="133" t="s">
        <v>7</v>
      </c>
      <c r="G7" s="133"/>
      <c r="H7" s="115"/>
      <c r="I7" s="75" t="s">
        <v>4</v>
      </c>
      <c r="J7" s="15" t="s">
        <v>8</v>
      </c>
      <c r="K7" s="23" t="s">
        <v>9</v>
      </c>
      <c r="L7" s="115"/>
      <c r="M7" s="1" t="s">
        <v>11</v>
      </c>
      <c r="O7" s="129"/>
      <c r="P7" s="130"/>
      <c r="Q7" s="115"/>
      <c r="R7" s="3"/>
      <c r="S7" s="3"/>
      <c r="T7" s="115"/>
      <c r="U7" s="29"/>
      <c r="V7" s="29"/>
      <c r="W7" s="115"/>
      <c r="X7" s="4" t="s">
        <v>12</v>
      </c>
      <c r="Y7" s="37" t="s">
        <v>13</v>
      </c>
      <c r="Z7" s="4" t="s">
        <v>14</v>
      </c>
      <c r="AA7" s="4" t="s">
        <v>15</v>
      </c>
      <c r="AB7" s="4" t="s">
        <v>16</v>
      </c>
      <c r="AD7" s="100" t="s">
        <v>62</v>
      </c>
      <c r="AE7" s="108"/>
      <c r="AF7" s="70" t="s">
        <v>60</v>
      </c>
      <c r="AG7" s="31">
        <v>55</v>
      </c>
      <c r="AH7" s="30" t="s">
        <v>22</v>
      </c>
      <c r="AI7" s="31">
        <v>5.5E-2</v>
      </c>
      <c r="AJ7" s="53" t="s">
        <v>23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15"/>
      <c r="I8" s="76"/>
      <c r="J8" s="8"/>
      <c r="K8" s="21"/>
      <c r="L8" s="115"/>
      <c r="M8" s="26"/>
      <c r="O8" s="35"/>
      <c r="P8" s="39"/>
      <c r="Q8" s="115"/>
      <c r="R8" s="32"/>
      <c r="S8" s="37"/>
      <c r="T8" s="115"/>
      <c r="U8" s="32"/>
      <c r="V8" s="37"/>
      <c r="W8" s="115"/>
      <c r="X8" s="42"/>
      <c r="Y8" s="11"/>
      <c r="Z8" s="41"/>
      <c r="AA8" s="41"/>
      <c r="AB8" s="41"/>
      <c r="AD8" s="101"/>
      <c r="AE8" s="108"/>
      <c r="AF8" s="64" t="s">
        <v>18</v>
      </c>
      <c r="AG8" s="31">
        <v>3</v>
      </c>
      <c r="AH8" s="30" t="s">
        <v>22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1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15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115"/>
      <c r="R9" s="33">
        <f>IF(O9&lt;$AG$18,1,2)</f>
        <v>1</v>
      </c>
      <c r="S9" s="38">
        <f>IF(P9&lt;$AG$10,1,2)</f>
        <v>1</v>
      </c>
      <c r="T9" s="115"/>
      <c r="U9" s="44">
        <f>($AI$15/$AG$20)*(1+0.15*(O9/$AG$18)^4)+$AH$33</f>
        <v>0.33482017169809586</v>
      </c>
      <c r="V9" s="38">
        <f>($AI$7/$AG$12)*(1+0.15*(P9/$AG$10)^4)+$AH$32</f>
        <v>0.33700000003160985</v>
      </c>
      <c r="W9" s="115"/>
      <c r="X9" s="29">
        <f>($AG$7*$AG$8*S9+$AG$15*$AG$16*R9)*$AG$24</f>
        <v>3575</v>
      </c>
      <c r="Y9" s="46">
        <f>(O9*U9*$AG$30+P9*V9*$AG$29)*365</f>
        <v>87201832.568289131</v>
      </c>
      <c r="Z9" s="46">
        <f>(O9*$AI$15*$AG$37+P9*$AI$7*$AG$36)*365</f>
        <v>171799.12500019631</v>
      </c>
      <c r="AA9" s="46">
        <f>O9*$AI$15*($AG$41+$AG$40*(1-M9))*365</f>
        <v>11845.568991895976</v>
      </c>
      <c r="AB9" s="47">
        <f>365*((P9*$AI$7*($AG$53*$AG$54+$AG$49*$AG$50+$AG$45*$AG$46))+(O9*$AI$15*($AG$53*$AG$55+$AG$49*$AG$51+$AG$45*$AG$47)))</f>
        <v>16016.010288771493</v>
      </c>
      <c r="AD9" s="45">
        <f>SUM(X9:AB9)</f>
        <v>87405068.272569999</v>
      </c>
      <c r="AE9" s="108"/>
      <c r="AF9" s="87" t="s">
        <v>19</v>
      </c>
      <c r="AG9" s="18"/>
      <c r="AH9" s="90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1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15"/>
      <c r="M10" s="28">
        <f>'[3]E-Auto'!$E8*(1/100)</f>
        <v>2.3700000000000001E-3</v>
      </c>
      <c r="O10" s="36">
        <f>B10</f>
        <v>12023</v>
      </c>
      <c r="P10" s="40">
        <f t="shared" ref="P10:P54" si="0">C10+(C10*I10)</f>
        <v>1251.5123790474024</v>
      </c>
      <c r="Q10" s="115"/>
      <c r="R10" s="33">
        <f t="shared" ref="R10:R54" si="1">IF(O10&lt;$AG$18,1,2)</f>
        <v>1</v>
      </c>
      <c r="S10" s="38">
        <f t="shared" ref="S10:S54" si="2">IF(P10&lt;$AG$10,1,2)</f>
        <v>1</v>
      </c>
      <c r="T10" s="115"/>
      <c r="U10" s="44">
        <f t="shared" ref="U10:U54" si="3">($AI$15/$AG$20)*(1+0.15*(O10/$AG$18)^4)+$AH$33</f>
        <v>0.33482017931958524</v>
      </c>
      <c r="V10" s="38">
        <f t="shared" ref="V10:V54" si="4">($AI$7/$AG$12)*(1+0.15*(P10/$AG$10)^4)+$AH$32</f>
        <v>0.3370000000322908</v>
      </c>
      <c r="W10" s="115"/>
      <c r="X10" s="29">
        <f t="shared" ref="X10:X54" si="5">($AG$7*$AG$8*S10+$AG$15*$AG$16*R10)*$AG$24</f>
        <v>3575</v>
      </c>
      <c r="Y10" s="46">
        <f t="shared" ref="Y10:Y54" si="6">(O10*U10*$AG$30+P10*V10*$AG$29)*365</f>
        <v>87670079.05319126</v>
      </c>
      <c r="Z10" s="46">
        <f t="shared" ref="Z10:Z54" si="7">(O10*$AI$15*$AG$37+P10*$AI$7*$AG$36)*365</f>
        <v>172721.8241514065</v>
      </c>
      <c r="AA10" s="46">
        <f t="shared" ref="AA10:AA54" si="8">O10*$AI$15*($AG$41+$AG$40*(1-M10))*365</f>
        <v>11903.534273555375</v>
      </c>
      <c r="AB10" s="47">
        <f t="shared" ref="AB10:AB54" si="9">365*((P10*$AI$7*($AG$53*$AG$54+$AG$49*$AG$50+$AG$45*$AG$46))+(O10*$AI$15*($AG$53*$AG$55+$AG$49*$AG$51+$AG$45*$AG$47)))</f>
        <v>16101.940863371867</v>
      </c>
      <c r="AD10" s="45">
        <f t="shared" ref="AD10:AD46" si="10">SUM(X10:AB10)</f>
        <v>87874381.352479592</v>
      </c>
      <c r="AE10" s="108"/>
      <c r="AF10" s="88"/>
      <c r="AG10" s="19">
        <v>80400</v>
      </c>
      <c r="AH10" s="90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1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15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1258.1633380948049</v>
      </c>
      <c r="Q11" s="115"/>
      <c r="R11" s="33">
        <f t="shared" si="1"/>
        <v>1</v>
      </c>
      <c r="S11" s="38">
        <f t="shared" si="2"/>
        <v>1</v>
      </c>
      <c r="T11" s="115"/>
      <c r="U11" s="44">
        <f t="shared" si="3"/>
        <v>0.33482018706421729</v>
      </c>
      <c r="V11" s="38">
        <f t="shared" si="4"/>
        <v>0.33700000003298269</v>
      </c>
      <c r="W11" s="115"/>
      <c r="X11" s="29">
        <f t="shared" si="5"/>
        <v>3575</v>
      </c>
      <c r="Y11" s="46">
        <f t="shared" si="6"/>
        <v>88138325.588531375</v>
      </c>
      <c r="Z11" s="46">
        <f t="shared" si="7"/>
        <v>173644.52330261664</v>
      </c>
      <c r="AA11" s="46">
        <f t="shared" si="8"/>
        <v>11960.350759555395</v>
      </c>
      <c r="AB11" s="47">
        <f t="shared" si="9"/>
        <v>16187.871437972237</v>
      </c>
      <c r="AD11" s="45">
        <f t="shared" si="10"/>
        <v>88343693.334031507</v>
      </c>
      <c r="AE11" s="108"/>
      <c r="AF11" s="89"/>
      <c r="AG11" s="18"/>
      <c r="AH11" s="90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1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15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1264.8142971422074</v>
      </c>
      <c r="Q12" s="115"/>
      <c r="R12" s="33">
        <f t="shared" si="1"/>
        <v>1</v>
      </c>
      <c r="S12" s="38">
        <f t="shared" si="2"/>
        <v>1</v>
      </c>
      <c r="T12" s="115"/>
      <c r="U12" s="44">
        <f t="shared" si="3"/>
        <v>0.33482019493331133</v>
      </c>
      <c r="V12" s="38">
        <f t="shared" si="4"/>
        <v>0.33700000003368569</v>
      </c>
      <c r="W12" s="115"/>
      <c r="X12" s="29">
        <f t="shared" si="5"/>
        <v>3575</v>
      </c>
      <c r="Y12" s="46">
        <f t="shared" si="6"/>
        <v>88606572.175122172</v>
      </c>
      <c r="Z12" s="46">
        <f t="shared" si="7"/>
        <v>174567.22245382681</v>
      </c>
      <c r="AA12" s="46">
        <f t="shared" si="8"/>
        <v>12015.580301404876</v>
      </c>
      <c r="AB12" s="47">
        <f t="shared" si="9"/>
        <v>16273.802012572605</v>
      </c>
      <c r="AD12" s="45">
        <f t="shared" si="10"/>
        <v>88813003.779889986</v>
      </c>
      <c r="AE12" s="108"/>
      <c r="AF12" s="69" t="s">
        <v>37</v>
      </c>
      <c r="AG12" s="62">
        <v>15</v>
      </c>
      <c r="AH12" s="43" t="s">
        <v>38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1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15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1271.4652561896098</v>
      </c>
      <c r="Q13" s="115"/>
      <c r="R13" s="33">
        <f t="shared" si="1"/>
        <v>1</v>
      </c>
      <c r="S13" s="38">
        <f t="shared" si="2"/>
        <v>1</v>
      </c>
      <c r="T13" s="115"/>
      <c r="U13" s="44">
        <f t="shared" si="3"/>
        <v>0.3348202029281937</v>
      </c>
      <c r="V13" s="38">
        <f t="shared" si="4"/>
        <v>0.33700000003439984</v>
      </c>
      <c r="W13" s="115"/>
      <c r="X13" s="29">
        <f t="shared" si="5"/>
        <v>3575</v>
      </c>
      <c r="Y13" s="46">
        <f t="shared" si="6"/>
        <v>89074818.813785151</v>
      </c>
      <c r="Z13" s="46">
        <f t="shared" si="7"/>
        <v>175489.92160503697</v>
      </c>
      <c r="AA13" s="46">
        <f t="shared" si="8"/>
        <v>12061.838287185208</v>
      </c>
      <c r="AB13" s="47">
        <f t="shared" si="9"/>
        <v>16359.732587172972</v>
      </c>
      <c r="AD13" s="45">
        <f t="shared" si="10"/>
        <v>89282305.306264549</v>
      </c>
      <c r="AE13" s="108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1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15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1278.1162152370123</v>
      </c>
      <c r="Q14" s="115"/>
      <c r="R14" s="33">
        <f t="shared" si="1"/>
        <v>1</v>
      </c>
      <c r="S14" s="38">
        <f t="shared" si="2"/>
        <v>1</v>
      </c>
      <c r="T14" s="115"/>
      <c r="U14" s="44">
        <f t="shared" si="3"/>
        <v>0.33482021105019782</v>
      </c>
      <c r="V14" s="38">
        <f t="shared" si="4"/>
        <v>0.33700000003512526</v>
      </c>
      <c r="W14" s="115"/>
      <c r="X14" s="29">
        <f>($AG$7*$AG$8*S14+$AG$15*$AG$16*R14)*$AG$24+AG26</f>
        <v>4425</v>
      </c>
      <c r="Y14" s="46">
        <f t="shared" si="6"/>
        <v>89543065.505350411</v>
      </c>
      <c r="Z14" s="46">
        <f t="shared" si="7"/>
        <v>176412.62075624708</v>
      </c>
      <c r="AA14" s="46">
        <f t="shared" si="8"/>
        <v>11880.051095746836</v>
      </c>
      <c r="AB14" s="47">
        <f t="shared" si="9"/>
        <v>16445.66316177334</v>
      </c>
      <c r="AD14" s="45">
        <f t="shared" si="10"/>
        <v>89752228.840364188</v>
      </c>
      <c r="AE14" s="108"/>
      <c r="AF14" s="67" t="s">
        <v>36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1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15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1284.7671742844145</v>
      </c>
      <c r="Q15" s="115"/>
      <c r="R15" s="33">
        <f t="shared" si="1"/>
        <v>1</v>
      </c>
      <c r="S15" s="38">
        <f t="shared" si="2"/>
        <v>1</v>
      </c>
      <c r="T15" s="115"/>
      <c r="U15" s="44">
        <f t="shared" si="3"/>
        <v>0.33482021930066419</v>
      </c>
      <c r="V15" s="38">
        <f t="shared" si="4"/>
        <v>0.33700000003586211</v>
      </c>
      <c r="W15" s="115"/>
      <c r="X15" s="29">
        <f t="shared" si="5"/>
        <v>3575</v>
      </c>
      <c r="Y15" s="46">
        <f t="shared" si="6"/>
        <v>90011312.250656962</v>
      </c>
      <c r="Z15" s="46">
        <f t="shared" si="7"/>
        <v>177335.31990745725</v>
      </c>
      <c r="AA15" s="46">
        <f t="shared" si="8"/>
        <v>11695.698507469595</v>
      </c>
      <c r="AB15" s="47">
        <f t="shared" si="9"/>
        <v>16531.593736373707</v>
      </c>
      <c r="AD15" s="45">
        <f t="shared" si="10"/>
        <v>90220449.862808272</v>
      </c>
      <c r="AE15" s="108"/>
      <c r="AF15" s="68" t="s">
        <v>59</v>
      </c>
      <c r="AG15" s="31">
        <v>55</v>
      </c>
      <c r="AH15" s="30" t="s">
        <v>22</v>
      </c>
      <c r="AI15" s="31">
        <v>5.5E-2</v>
      </c>
      <c r="AJ15" s="53" t="s">
        <v>23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1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15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1291.418133331817</v>
      </c>
      <c r="Q16" s="115"/>
      <c r="R16" s="33">
        <f t="shared" si="1"/>
        <v>1</v>
      </c>
      <c r="S16" s="38">
        <f t="shared" si="2"/>
        <v>1</v>
      </c>
      <c r="T16" s="115"/>
      <c r="U16" s="44">
        <f t="shared" si="3"/>
        <v>0.33482022768094016</v>
      </c>
      <c r="V16" s="38">
        <f t="shared" si="4"/>
        <v>0.33700000003661051</v>
      </c>
      <c r="W16" s="115"/>
      <c r="X16" s="29">
        <f t="shared" si="5"/>
        <v>3575</v>
      </c>
      <c r="Y16" s="46">
        <f t="shared" si="6"/>
        <v>90479559.050552487</v>
      </c>
      <c r="Z16" s="46">
        <f t="shared" si="7"/>
        <v>178258.01905866739</v>
      </c>
      <c r="AA16" s="46">
        <f t="shared" si="8"/>
        <v>11508.780522353489</v>
      </c>
      <c r="AB16" s="47">
        <f t="shared" si="9"/>
        <v>16617.524310974077</v>
      </c>
      <c r="AD16" s="45">
        <f t="shared" si="10"/>
        <v>90689518.374444485</v>
      </c>
      <c r="AE16" s="108"/>
      <c r="AF16" s="64" t="s">
        <v>21</v>
      </c>
      <c r="AG16" s="31">
        <v>10</v>
      </c>
      <c r="AH16" s="30" t="s">
        <v>22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1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15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1298.0690923792195</v>
      </c>
      <c r="Q17" s="115"/>
      <c r="R17" s="33">
        <f t="shared" si="1"/>
        <v>1</v>
      </c>
      <c r="S17" s="38">
        <f t="shared" si="2"/>
        <v>1</v>
      </c>
      <c r="T17" s="115"/>
      <c r="U17" s="44">
        <f t="shared" si="3"/>
        <v>0.33482023619238033</v>
      </c>
      <c r="V17" s="38">
        <f t="shared" si="4"/>
        <v>0.33700000003737057</v>
      </c>
      <c r="W17" s="115"/>
      <c r="X17" s="29">
        <f t="shared" si="5"/>
        <v>3575</v>
      </c>
      <c r="Y17" s="46">
        <f t="shared" si="6"/>
        <v>90947805.905893683</v>
      </c>
      <c r="Z17" s="46">
        <f t="shared" si="7"/>
        <v>179180.71820987755</v>
      </c>
      <c r="AA17" s="46">
        <f t="shared" si="8"/>
        <v>11319.297140398518</v>
      </c>
      <c r="AB17" s="47">
        <f t="shared" si="9"/>
        <v>16703.454885574443</v>
      </c>
      <c r="AD17" s="45">
        <f t="shared" si="10"/>
        <v>91158584.376129538</v>
      </c>
      <c r="AE17" s="108"/>
      <c r="AF17" s="87" t="s">
        <v>20</v>
      </c>
      <c r="AG17" s="18"/>
      <c r="AH17" s="90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1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15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1304.7200514266219</v>
      </c>
      <c r="Q18" s="115"/>
      <c r="R18" s="33">
        <f t="shared" si="1"/>
        <v>1</v>
      </c>
      <c r="S18" s="38">
        <f t="shared" si="2"/>
        <v>1</v>
      </c>
      <c r="T18" s="115"/>
      <c r="U18" s="44">
        <f t="shared" si="3"/>
        <v>0.3348202448363462</v>
      </c>
      <c r="V18" s="38">
        <f t="shared" si="4"/>
        <v>0.33700000003814234</v>
      </c>
      <c r="W18" s="115"/>
      <c r="X18" s="29">
        <f t="shared" si="5"/>
        <v>3575</v>
      </c>
      <c r="Y18" s="46">
        <f t="shared" si="6"/>
        <v>91416052.817546085</v>
      </c>
      <c r="Z18" s="46">
        <f t="shared" si="7"/>
        <v>180103.41736108769</v>
      </c>
      <c r="AA18" s="46">
        <f t="shared" si="8"/>
        <v>11127.248361604676</v>
      </c>
      <c r="AB18" s="47">
        <f t="shared" si="9"/>
        <v>16789.385460174813</v>
      </c>
      <c r="AD18" s="45">
        <f t="shared" si="10"/>
        <v>91627647.868728936</v>
      </c>
      <c r="AE18" s="108"/>
      <c r="AF18" s="88"/>
      <c r="AG18" s="19">
        <v>60000</v>
      </c>
      <c r="AH18" s="90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1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15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1311.3710104740244</v>
      </c>
      <c r="Q19" s="115"/>
      <c r="R19" s="33">
        <f t="shared" si="1"/>
        <v>1</v>
      </c>
      <c r="S19" s="38">
        <f t="shared" si="2"/>
        <v>1</v>
      </c>
      <c r="T19" s="115"/>
      <c r="U19" s="44">
        <f t="shared" si="3"/>
        <v>0.33482025361420625</v>
      </c>
      <c r="V19" s="38">
        <f t="shared" si="4"/>
        <v>0.33700000003892605</v>
      </c>
      <c r="W19" s="115"/>
      <c r="X19" s="29">
        <f t="shared" si="5"/>
        <v>3575</v>
      </c>
      <c r="Y19" s="46">
        <f t="shared" si="6"/>
        <v>91884299.786384195</v>
      </c>
      <c r="Z19" s="46">
        <f t="shared" si="7"/>
        <v>181026.11651229789</v>
      </c>
      <c r="AA19" s="46">
        <f t="shared" si="8"/>
        <v>10932.634185971972</v>
      </c>
      <c r="AB19" s="47">
        <f t="shared" si="9"/>
        <v>16875.316034775184</v>
      </c>
      <c r="AD19" s="45">
        <f t="shared" si="10"/>
        <v>92096708.853117242</v>
      </c>
      <c r="AE19" s="108"/>
      <c r="AF19" s="89"/>
      <c r="AG19" s="18"/>
      <c r="AH19" s="90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1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15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1318.0219695214271</v>
      </c>
      <c r="Q20" s="115"/>
      <c r="R20" s="33">
        <f t="shared" si="1"/>
        <v>1</v>
      </c>
      <c r="S20" s="38">
        <f t="shared" si="2"/>
        <v>1</v>
      </c>
      <c r="T20" s="115"/>
      <c r="U20" s="44">
        <f t="shared" si="3"/>
        <v>0.33482026252733615</v>
      </c>
      <c r="V20" s="38">
        <f t="shared" si="4"/>
        <v>0.3370000000397218</v>
      </c>
      <c r="W20" s="115"/>
      <c r="X20" s="29">
        <f t="shared" si="5"/>
        <v>3575</v>
      </c>
      <c r="Y20" s="46">
        <f t="shared" si="6"/>
        <v>92352546.81329152</v>
      </c>
      <c r="Z20" s="46">
        <f t="shared" si="7"/>
        <v>181948.81566350805</v>
      </c>
      <c r="AA20" s="46">
        <f t="shared" si="8"/>
        <v>10735.4546135004</v>
      </c>
      <c r="AB20" s="47">
        <f t="shared" si="9"/>
        <v>16961.246609375554</v>
      </c>
      <c r="AD20" s="45">
        <f t="shared" si="10"/>
        <v>92565767.330177903</v>
      </c>
      <c r="AE20" s="108"/>
      <c r="AF20" s="69" t="s">
        <v>37</v>
      </c>
      <c r="AG20" s="62">
        <v>37</v>
      </c>
      <c r="AH20" s="43" t="s">
        <v>38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1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15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1324.6729285688293</v>
      </c>
      <c r="Q21" s="115"/>
      <c r="R21" s="33">
        <f t="shared" si="1"/>
        <v>1</v>
      </c>
      <c r="S21" s="38">
        <f t="shared" si="2"/>
        <v>1</v>
      </c>
      <c r="T21" s="115"/>
      <c r="U21" s="44">
        <f t="shared" si="3"/>
        <v>0.33482027157711852</v>
      </c>
      <c r="V21" s="38">
        <f t="shared" si="4"/>
        <v>0.33700000004052966</v>
      </c>
      <c r="W21" s="115"/>
      <c r="X21" s="29">
        <f t="shared" si="5"/>
        <v>3575</v>
      </c>
      <c r="Y21" s="46">
        <f t="shared" si="6"/>
        <v>92820793.899160638</v>
      </c>
      <c r="Z21" s="46">
        <f t="shared" si="7"/>
        <v>182871.51481471822</v>
      </c>
      <c r="AA21" s="46">
        <f t="shared" si="8"/>
        <v>10535.709644189958</v>
      </c>
      <c r="AB21" s="47">
        <f t="shared" si="9"/>
        <v>17047.177183975924</v>
      </c>
      <c r="AD21" s="45">
        <f t="shared" si="10"/>
        <v>93034823.300803512</v>
      </c>
      <c r="AE21" s="108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1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15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1331.3238876162318</v>
      </c>
      <c r="Q22" s="115"/>
      <c r="R22" s="33">
        <f t="shared" si="1"/>
        <v>1</v>
      </c>
      <c r="S22" s="38">
        <f t="shared" si="2"/>
        <v>1</v>
      </c>
      <c r="T22" s="115"/>
      <c r="U22" s="44">
        <f t="shared" si="3"/>
        <v>0.33482028076494297</v>
      </c>
      <c r="V22" s="38">
        <f t="shared" si="4"/>
        <v>0.33700000004134978</v>
      </c>
      <c r="W22" s="115"/>
      <c r="X22" s="29">
        <f t="shared" si="5"/>
        <v>3575</v>
      </c>
      <c r="Y22" s="46">
        <f t="shared" si="6"/>
        <v>93289041.04489322</v>
      </c>
      <c r="Z22" s="46">
        <f t="shared" si="7"/>
        <v>183794.21396592833</v>
      </c>
      <c r="AA22" s="46">
        <f t="shared" si="8"/>
        <v>10333.399278040652</v>
      </c>
      <c r="AB22" s="47">
        <f t="shared" si="9"/>
        <v>17133.107758576291</v>
      </c>
      <c r="AD22" s="45">
        <f t="shared" si="10"/>
        <v>93503876.765895769</v>
      </c>
      <c r="AE22" s="108"/>
      <c r="AF22" s="59" t="s">
        <v>30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1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15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1337.9748466636343</v>
      </c>
      <c r="Q23" s="115"/>
      <c r="R23" s="33">
        <f t="shared" si="1"/>
        <v>1</v>
      </c>
      <c r="S23" s="38">
        <f t="shared" si="2"/>
        <v>1</v>
      </c>
      <c r="T23" s="115"/>
      <c r="U23" s="44">
        <f t="shared" si="3"/>
        <v>0.33482029009220615</v>
      </c>
      <c r="V23" s="38">
        <f t="shared" si="4"/>
        <v>0.33700000004218228</v>
      </c>
      <c r="W23" s="115"/>
      <c r="X23" s="29">
        <f t="shared" si="5"/>
        <v>3575</v>
      </c>
      <c r="Y23" s="46">
        <f t="shared" si="6"/>
        <v>93757288.251400083</v>
      </c>
      <c r="Z23" s="46">
        <f t="shared" si="7"/>
        <v>184716.91311713852</v>
      </c>
      <c r="AA23" s="46">
        <f t="shared" si="8"/>
        <v>10128.523515052477</v>
      </c>
      <c r="AB23" s="47">
        <f t="shared" si="9"/>
        <v>17219.038333176664</v>
      </c>
      <c r="AD23" s="45">
        <f t="shared" si="10"/>
        <v>93972927.726365447</v>
      </c>
      <c r="AE23" s="108"/>
      <c r="AF23" s="60" t="s">
        <v>39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1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15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1344.6258057110369</v>
      </c>
      <c r="Q24" s="115"/>
      <c r="R24" s="33">
        <f t="shared" si="1"/>
        <v>1</v>
      </c>
      <c r="S24" s="38">
        <f t="shared" si="2"/>
        <v>1</v>
      </c>
      <c r="T24" s="115"/>
      <c r="U24" s="44">
        <f t="shared" si="3"/>
        <v>0.33482029956031184</v>
      </c>
      <c r="V24" s="38">
        <f t="shared" si="4"/>
        <v>0.33700000004302733</v>
      </c>
      <c r="W24" s="115"/>
      <c r="X24" s="29">
        <f t="shared" si="5"/>
        <v>3575</v>
      </c>
      <c r="Y24" s="46">
        <f t="shared" si="6"/>
        <v>94225535.519601256</v>
      </c>
      <c r="Z24" s="46">
        <f t="shared" si="7"/>
        <v>185639.61226834869</v>
      </c>
      <c r="AA24" s="46">
        <f t="shared" si="8"/>
        <v>9921.0823552254387</v>
      </c>
      <c r="AB24" s="47">
        <f t="shared" si="9"/>
        <v>17304.968907777034</v>
      </c>
      <c r="AD24" s="45">
        <f t="shared" si="10"/>
        <v>94441976.183132604</v>
      </c>
      <c r="AE24" s="108"/>
      <c r="AF24" s="52" t="s">
        <v>40</v>
      </c>
      <c r="AG24" s="31">
        <v>5</v>
      </c>
      <c r="AH24" s="53" t="s">
        <v>33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1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15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1351.2767647584392</v>
      </c>
      <c r="Q25" s="115"/>
      <c r="R25" s="33">
        <f t="shared" si="1"/>
        <v>1</v>
      </c>
      <c r="S25" s="38">
        <f t="shared" si="2"/>
        <v>1</v>
      </c>
      <c r="T25" s="115"/>
      <c r="U25" s="44">
        <f t="shared" si="3"/>
        <v>0.33482030917067074</v>
      </c>
      <c r="V25" s="38">
        <f t="shared" si="4"/>
        <v>0.33700000004388492</v>
      </c>
      <c r="W25" s="115"/>
      <c r="X25" s="29">
        <f t="shared" si="5"/>
        <v>3575</v>
      </c>
      <c r="Y25" s="46">
        <f t="shared" si="6"/>
        <v>94693782.850425944</v>
      </c>
      <c r="Z25" s="46">
        <f t="shared" si="7"/>
        <v>186562.31141955883</v>
      </c>
      <c r="AA25" s="46">
        <f t="shared" si="8"/>
        <v>9711.0757985595301</v>
      </c>
      <c r="AB25" s="47">
        <f t="shared" si="9"/>
        <v>17390.899482377401</v>
      </c>
      <c r="AD25" s="45">
        <f t="shared" si="10"/>
        <v>94911022.137126446</v>
      </c>
      <c r="AE25" s="108"/>
      <c r="AF25" s="52" t="s">
        <v>41</v>
      </c>
      <c r="AG25" s="31" t="s">
        <v>42</v>
      </c>
      <c r="AH25" s="53" t="s">
        <v>33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1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15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1357.9277238058419</v>
      </c>
      <c r="Q26" s="115"/>
      <c r="R26" s="33">
        <f t="shared" si="1"/>
        <v>1</v>
      </c>
      <c r="S26" s="38">
        <f t="shared" si="2"/>
        <v>1</v>
      </c>
      <c r="T26" s="115"/>
      <c r="U26" s="44">
        <f t="shared" si="3"/>
        <v>0.33482031892470054</v>
      </c>
      <c r="V26" s="38">
        <f t="shared" si="4"/>
        <v>0.33700000004475533</v>
      </c>
      <c r="W26" s="115"/>
      <c r="X26" s="29">
        <f t="shared" si="5"/>
        <v>3575</v>
      </c>
      <c r="Y26" s="46">
        <f t="shared" si="6"/>
        <v>95162030.244812682</v>
      </c>
      <c r="Z26" s="46">
        <f t="shared" si="7"/>
        <v>187485.01057076902</v>
      </c>
      <c r="AA26" s="46">
        <f t="shared" si="8"/>
        <v>9498.5038450547581</v>
      </c>
      <c r="AB26" s="47">
        <f t="shared" si="9"/>
        <v>17476.830056977771</v>
      </c>
      <c r="AD26" s="45">
        <f t="shared" si="10"/>
        <v>95380065.589285478</v>
      </c>
      <c r="AE26" s="108"/>
      <c r="AF26" s="61" t="s">
        <v>32</v>
      </c>
      <c r="AG26" s="62">
        <v>850</v>
      </c>
      <c r="AH26" s="58" t="s">
        <v>25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1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15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1364.5786828532443</v>
      </c>
      <c r="Q27" s="115"/>
      <c r="R27" s="33">
        <f t="shared" si="1"/>
        <v>1</v>
      </c>
      <c r="S27" s="38">
        <f t="shared" si="2"/>
        <v>1</v>
      </c>
      <c r="T27" s="115"/>
      <c r="U27" s="44">
        <f t="shared" si="3"/>
        <v>0.33482032882382617</v>
      </c>
      <c r="V27" s="38">
        <f t="shared" si="4"/>
        <v>0.33700000004563863</v>
      </c>
      <c r="W27" s="115"/>
      <c r="X27" s="29">
        <f t="shared" si="5"/>
        <v>3575</v>
      </c>
      <c r="Y27" s="46">
        <f t="shared" si="6"/>
        <v>95630277.703709364</v>
      </c>
      <c r="Z27" s="46">
        <f t="shared" si="7"/>
        <v>188407.70972197916</v>
      </c>
      <c r="AA27" s="46">
        <f t="shared" si="8"/>
        <v>9283.3664947111174</v>
      </c>
      <c r="AB27" s="47">
        <f t="shared" si="9"/>
        <v>17562.760631578141</v>
      </c>
      <c r="AD27" s="45">
        <f t="shared" si="10"/>
        <v>95849106.540557638</v>
      </c>
      <c r="AE27" s="108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1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15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1371.229641900647</v>
      </c>
      <c r="Q28" s="115"/>
      <c r="R28" s="33">
        <f t="shared" si="1"/>
        <v>1</v>
      </c>
      <c r="S28" s="38">
        <f t="shared" si="2"/>
        <v>1</v>
      </c>
      <c r="T28" s="115"/>
      <c r="U28" s="44">
        <f t="shared" si="3"/>
        <v>0.33482033886947937</v>
      </c>
      <c r="V28" s="38">
        <f t="shared" si="4"/>
        <v>0.33700000004653491</v>
      </c>
      <c r="W28" s="115"/>
      <c r="X28" s="29">
        <f t="shared" si="5"/>
        <v>3575</v>
      </c>
      <c r="Y28" s="46">
        <f t="shared" si="6"/>
        <v>96098525.22807321</v>
      </c>
      <c r="Z28" s="46">
        <f t="shared" si="7"/>
        <v>189330.40887318936</v>
      </c>
      <c r="AA28" s="46">
        <f t="shared" si="8"/>
        <v>9065.6637475286079</v>
      </c>
      <c r="AB28" s="47">
        <f t="shared" si="9"/>
        <v>17648.691206178511</v>
      </c>
      <c r="AD28" s="45">
        <f t="shared" si="10"/>
        <v>96318144.991900101</v>
      </c>
      <c r="AE28" s="108"/>
      <c r="AF28" s="59" t="s">
        <v>31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1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15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1377.8806009480495</v>
      </c>
      <c r="Q29" s="115"/>
      <c r="R29" s="33">
        <f t="shared" si="1"/>
        <v>1</v>
      </c>
      <c r="S29" s="38">
        <f t="shared" si="2"/>
        <v>1</v>
      </c>
      <c r="T29" s="115"/>
      <c r="U29" s="44">
        <f t="shared" si="3"/>
        <v>0.33482034906309904</v>
      </c>
      <c r="V29" s="38">
        <f t="shared" si="4"/>
        <v>0.33700000004744435</v>
      </c>
      <c r="W29" s="115"/>
      <c r="X29" s="29">
        <f t="shared" si="5"/>
        <v>3575</v>
      </c>
      <c r="Y29" s="46">
        <f t="shared" si="6"/>
        <v>96566772.818870917</v>
      </c>
      <c r="Z29" s="46">
        <f t="shared" si="7"/>
        <v>190253.10802439949</v>
      </c>
      <c r="AA29" s="46">
        <f t="shared" si="8"/>
        <v>8845.3956035072351</v>
      </c>
      <c r="AB29" s="47">
        <f t="shared" si="9"/>
        <v>17734.621780778882</v>
      </c>
      <c r="AD29" s="45">
        <f t="shared" si="10"/>
        <v>96787180.944279611</v>
      </c>
      <c r="AE29" s="108"/>
      <c r="AF29" s="60" t="s">
        <v>28</v>
      </c>
      <c r="AG29" s="31">
        <v>35</v>
      </c>
      <c r="AH29" s="30" t="s">
        <v>25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1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15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1384.5315599954522</v>
      </c>
      <c r="Q30" s="115"/>
      <c r="R30" s="33">
        <f t="shared" si="1"/>
        <v>1</v>
      </c>
      <c r="S30" s="38">
        <f t="shared" si="2"/>
        <v>1</v>
      </c>
      <c r="T30" s="115"/>
      <c r="U30" s="44">
        <f t="shared" si="3"/>
        <v>0.33482035940613103</v>
      </c>
      <c r="V30" s="38">
        <f t="shared" si="4"/>
        <v>0.33700000004836705</v>
      </c>
      <c r="W30" s="115"/>
      <c r="X30" s="29">
        <f t="shared" si="5"/>
        <v>3575</v>
      </c>
      <c r="Y30" s="46">
        <f t="shared" si="6"/>
        <v>97035020.477078527</v>
      </c>
      <c r="Z30" s="46">
        <f t="shared" si="7"/>
        <v>191175.80717560969</v>
      </c>
      <c r="AA30" s="46">
        <f t="shared" si="8"/>
        <v>8622.5620626469936</v>
      </c>
      <c r="AB30" s="47">
        <f t="shared" si="9"/>
        <v>17820.552355379255</v>
      </c>
      <c r="AD30" s="45">
        <f t="shared" si="10"/>
        <v>97256214.398672163</v>
      </c>
      <c r="AE30" s="108"/>
      <c r="AF30" s="64" t="s">
        <v>29</v>
      </c>
      <c r="AG30" s="31">
        <v>56</v>
      </c>
      <c r="AH30" s="30" t="s">
        <v>25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1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15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1391.1825190428547</v>
      </c>
      <c r="Q31" s="115"/>
      <c r="R31" s="33">
        <f t="shared" si="1"/>
        <v>1</v>
      </c>
      <c r="S31" s="38">
        <f t="shared" si="2"/>
        <v>1</v>
      </c>
      <c r="T31" s="115"/>
      <c r="U31" s="44">
        <f t="shared" si="3"/>
        <v>0.33482036990002828</v>
      </c>
      <c r="V31" s="38">
        <f t="shared" si="4"/>
        <v>0.33700000004930314</v>
      </c>
      <c r="W31" s="115"/>
      <c r="X31" s="29">
        <f t="shared" si="5"/>
        <v>3575</v>
      </c>
      <c r="Y31" s="46">
        <f t="shared" si="6"/>
        <v>97503268.203681767</v>
      </c>
      <c r="Z31" s="46">
        <f t="shared" si="7"/>
        <v>192098.5063268198</v>
      </c>
      <c r="AA31" s="46">
        <f t="shared" si="8"/>
        <v>8397.1631249478833</v>
      </c>
      <c r="AB31" s="47">
        <f t="shared" si="9"/>
        <v>17906.482929979622</v>
      </c>
      <c r="AD31" s="45">
        <f t="shared" si="10"/>
        <v>97725245.356063515</v>
      </c>
      <c r="AE31" s="108"/>
      <c r="AF31" s="65" t="s">
        <v>49</v>
      </c>
      <c r="AG31" s="31" t="s">
        <v>63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1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15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1397.8334780902571</v>
      </c>
      <c r="Q32" s="115"/>
      <c r="R32" s="33">
        <f t="shared" si="1"/>
        <v>1</v>
      </c>
      <c r="S32" s="38">
        <f t="shared" si="2"/>
        <v>1</v>
      </c>
      <c r="T32" s="115"/>
      <c r="U32" s="44">
        <f t="shared" si="3"/>
        <v>0.33482038054625074</v>
      </c>
      <c r="V32" s="38">
        <f t="shared" si="4"/>
        <v>0.33700000005025277</v>
      </c>
      <c r="W32" s="115"/>
      <c r="X32" s="29">
        <f t="shared" si="5"/>
        <v>3575</v>
      </c>
      <c r="Y32" s="46">
        <f t="shared" si="6"/>
        <v>97971515.99967581</v>
      </c>
      <c r="Z32" s="46">
        <f t="shared" si="7"/>
        <v>193021.20547802999</v>
      </c>
      <c r="AA32" s="46">
        <f t="shared" si="8"/>
        <v>8169.1987904099087</v>
      </c>
      <c r="AB32" s="47">
        <f t="shared" si="9"/>
        <v>17992.413504579992</v>
      </c>
      <c r="AD32" s="45">
        <f t="shared" si="10"/>
        <v>98194273.81744884</v>
      </c>
      <c r="AE32" s="108"/>
      <c r="AF32" s="52" t="s">
        <v>28</v>
      </c>
      <c r="AG32" s="30"/>
      <c r="AH32" s="31">
        <f>20/60</f>
        <v>0.33333333333333331</v>
      </c>
      <c r="AI32" s="53" t="s">
        <v>64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1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15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1404.4844371376596</v>
      </c>
      <c r="Q33" s="115"/>
      <c r="R33" s="33">
        <f t="shared" si="1"/>
        <v>1</v>
      </c>
      <c r="S33" s="38">
        <f t="shared" si="2"/>
        <v>1</v>
      </c>
      <c r="T33" s="115"/>
      <c r="U33" s="44">
        <f t="shared" si="3"/>
        <v>0.3348203913462654</v>
      </c>
      <c r="V33" s="38">
        <f t="shared" si="4"/>
        <v>0.33700000005121605</v>
      </c>
      <c r="W33" s="115"/>
      <c r="X33" s="29">
        <f t="shared" si="5"/>
        <v>3575</v>
      </c>
      <c r="Y33" s="46">
        <f t="shared" si="6"/>
        <v>98439763.866065487</v>
      </c>
      <c r="Z33" s="46">
        <f t="shared" si="7"/>
        <v>193943.90462924016</v>
      </c>
      <c r="AA33" s="46">
        <f t="shared" si="8"/>
        <v>7938.6690590330663</v>
      </c>
      <c r="AB33" s="47">
        <f t="shared" si="9"/>
        <v>18078.344079180359</v>
      </c>
      <c r="AD33" s="45">
        <f t="shared" si="10"/>
        <v>98663299.783832952</v>
      </c>
      <c r="AE33" s="108"/>
      <c r="AF33" s="66" t="s">
        <v>29</v>
      </c>
      <c r="AG33" s="43"/>
      <c r="AH33" s="62">
        <f>20/60</f>
        <v>0.33333333333333331</v>
      </c>
      <c r="AI33" s="58" t="s">
        <v>64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1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15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1411.1353961850621</v>
      </c>
      <c r="Q34" s="115"/>
      <c r="R34" s="33">
        <f t="shared" si="1"/>
        <v>1</v>
      </c>
      <c r="S34" s="38">
        <f t="shared" si="2"/>
        <v>1</v>
      </c>
      <c r="T34" s="115"/>
      <c r="U34" s="44">
        <f t="shared" si="3"/>
        <v>0.33482040230154619</v>
      </c>
      <c r="V34" s="38">
        <f t="shared" si="4"/>
        <v>0.3370000000521931</v>
      </c>
      <c r="W34" s="115"/>
      <c r="X34" s="29">
        <f t="shared" si="5"/>
        <v>3575</v>
      </c>
      <c r="Y34" s="46">
        <f t="shared" si="6"/>
        <v>98908011.803865224</v>
      </c>
      <c r="Z34" s="46">
        <f t="shared" si="7"/>
        <v>194866.60378045033</v>
      </c>
      <c r="AA34" s="46">
        <f t="shared" si="8"/>
        <v>7705.5739308173579</v>
      </c>
      <c r="AB34" s="47">
        <f t="shared" si="9"/>
        <v>18164.274653780729</v>
      </c>
      <c r="AD34" s="45">
        <f t="shared" si="10"/>
        <v>99132323.256230265</v>
      </c>
      <c r="AE34" s="108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1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15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1417.7863552324648</v>
      </c>
      <c r="Q35" s="115"/>
      <c r="R35" s="33">
        <f t="shared" si="1"/>
        <v>1</v>
      </c>
      <c r="S35" s="38">
        <f t="shared" si="2"/>
        <v>1</v>
      </c>
      <c r="T35" s="115"/>
      <c r="U35" s="44">
        <f t="shared" si="3"/>
        <v>0.33482041341357427</v>
      </c>
      <c r="V35" s="38">
        <f t="shared" si="4"/>
        <v>0.33700000005318409</v>
      </c>
      <c r="W35" s="115"/>
      <c r="X35" s="29">
        <f t="shared" si="5"/>
        <v>3575</v>
      </c>
      <c r="Y35" s="46">
        <f t="shared" si="6"/>
        <v>99376259.814099237</v>
      </c>
      <c r="Z35" s="46">
        <f t="shared" si="7"/>
        <v>195789.3029316605</v>
      </c>
      <c r="AA35" s="46">
        <f t="shared" si="8"/>
        <v>7469.9134057627807</v>
      </c>
      <c r="AB35" s="47">
        <f t="shared" si="9"/>
        <v>18250.205228381103</v>
      </c>
      <c r="AD35" s="45">
        <f t="shared" si="10"/>
        <v>99601344.235665053</v>
      </c>
      <c r="AE35" s="108"/>
      <c r="AF35" s="59" t="s">
        <v>43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1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15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1424.437314279867</v>
      </c>
      <c r="Q36" s="115"/>
      <c r="R36" s="33">
        <f t="shared" si="1"/>
        <v>1</v>
      </c>
      <c r="S36" s="38">
        <f t="shared" si="2"/>
        <v>1</v>
      </c>
      <c r="T36" s="115"/>
      <c r="U36" s="44">
        <f t="shared" si="3"/>
        <v>0.3348204246838376</v>
      </c>
      <c r="V36" s="38">
        <f t="shared" si="4"/>
        <v>0.33700000005418906</v>
      </c>
      <c r="W36" s="115"/>
      <c r="X36" s="29">
        <f t="shared" si="5"/>
        <v>3575</v>
      </c>
      <c r="Y36" s="46">
        <f t="shared" si="6"/>
        <v>99844507.897801414</v>
      </c>
      <c r="Z36" s="46">
        <f t="shared" si="7"/>
        <v>196712.00208287063</v>
      </c>
      <c r="AA36" s="46">
        <f t="shared" si="8"/>
        <v>7231.6874838693384</v>
      </c>
      <c r="AB36" s="47">
        <f t="shared" si="9"/>
        <v>18336.135802981473</v>
      </c>
      <c r="AD36" s="45">
        <f t="shared" si="10"/>
        <v>100070362.72317113</v>
      </c>
      <c r="AE36" s="108"/>
      <c r="AF36" s="60" t="s">
        <v>28</v>
      </c>
      <c r="AG36" s="31">
        <v>0.15</v>
      </c>
      <c r="AH36" s="53" t="s">
        <v>44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1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15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1431.0882733272695</v>
      </c>
      <c r="Q37" s="115"/>
      <c r="R37" s="33">
        <f t="shared" si="1"/>
        <v>1</v>
      </c>
      <c r="S37" s="38">
        <f t="shared" si="2"/>
        <v>1</v>
      </c>
      <c r="T37" s="115"/>
      <c r="U37" s="44">
        <f t="shared" si="3"/>
        <v>0.33482043611383133</v>
      </c>
      <c r="V37" s="38">
        <f t="shared" si="4"/>
        <v>0.33700000005520825</v>
      </c>
      <c r="W37" s="115"/>
      <c r="X37" s="29">
        <f t="shared" si="5"/>
        <v>3575</v>
      </c>
      <c r="Y37" s="46">
        <f t="shared" si="6"/>
        <v>100312756.05601546</v>
      </c>
      <c r="Z37" s="46">
        <f t="shared" si="7"/>
        <v>197634.7012340808</v>
      </c>
      <c r="AA37" s="46">
        <f t="shared" si="8"/>
        <v>6990.8961651370273</v>
      </c>
      <c r="AB37" s="47">
        <f t="shared" si="9"/>
        <v>18422.066377581839</v>
      </c>
      <c r="AD37" s="45">
        <f t="shared" si="10"/>
        <v>100539378.71979226</v>
      </c>
      <c r="AE37" s="108"/>
      <c r="AF37" s="61" t="s">
        <v>29</v>
      </c>
      <c r="AG37" s="62">
        <v>0.7</v>
      </c>
      <c r="AH37" s="58" t="s">
        <v>44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1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15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1437.7392323746719</v>
      </c>
      <c r="Q38" s="115"/>
      <c r="R38" s="33">
        <f t="shared" si="1"/>
        <v>1</v>
      </c>
      <c r="S38" s="38">
        <f t="shared" si="2"/>
        <v>1</v>
      </c>
      <c r="T38" s="115"/>
      <c r="U38" s="44">
        <f t="shared" si="3"/>
        <v>0.33482044770505753</v>
      </c>
      <c r="V38" s="38">
        <f t="shared" si="4"/>
        <v>0.33700000005624176</v>
      </c>
      <c r="W38" s="115"/>
      <c r="X38" s="29">
        <f t="shared" si="5"/>
        <v>3575</v>
      </c>
      <c r="Y38" s="46">
        <f t="shared" si="6"/>
        <v>100781004.28979498</v>
      </c>
      <c r="Z38" s="46">
        <f t="shared" si="7"/>
        <v>198557.40038529094</v>
      </c>
      <c r="AA38" s="46">
        <f t="shared" si="8"/>
        <v>6747.5394495658511</v>
      </c>
      <c r="AB38" s="47">
        <f t="shared" si="9"/>
        <v>18507.996952182206</v>
      </c>
      <c r="AD38" s="45">
        <f t="shared" si="10"/>
        <v>101008392.22658202</v>
      </c>
      <c r="AE38" s="108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1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15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1444.3901914220744</v>
      </c>
      <c r="Q39" s="115"/>
      <c r="R39" s="33">
        <f t="shared" si="1"/>
        <v>1</v>
      </c>
      <c r="S39" s="38">
        <f t="shared" si="2"/>
        <v>1</v>
      </c>
      <c r="T39" s="115"/>
      <c r="U39" s="44">
        <f t="shared" si="3"/>
        <v>0.3348204594590255</v>
      </c>
      <c r="V39" s="38">
        <f t="shared" si="4"/>
        <v>0.33700000005728969</v>
      </c>
      <c r="W39" s="115"/>
      <c r="X39" s="29">
        <f t="shared" si="5"/>
        <v>3575</v>
      </c>
      <c r="Y39" s="46">
        <f t="shared" si="6"/>
        <v>101249252.60020334</v>
      </c>
      <c r="Z39" s="46">
        <f t="shared" si="7"/>
        <v>199480.0995365011</v>
      </c>
      <c r="AA39" s="46">
        <f t="shared" si="8"/>
        <v>6501.617337155807</v>
      </c>
      <c r="AB39" s="47">
        <f t="shared" si="9"/>
        <v>18593.927526782576</v>
      </c>
      <c r="AD39" s="45">
        <f t="shared" si="10"/>
        <v>101477403.24460378</v>
      </c>
      <c r="AE39" s="108"/>
      <c r="AF39" s="59" t="s">
        <v>30</v>
      </c>
      <c r="AG39" s="50"/>
      <c r="AH39" s="51" t="s">
        <v>47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1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15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1451.0411504694769</v>
      </c>
      <c r="Q40" s="115"/>
      <c r="R40" s="33">
        <f t="shared" si="1"/>
        <v>1</v>
      </c>
      <c r="S40" s="38">
        <f t="shared" si="2"/>
        <v>1</v>
      </c>
      <c r="T40" s="115"/>
      <c r="U40" s="44">
        <f t="shared" si="3"/>
        <v>0.33482047137725129</v>
      </c>
      <c r="V40" s="38">
        <f t="shared" si="4"/>
        <v>0.33700000005835218</v>
      </c>
      <c r="W40" s="115"/>
      <c r="X40" s="29">
        <f t="shared" si="5"/>
        <v>3575</v>
      </c>
      <c r="Y40" s="46">
        <f t="shared" si="6"/>
        <v>101717500.9883139</v>
      </c>
      <c r="Z40" s="46">
        <f t="shared" si="7"/>
        <v>200402.79868771127</v>
      </c>
      <c r="AA40" s="46">
        <f t="shared" si="8"/>
        <v>6253.1298279068969</v>
      </c>
      <c r="AB40" s="47">
        <f t="shared" si="9"/>
        <v>18679.858101382946</v>
      </c>
      <c r="AD40" s="45">
        <f t="shared" si="10"/>
        <v>101946411.77493089</v>
      </c>
      <c r="AE40" s="108"/>
      <c r="AF40" s="60" t="s">
        <v>45</v>
      </c>
      <c r="AG40" s="31">
        <v>3.4500000000000003E-2</v>
      </c>
      <c r="AH40" s="53" t="s">
        <v>44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1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15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1457.6921095168798</v>
      </c>
      <c r="Q41" s="115"/>
      <c r="R41" s="33">
        <f t="shared" si="1"/>
        <v>1</v>
      </c>
      <c r="S41" s="38">
        <f t="shared" si="2"/>
        <v>1</v>
      </c>
      <c r="T41" s="115"/>
      <c r="U41" s="44">
        <f t="shared" si="3"/>
        <v>0.33482048346125814</v>
      </c>
      <c r="V41" s="38">
        <f t="shared" si="4"/>
        <v>0.33700000005942943</v>
      </c>
      <c r="W41" s="115"/>
      <c r="X41" s="29">
        <f t="shared" si="5"/>
        <v>3575</v>
      </c>
      <c r="Y41" s="46">
        <f t="shared" si="6"/>
        <v>102185749.45520999</v>
      </c>
      <c r="Z41" s="46">
        <f t="shared" si="7"/>
        <v>201325.49783892147</v>
      </c>
      <c r="AA41" s="46">
        <f t="shared" si="8"/>
        <v>6002.0769218191217</v>
      </c>
      <c r="AB41" s="47">
        <f t="shared" si="9"/>
        <v>18765.788675983316</v>
      </c>
      <c r="AD41" s="45">
        <f t="shared" si="10"/>
        <v>102415417.8186467</v>
      </c>
      <c r="AE41" s="108"/>
      <c r="AF41" s="61" t="s">
        <v>46</v>
      </c>
      <c r="AG41" s="62">
        <v>1.49E-2</v>
      </c>
      <c r="AH41" s="58" t="s">
        <v>44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1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15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1464.343068564282</v>
      </c>
      <c r="Q42" s="115"/>
      <c r="R42" s="33">
        <f t="shared" si="1"/>
        <v>1</v>
      </c>
      <c r="S42" s="38">
        <f t="shared" si="2"/>
        <v>1</v>
      </c>
      <c r="T42" s="115"/>
      <c r="U42" s="44">
        <f t="shared" si="3"/>
        <v>0.33482049571257633</v>
      </c>
      <c r="V42" s="38">
        <f t="shared" si="4"/>
        <v>0.3370000000605215</v>
      </c>
      <c r="W42" s="115"/>
      <c r="X42" s="29">
        <f t="shared" si="5"/>
        <v>3575</v>
      </c>
      <c r="Y42" s="46">
        <f t="shared" si="6"/>
        <v>102653998.00198498</v>
      </c>
      <c r="Z42" s="46">
        <f t="shared" si="7"/>
        <v>202248.19699013163</v>
      </c>
      <c r="AA42" s="46">
        <f t="shared" si="8"/>
        <v>5748.4586188924759</v>
      </c>
      <c r="AB42" s="47">
        <f t="shared" si="9"/>
        <v>18851.719250583687</v>
      </c>
      <c r="AD42" s="45">
        <f t="shared" si="10"/>
        <v>102884421.3768446</v>
      </c>
      <c r="AE42" s="108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1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15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1470.9940276116847</v>
      </c>
      <c r="Q43" s="115"/>
      <c r="R43" s="33">
        <f t="shared" si="1"/>
        <v>1</v>
      </c>
      <c r="S43" s="38">
        <f t="shared" si="2"/>
        <v>1</v>
      </c>
      <c r="T43" s="115"/>
      <c r="U43" s="44">
        <f t="shared" si="3"/>
        <v>0.33482050813274317</v>
      </c>
      <c r="V43" s="38">
        <f t="shared" si="4"/>
        <v>0.33700000006162856</v>
      </c>
      <c r="W43" s="115"/>
      <c r="X43" s="29">
        <f t="shared" si="5"/>
        <v>3575</v>
      </c>
      <c r="Y43" s="46">
        <f t="shared" si="6"/>
        <v>103122246.62974235</v>
      </c>
      <c r="Z43" s="46">
        <f t="shared" si="7"/>
        <v>203170.89614134183</v>
      </c>
      <c r="AA43" s="46">
        <f t="shared" si="8"/>
        <v>5492.2749191269668</v>
      </c>
      <c r="AB43" s="47">
        <f t="shared" si="9"/>
        <v>18937.64982518406</v>
      </c>
      <c r="AD43" s="45">
        <f t="shared" si="10"/>
        <v>103353422.450628</v>
      </c>
      <c r="AE43" s="108"/>
      <c r="AF43" s="49" t="s">
        <v>48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1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15"/>
      <c r="M44" s="28">
        <f>'[3]E-Auto'!$E42*(1/100)</f>
        <v>0.9</v>
      </c>
      <c r="O44" s="36">
        <f t="shared" si="12"/>
        <v>14207.012049562343</v>
      </c>
      <c r="P44" s="40">
        <f t="shared" si="0"/>
        <v>1477.6449866590874</v>
      </c>
      <c r="Q44" s="115"/>
      <c r="R44" s="33">
        <f t="shared" si="1"/>
        <v>1</v>
      </c>
      <c r="S44" s="38">
        <f t="shared" si="2"/>
        <v>1</v>
      </c>
      <c r="T44" s="115"/>
      <c r="U44" s="44">
        <f t="shared" si="3"/>
        <v>0.33482052072330287</v>
      </c>
      <c r="V44" s="38">
        <f t="shared" si="4"/>
        <v>0.33700000006275072</v>
      </c>
      <c r="W44" s="115"/>
      <c r="X44" s="29">
        <f t="shared" si="5"/>
        <v>3575</v>
      </c>
      <c r="Y44" s="46">
        <f t="shared" si="6"/>
        <v>103590495.33959556</v>
      </c>
      <c r="Z44" s="46">
        <f t="shared" si="7"/>
        <v>204093.595292552</v>
      </c>
      <c r="AA44" s="46">
        <f t="shared" si="8"/>
        <v>5233.5258225225898</v>
      </c>
      <c r="AB44" s="47">
        <f t="shared" si="9"/>
        <v>19023.58039978443</v>
      </c>
      <c r="AD44" s="45">
        <f t="shared" si="10"/>
        <v>103822421.04111041</v>
      </c>
      <c r="AE44" s="108"/>
      <c r="AF44" s="109" t="s">
        <v>50</v>
      </c>
      <c r="AG44" s="110"/>
      <c r="AH44" s="111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1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15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1484.2959457064899</v>
      </c>
      <c r="Q45" s="115"/>
      <c r="R45" s="33">
        <f t="shared" si="1"/>
        <v>1</v>
      </c>
      <c r="S45" s="38">
        <f t="shared" si="2"/>
        <v>1</v>
      </c>
      <c r="T45" s="115"/>
      <c r="U45" s="44">
        <f t="shared" si="3"/>
        <v>0.33482053348580687</v>
      </c>
      <c r="V45" s="38">
        <f t="shared" si="4"/>
        <v>0.33700000006388814</v>
      </c>
      <c r="W45" s="115"/>
      <c r="X45" s="29">
        <f t="shared" si="5"/>
        <v>3575</v>
      </c>
      <c r="Y45" s="46">
        <f t="shared" si="6"/>
        <v>104058744.13266838</v>
      </c>
      <c r="Z45" s="46">
        <f t="shared" si="7"/>
        <v>205016.29444376216</v>
      </c>
      <c r="AA45" s="46">
        <f t="shared" si="8"/>
        <v>4972.2113290793459</v>
      </c>
      <c r="AB45" s="47">
        <f t="shared" si="9"/>
        <v>19109.510974384801</v>
      </c>
      <c r="AD45" s="45">
        <f t="shared" si="10"/>
        <v>104291417.14941558</v>
      </c>
      <c r="AE45" s="108"/>
      <c r="AF45" s="52" t="s">
        <v>54</v>
      </c>
      <c r="AG45" s="31">
        <v>15000</v>
      </c>
      <c r="AH45" s="53" t="s">
        <v>53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1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15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1490.9469047538926</v>
      </c>
      <c r="Q46" s="115"/>
      <c r="R46" s="33">
        <f t="shared" si="1"/>
        <v>1</v>
      </c>
      <c r="S46" s="38">
        <f t="shared" si="2"/>
        <v>1</v>
      </c>
      <c r="T46" s="115"/>
      <c r="U46" s="44">
        <f t="shared" si="3"/>
        <v>0.33482054642181347</v>
      </c>
      <c r="V46" s="38">
        <f t="shared" si="4"/>
        <v>0.33700000006504099</v>
      </c>
      <c r="W46" s="115"/>
      <c r="X46" s="29">
        <f t="shared" si="5"/>
        <v>3575</v>
      </c>
      <c r="Y46" s="46">
        <f t="shared" si="6"/>
        <v>104526993.01009467</v>
      </c>
      <c r="Z46" s="46">
        <f t="shared" si="7"/>
        <v>205938.99359497236</v>
      </c>
      <c r="AA46" s="46">
        <f t="shared" si="8"/>
        <v>4708.3314387972341</v>
      </c>
      <c r="AB46" s="47">
        <f t="shared" si="9"/>
        <v>19195.441548985171</v>
      </c>
      <c r="AD46" s="45">
        <f t="shared" si="10"/>
        <v>104760410.77667743</v>
      </c>
      <c r="AE46" s="108"/>
      <c r="AF46" s="54"/>
      <c r="AG46" s="55">
        <f>'[4]Risikoschätzung '!$P$22</f>
        <v>3.8183974898599521E-6</v>
      </c>
      <c r="AH46" s="53" t="s">
        <v>57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1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15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1497.5978638012948</v>
      </c>
      <c r="Q47" s="115"/>
      <c r="R47" s="33">
        <f t="shared" si="1"/>
        <v>1</v>
      </c>
      <c r="S47" s="38">
        <f t="shared" si="2"/>
        <v>1</v>
      </c>
      <c r="T47" s="115"/>
      <c r="U47" s="44">
        <f t="shared" si="3"/>
        <v>0.33482055953288808</v>
      </c>
      <c r="V47" s="38">
        <f t="shared" si="4"/>
        <v>0.33700000006620934</v>
      </c>
      <c r="W47" s="115"/>
      <c r="X47" s="29">
        <f t="shared" si="5"/>
        <v>3575</v>
      </c>
      <c r="Y47" s="46">
        <f t="shared" si="6"/>
        <v>104995241.9730186</v>
      </c>
      <c r="Z47" s="46">
        <f t="shared" si="7"/>
        <v>206861.69274618247</v>
      </c>
      <c r="AA47" s="46">
        <f t="shared" si="8"/>
        <v>4441.8861516762545</v>
      </c>
      <c r="AB47" s="47">
        <f t="shared" si="9"/>
        <v>19281.372123585537</v>
      </c>
      <c r="AD47" s="45">
        <f t="shared" ref="AD47:AD54" si="13">SUM(X47:AB47)</f>
        <v>105229401.92404003</v>
      </c>
      <c r="AE47" s="108"/>
      <c r="AF47" s="54"/>
      <c r="AG47" s="55">
        <f>'[4]Risikoschätzung '!$P$26</f>
        <v>1.4614157752901537E-6</v>
      </c>
      <c r="AH47" s="53" t="s">
        <v>57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1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15"/>
      <c r="M48" s="28">
        <f>'[3]E-Auto'!$E46*(1/100)</f>
        <v>1</v>
      </c>
      <c r="O48" s="36">
        <f t="shared" si="12"/>
        <v>14463.954643628502</v>
      </c>
      <c r="P48" s="40">
        <f t="shared" si="0"/>
        <v>1504.2488228486975</v>
      </c>
      <c r="Q48" s="115"/>
      <c r="R48" s="33">
        <f t="shared" si="1"/>
        <v>1</v>
      </c>
      <c r="S48" s="38">
        <f t="shared" si="2"/>
        <v>1</v>
      </c>
      <c r="T48" s="115"/>
      <c r="U48" s="44">
        <f t="shared" si="3"/>
        <v>0.33482057282060318</v>
      </c>
      <c r="V48" s="38">
        <f t="shared" si="4"/>
        <v>0.33700000006739333</v>
      </c>
      <c r="W48" s="115"/>
      <c r="X48" s="29">
        <f t="shared" si="5"/>
        <v>3575</v>
      </c>
      <c r="Y48" s="46">
        <f t="shared" si="6"/>
        <v>105463491.02259471</v>
      </c>
      <c r="Z48" s="46">
        <f t="shared" si="7"/>
        <v>207784.39189739266</v>
      </c>
      <c r="AA48" s="46">
        <f t="shared" si="8"/>
        <v>4326.4219531155486</v>
      </c>
      <c r="AB48" s="47">
        <f t="shared" si="9"/>
        <v>19367.302698185908</v>
      </c>
      <c r="AD48" s="45">
        <f t="shared" si="13"/>
        <v>105698544.13914339</v>
      </c>
      <c r="AE48" s="108"/>
      <c r="AF48" s="109" t="s">
        <v>51</v>
      </c>
      <c r="AG48" s="110"/>
      <c r="AH48" s="111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1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15"/>
      <c r="M49" s="28">
        <f>'[3]E-Auto'!$E47*(1/100)</f>
        <v>1</v>
      </c>
      <c r="O49" s="36">
        <f t="shared" si="12"/>
        <v>14528.19029214504</v>
      </c>
      <c r="P49" s="40">
        <f t="shared" si="0"/>
        <v>1510.8997818960997</v>
      </c>
      <c r="Q49" s="115"/>
      <c r="R49" s="33">
        <f t="shared" si="1"/>
        <v>1</v>
      </c>
      <c r="S49" s="38">
        <f t="shared" si="2"/>
        <v>1</v>
      </c>
      <c r="T49" s="115"/>
      <c r="U49" s="44">
        <f t="shared" si="3"/>
        <v>0.33482058628653816</v>
      </c>
      <c r="V49" s="38">
        <f t="shared" si="4"/>
        <v>0.33700000006859321</v>
      </c>
      <c r="W49" s="115"/>
      <c r="X49" s="29">
        <f t="shared" si="5"/>
        <v>3575</v>
      </c>
      <c r="Y49" s="46">
        <f t="shared" si="6"/>
        <v>105931740.1599877</v>
      </c>
      <c r="Z49" s="46">
        <f t="shared" si="7"/>
        <v>208707.0910486028</v>
      </c>
      <c r="AA49" s="46">
        <f t="shared" si="8"/>
        <v>4345.6359597106939</v>
      </c>
      <c r="AB49" s="47">
        <f t="shared" si="9"/>
        <v>19453.233272786278</v>
      </c>
      <c r="AD49" s="45">
        <f t="shared" si="13"/>
        <v>106167821.12026881</v>
      </c>
      <c r="AE49" s="108"/>
      <c r="AF49" s="52" t="s">
        <v>55</v>
      </c>
      <c r="AG49" s="31">
        <v>110000</v>
      </c>
      <c r="AH49" s="53" t="s">
        <v>53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1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15"/>
      <c r="M50" s="28">
        <f>'[3]E-Auto'!$E48*(1/100)</f>
        <v>1</v>
      </c>
      <c r="O50" s="36">
        <f t="shared" si="12"/>
        <v>14592.42594066158</v>
      </c>
      <c r="P50" s="40">
        <f t="shared" si="0"/>
        <v>1517.5507409435024</v>
      </c>
      <c r="Q50" s="115"/>
      <c r="R50" s="33">
        <f t="shared" si="1"/>
        <v>1</v>
      </c>
      <c r="S50" s="38">
        <f t="shared" si="2"/>
        <v>1</v>
      </c>
      <c r="T50" s="115"/>
      <c r="U50" s="44">
        <f t="shared" si="3"/>
        <v>0.33482059993227953</v>
      </c>
      <c r="V50" s="38">
        <f t="shared" si="4"/>
        <v>0.33700000006980896</v>
      </c>
      <c r="W50" s="115"/>
      <c r="X50" s="29">
        <f t="shared" si="5"/>
        <v>3575</v>
      </c>
      <c r="Y50" s="46">
        <f t="shared" si="6"/>
        <v>106399989.38637283</v>
      </c>
      <c r="Z50" s="46">
        <f t="shared" si="7"/>
        <v>209629.790199813</v>
      </c>
      <c r="AA50" s="46">
        <f t="shared" si="8"/>
        <v>4364.849966305841</v>
      </c>
      <c r="AB50" s="47">
        <f t="shared" si="9"/>
        <v>19539.163847386648</v>
      </c>
      <c r="AD50" s="45">
        <f t="shared" si="13"/>
        <v>106637098.19038634</v>
      </c>
      <c r="AE50" s="108"/>
      <c r="AF50" s="54"/>
      <c r="AG50" s="55">
        <f>'[4]Risikoschätzung '!$P$21</f>
        <v>2.6432999158184737E-7</v>
      </c>
      <c r="AH50" s="53" t="s">
        <v>58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1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15"/>
      <c r="M51" s="28">
        <f>'[3]E-Auto'!$E49*(1/100)</f>
        <v>1</v>
      </c>
      <c r="O51" s="36">
        <f t="shared" si="12"/>
        <v>14656.661589178118</v>
      </c>
      <c r="P51" s="40">
        <f t="shared" si="0"/>
        <v>1524.2016999909047</v>
      </c>
      <c r="Q51" s="115"/>
      <c r="R51" s="33">
        <f t="shared" si="1"/>
        <v>1</v>
      </c>
      <c r="S51" s="38">
        <f t="shared" si="2"/>
        <v>1</v>
      </c>
      <c r="T51" s="115"/>
      <c r="U51" s="44">
        <f t="shared" si="3"/>
        <v>0.33482061375942085</v>
      </c>
      <c r="V51" s="38">
        <f t="shared" si="4"/>
        <v>0.33700000007104086</v>
      </c>
      <c r="W51" s="115"/>
      <c r="X51" s="29">
        <f t="shared" si="5"/>
        <v>3575</v>
      </c>
      <c r="Y51" s="46">
        <f t="shared" si="6"/>
        <v>106868238.70293574</v>
      </c>
      <c r="Z51" s="46">
        <f t="shared" si="7"/>
        <v>210552.4893510231</v>
      </c>
      <c r="AA51" s="46">
        <f t="shared" si="8"/>
        <v>4384.0639729009863</v>
      </c>
      <c r="AB51" s="47">
        <f t="shared" si="9"/>
        <v>19625.094421987014</v>
      </c>
      <c r="AD51" s="45">
        <f t="shared" si="13"/>
        <v>107106375.35068165</v>
      </c>
      <c r="AE51" s="108"/>
      <c r="AF51" s="54"/>
      <c r="AG51" s="55">
        <f>'[4]Risikoschätzung '!$P$25</f>
        <v>1.0116705256743542E-7</v>
      </c>
      <c r="AH51" s="53" t="s">
        <v>58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1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15"/>
      <c r="M52" s="28">
        <f>'[3]E-Auto'!$E50*(1/100)</f>
        <v>1</v>
      </c>
      <c r="O52" s="36">
        <f t="shared" si="12"/>
        <v>14720.897237694657</v>
      </c>
      <c r="P52" s="40">
        <f t="shared" si="0"/>
        <v>1530.8526590383071</v>
      </c>
      <c r="Q52" s="115"/>
      <c r="R52" s="33">
        <f t="shared" si="1"/>
        <v>1</v>
      </c>
      <c r="S52" s="38">
        <f t="shared" si="2"/>
        <v>1</v>
      </c>
      <c r="T52" s="115"/>
      <c r="U52" s="44">
        <f t="shared" si="3"/>
        <v>0.33482062776956267</v>
      </c>
      <c r="V52" s="38">
        <f t="shared" si="4"/>
        <v>0.33700000007228897</v>
      </c>
      <c r="W52" s="115"/>
      <c r="X52" s="29">
        <f t="shared" si="5"/>
        <v>3575</v>
      </c>
      <c r="Y52" s="46">
        <f t="shared" si="6"/>
        <v>107336488.11087258</v>
      </c>
      <c r="Z52" s="46">
        <f t="shared" si="7"/>
        <v>211475.18850223324</v>
      </c>
      <c r="AA52" s="46">
        <f t="shared" si="8"/>
        <v>4403.2779794961316</v>
      </c>
      <c r="AB52" s="47">
        <f t="shared" si="9"/>
        <v>19711.024996587381</v>
      </c>
      <c r="AD52" s="45">
        <f t="shared" si="13"/>
        <v>107575652.60235091</v>
      </c>
      <c r="AE52" s="108"/>
      <c r="AF52" s="109" t="s">
        <v>52</v>
      </c>
      <c r="AG52" s="110"/>
      <c r="AH52" s="111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1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15"/>
      <c r="M53" s="28">
        <f>'[3]E-Auto'!$E51*(1/100)</f>
        <v>1</v>
      </c>
      <c r="O53" s="36">
        <f t="shared" si="12"/>
        <v>14785.132886211197</v>
      </c>
      <c r="P53" s="40">
        <f t="shared" si="0"/>
        <v>1537.5036180857096</v>
      </c>
      <c r="Q53" s="115"/>
      <c r="R53" s="33">
        <f t="shared" si="1"/>
        <v>1</v>
      </c>
      <c r="S53" s="38">
        <f t="shared" si="2"/>
        <v>1</v>
      </c>
      <c r="T53" s="115"/>
      <c r="U53" s="44">
        <f t="shared" si="3"/>
        <v>0.33482064196431249</v>
      </c>
      <c r="V53" s="38">
        <f t="shared" si="4"/>
        <v>0.33700000007355346</v>
      </c>
      <c r="W53" s="115"/>
      <c r="X53" s="29">
        <f t="shared" si="5"/>
        <v>3575</v>
      </c>
      <c r="Y53" s="46">
        <f t="shared" si="6"/>
        <v>107804737.61139001</v>
      </c>
      <c r="Z53" s="46">
        <f t="shared" si="7"/>
        <v>212397.88765344344</v>
      </c>
      <c r="AA53" s="46">
        <f t="shared" si="8"/>
        <v>4422.4919860912787</v>
      </c>
      <c r="AB53" s="47">
        <f t="shared" si="9"/>
        <v>19796.955571187755</v>
      </c>
      <c r="AD53" s="45">
        <f t="shared" si="13"/>
        <v>108044929.94660074</v>
      </c>
      <c r="AE53" s="108"/>
      <c r="AF53" s="52" t="s">
        <v>56</v>
      </c>
      <c r="AG53" s="31">
        <v>3700000</v>
      </c>
      <c r="AH53" s="53" t="s">
        <v>53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1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15"/>
      <c r="M54" s="28">
        <f>'[3]E-Auto'!$E52*(1/100)</f>
        <v>1</v>
      </c>
      <c r="O54" s="36">
        <f t="shared" si="12"/>
        <v>14849.368534727735</v>
      </c>
      <c r="P54" s="40">
        <f t="shared" si="0"/>
        <v>1544.1545771331121</v>
      </c>
      <c r="Q54" s="116"/>
      <c r="R54" s="33">
        <f t="shared" si="1"/>
        <v>1</v>
      </c>
      <c r="S54" s="38">
        <f t="shared" si="2"/>
        <v>1</v>
      </c>
      <c r="T54" s="116"/>
      <c r="U54" s="44">
        <f t="shared" si="3"/>
        <v>0.33482065634528496</v>
      </c>
      <c r="V54" s="38">
        <f t="shared" si="4"/>
        <v>0.33700000007483444</v>
      </c>
      <c r="W54" s="116"/>
      <c r="X54" s="29">
        <f t="shared" si="5"/>
        <v>3575</v>
      </c>
      <c r="Y54" s="46">
        <f t="shared" si="6"/>
        <v>108272987.20570517</v>
      </c>
      <c r="Z54" s="46">
        <f t="shared" si="7"/>
        <v>213320.58680465361</v>
      </c>
      <c r="AA54" s="46">
        <f t="shared" si="8"/>
        <v>4441.7059926864231</v>
      </c>
      <c r="AB54" s="47">
        <f t="shared" si="9"/>
        <v>19882.886145788121</v>
      </c>
      <c r="AD54" s="45">
        <f t="shared" si="13"/>
        <v>108514207.38464829</v>
      </c>
      <c r="AE54" s="108"/>
      <c r="AF54" s="54"/>
      <c r="AG54" s="55">
        <f>'[4]Risikoschätzung '!$P$20</f>
        <v>1.3698630136986301E-8</v>
      </c>
      <c r="AH54" s="53" t="s">
        <v>58</v>
      </c>
    </row>
    <row r="55" spans="1:34" ht="15" thickBot="1" x14ac:dyDescent="0.35">
      <c r="AD55" s="45">
        <f>SUM(AD9:AD54)</f>
        <v>4506144672.5387888</v>
      </c>
      <c r="AE55" s="108"/>
      <c r="AF55" s="56"/>
      <c r="AG55" s="57">
        <f>'[4]Risikoschätzung '!$P$24</f>
        <v>5.2428785204316568E-9</v>
      </c>
      <c r="AH55" s="58" t="s">
        <v>58</v>
      </c>
    </row>
    <row r="56" spans="1:34" ht="15" thickBot="1" x14ac:dyDescent="0.35">
      <c r="U56" s="112" t="s">
        <v>27</v>
      </c>
      <c r="V56" s="113"/>
      <c r="X56" s="10">
        <f>SUM(X9:X54)</f>
        <v>165300</v>
      </c>
      <c r="Y56" s="71">
        <f>SUM(Y9:Y54)</f>
        <v>4495920320.6283112</v>
      </c>
      <c r="Z56" s="72">
        <f>SUM(Z9:Z54)</f>
        <v>8857753.3715115488</v>
      </c>
      <c r="AA56" s="72">
        <f>SUM(AA9:AA54)</f>
        <v>375623.92097198579</v>
      </c>
      <c r="AB56" s="79">
        <f>SUM(AB9:AB54)</f>
        <v>825674.61799487111</v>
      </c>
      <c r="AD56" s="73">
        <f>X56+Y56+Z56+AA56+AB56</f>
        <v>4506144672.5387897</v>
      </c>
      <c r="AF56" s="83"/>
      <c r="AG56" s="84"/>
    </row>
    <row r="57" spans="1:34" ht="15" thickBot="1" x14ac:dyDescent="0.35">
      <c r="AF57" s="85"/>
      <c r="AG57" s="86"/>
    </row>
    <row r="58" spans="1:34" x14ac:dyDescent="0.3">
      <c r="AE58" s="30"/>
      <c r="AF58" s="83"/>
      <c r="AG58" s="84"/>
      <c r="AH58" s="48"/>
    </row>
    <row r="59" spans="1:34" ht="15" thickBot="1" x14ac:dyDescent="0.35">
      <c r="AF59" s="85"/>
      <c r="AG59" s="86"/>
    </row>
    <row r="60" spans="1:34" x14ac:dyDescent="0.3">
      <c r="AG60" s="47"/>
    </row>
  </sheetData>
  <mergeCells count="33">
    <mergeCell ref="H1:H54"/>
    <mergeCell ref="L1:L54"/>
    <mergeCell ref="R5:S6"/>
    <mergeCell ref="I5:K6"/>
    <mergeCell ref="M5:M6"/>
    <mergeCell ref="N1:N1048576"/>
    <mergeCell ref="B7:C7"/>
    <mergeCell ref="D7:E7"/>
    <mergeCell ref="F7:G7"/>
    <mergeCell ref="B2:D3"/>
    <mergeCell ref="D5:E6"/>
    <mergeCell ref="F2:G3"/>
    <mergeCell ref="U56:V56"/>
    <mergeCell ref="T1:T54"/>
    <mergeCell ref="W1:W54"/>
    <mergeCell ref="U5:V6"/>
    <mergeCell ref="O3:P4"/>
    <mergeCell ref="O5:P7"/>
    <mergeCell ref="Q1:Q54"/>
    <mergeCell ref="O2:P2"/>
    <mergeCell ref="Y2:AA4"/>
    <mergeCell ref="AD7:AD8"/>
    <mergeCell ref="AF3:AH4"/>
    <mergeCell ref="AE1:AE55"/>
    <mergeCell ref="AF44:AH44"/>
    <mergeCell ref="AF48:AH48"/>
    <mergeCell ref="AF52:AH52"/>
    <mergeCell ref="AF56:AG57"/>
    <mergeCell ref="AF58:AG59"/>
    <mergeCell ref="AF9:AF11"/>
    <mergeCell ref="AH9:AH11"/>
    <mergeCell ref="AF17:AF19"/>
    <mergeCell ref="AH17:AH19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32" workbookViewId="0">
      <selection activeCell="AG8" sqref="AG8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1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29"/>
      <c r="S1" s="29"/>
      <c r="T1" s="114"/>
      <c r="U1" s="29"/>
      <c r="V1" s="29"/>
      <c r="W1" s="114"/>
      <c r="AE1" s="108"/>
    </row>
    <row r="2" spans="1:36" ht="14.4" customHeight="1" thickBot="1" x14ac:dyDescent="0.35">
      <c r="B2" s="134" t="s">
        <v>0</v>
      </c>
      <c r="C2" s="135"/>
      <c r="D2" s="136"/>
      <c r="F2" s="108"/>
      <c r="G2" s="108"/>
      <c r="H2" s="115"/>
      <c r="K2" s="2"/>
      <c r="L2" s="115"/>
      <c r="O2" s="112" t="s">
        <v>61</v>
      </c>
      <c r="P2" s="113"/>
      <c r="Q2" s="115"/>
      <c r="R2" s="29"/>
      <c r="S2" s="29"/>
      <c r="T2" s="115"/>
      <c r="U2" s="29"/>
      <c r="V2" s="29"/>
      <c r="W2" s="115"/>
      <c r="Y2" s="91" t="s">
        <v>68</v>
      </c>
      <c r="Z2" s="92"/>
      <c r="AA2" s="93"/>
      <c r="AB2" s="9"/>
      <c r="AC2" s="9"/>
      <c r="AE2" s="108"/>
    </row>
    <row r="3" spans="1:36" ht="14.4" customHeight="1" thickBot="1" x14ac:dyDescent="0.35">
      <c r="B3" s="137"/>
      <c r="C3" s="138"/>
      <c r="D3" s="139"/>
      <c r="F3" s="108"/>
      <c r="G3" s="108"/>
      <c r="H3" s="115"/>
      <c r="K3" s="2"/>
      <c r="L3" s="115"/>
      <c r="O3" s="121" t="s">
        <v>26</v>
      </c>
      <c r="P3" s="122"/>
      <c r="Q3" s="115"/>
      <c r="R3" s="29"/>
      <c r="S3" s="29"/>
      <c r="T3" s="115"/>
      <c r="U3" s="29"/>
      <c r="V3" s="29"/>
      <c r="W3" s="115"/>
      <c r="Y3" s="94"/>
      <c r="Z3" s="95"/>
      <c r="AA3" s="96"/>
      <c r="AB3" s="9"/>
      <c r="AC3" s="9"/>
      <c r="AE3" s="108"/>
      <c r="AF3" s="102" t="s">
        <v>65</v>
      </c>
      <c r="AG3" s="103"/>
      <c r="AH3" s="104"/>
    </row>
    <row r="4" spans="1:36" ht="14.4" customHeight="1" thickBot="1" x14ac:dyDescent="0.35">
      <c r="H4" s="115"/>
      <c r="K4" s="2"/>
      <c r="L4" s="115"/>
      <c r="O4" s="123"/>
      <c r="P4" s="124"/>
      <c r="Q4" s="115"/>
      <c r="R4" s="29"/>
      <c r="S4" s="29"/>
      <c r="T4" s="115"/>
      <c r="U4" s="29"/>
      <c r="V4" s="29"/>
      <c r="W4" s="115"/>
      <c r="Y4" s="97"/>
      <c r="Z4" s="98"/>
      <c r="AA4" s="99"/>
      <c r="AB4" s="9"/>
      <c r="AC4" s="9"/>
      <c r="AE4" s="108"/>
      <c r="AF4" s="105"/>
      <c r="AG4" s="106"/>
      <c r="AH4" s="107"/>
    </row>
    <row r="5" spans="1:36" ht="14.4" customHeight="1" thickBot="1" x14ac:dyDescent="0.35">
      <c r="D5" s="117" t="s">
        <v>2</v>
      </c>
      <c r="E5" s="118"/>
      <c r="H5" s="115"/>
      <c r="I5" s="117" t="s">
        <v>10</v>
      </c>
      <c r="J5" s="140"/>
      <c r="K5" s="118"/>
      <c r="L5" s="115"/>
      <c r="M5" s="140" t="s">
        <v>3</v>
      </c>
      <c r="O5" s="125"/>
      <c r="P5" s="126"/>
      <c r="Q5" s="115"/>
      <c r="R5" s="140" t="s">
        <v>24</v>
      </c>
      <c r="S5" s="118"/>
      <c r="T5" s="115"/>
      <c r="U5" s="117" t="s">
        <v>34</v>
      </c>
      <c r="V5" s="118"/>
      <c r="W5" s="115"/>
      <c r="AE5" s="108"/>
    </row>
    <row r="6" spans="1:36" ht="14.4" customHeight="1" thickBot="1" x14ac:dyDescent="0.35">
      <c r="D6" s="119"/>
      <c r="E6" s="120"/>
      <c r="H6" s="115"/>
      <c r="I6" s="119"/>
      <c r="J6" s="141"/>
      <c r="K6" s="120"/>
      <c r="L6" s="115"/>
      <c r="M6" s="141"/>
      <c r="O6" s="127"/>
      <c r="P6" s="128"/>
      <c r="Q6" s="115"/>
      <c r="R6" s="141"/>
      <c r="S6" s="120"/>
      <c r="T6" s="115"/>
      <c r="U6" s="119"/>
      <c r="V6" s="120"/>
      <c r="W6" s="115"/>
      <c r="AE6" s="108"/>
      <c r="AF6" s="67" t="s">
        <v>35</v>
      </c>
      <c r="AG6" s="50"/>
      <c r="AH6" s="50"/>
      <c r="AI6" s="50"/>
      <c r="AJ6" s="63"/>
    </row>
    <row r="7" spans="1:36" ht="15" customHeight="1" thickBot="1" x14ac:dyDescent="0.35">
      <c r="B7" s="131" t="s">
        <v>6</v>
      </c>
      <c r="C7" s="131"/>
      <c r="D7" s="132" t="s">
        <v>5</v>
      </c>
      <c r="E7" s="132"/>
      <c r="F7" s="133" t="s">
        <v>7</v>
      </c>
      <c r="G7" s="133"/>
      <c r="H7" s="115"/>
      <c r="I7" s="75" t="s">
        <v>4</v>
      </c>
      <c r="J7" s="15" t="s">
        <v>8</v>
      </c>
      <c r="K7" s="23" t="s">
        <v>9</v>
      </c>
      <c r="L7" s="115"/>
      <c r="M7" s="1" t="s">
        <v>11</v>
      </c>
      <c r="O7" s="129"/>
      <c r="P7" s="130"/>
      <c r="Q7" s="115"/>
      <c r="R7" s="29"/>
      <c r="S7" s="29"/>
      <c r="T7" s="115"/>
      <c r="U7" s="29"/>
      <c r="V7" s="29"/>
      <c r="W7" s="115"/>
      <c r="X7" s="4" t="s">
        <v>12</v>
      </c>
      <c r="Y7" s="37" t="s">
        <v>13</v>
      </c>
      <c r="Z7" s="4" t="s">
        <v>14</v>
      </c>
      <c r="AA7" s="4" t="s">
        <v>15</v>
      </c>
      <c r="AB7" s="4" t="s">
        <v>16</v>
      </c>
      <c r="AD7" s="100" t="s">
        <v>62</v>
      </c>
      <c r="AE7" s="108"/>
      <c r="AF7" s="70" t="s">
        <v>60</v>
      </c>
      <c r="AG7" s="31">
        <v>65</v>
      </c>
      <c r="AH7" s="30" t="s">
        <v>22</v>
      </c>
      <c r="AI7" s="31">
        <v>6.5000000000000002E-2</v>
      </c>
      <c r="AJ7" s="53" t="s">
        <v>23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15"/>
      <c r="I8" s="76"/>
      <c r="J8" s="8"/>
      <c r="K8" s="21"/>
      <c r="L8" s="115"/>
      <c r="M8" s="26"/>
      <c r="O8" s="35"/>
      <c r="P8" s="39"/>
      <c r="Q8" s="115"/>
      <c r="R8" s="32"/>
      <c r="S8" s="37"/>
      <c r="T8" s="115"/>
      <c r="U8" s="32"/>
      <c r="V8" s="37"/>
      <c r="W8" s="115"/>
      <c r="X8" s="42"/>
      <c r="Y8" s="11"/>
      <c r="Z8" s="41"/>
      <c r="AA8" s="41"/>
      <c r="AB8" s="41"/>
      <c r="AD8" s="101"/>
      <c r="AE8" s="108"/>
      <c r="AF8" s="64" t="s">
        <v>18</v>
      </c>
      <c r="AG8" s="31">
        <v>3.6</v>
      </c>
      <c r="AH8" s="30" t="s">
        <v>22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1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15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115"/>
      <c r="R9" s="33">
        <f>IF(O9&lt;$AG$18,1,2)</f>
        <v>1</v>
      </c>
      <c r="S9" s="38">
        <f>IF(P9&lt;$AG$10,1,2)</f>
        <v>1</v>
      </c>
      <c r="T9" s="115"/>
      <c r="U9" s="44">
        <f>($AI$15/$AG$20)*(1+0.15*(O9/$AG$18)^4)+$AH$33</f>
        <v>0.33516710064987376</v>
      </c>
      <c r="V9" s="38">
        <f>($AI$7/$AG$12)*(1+0.15*(P9/$AG$10)^4)+$AH$32</f>
        <v>4.333333356698557E-3</v>
      </c>
      <c r="W9" s="115"/>
      <c r="X9" s="29">
        <f t="shared" ref="X9:X12" si="0">($AG$7*$AG$8*S9*$AG$24+$AG$15*$AG$16*R9*$AG$24)</f>
        <v>3920</v>
      </c>
      <c r="Y9" s="46">
        <f>(O9*U9*$AG$30+P9*V9*$AG$29)*365</f>
        <v>81996202.079667717</v>
      </c>
      <c r="Z9" s="46">
        <f>(O9*$AI$15*$AG$37+P9*$AI$7*$AG$36)*365</f>
        <v>172480.6866276463</v>
      </c>
      <c r="AA9" s="46">
        <f>O9*$AI$15*($AG$41+$AG$40*(1-M9))*365</f>
        <v>11845.568991895976</v>
      </c>
      <c r="AB9" s="47">
        <f>365*((P9*$AI$7*($AG$53*$AG$54+$AG$49*$AG$50+$AG$45*$AG$46))+(O9*$AI$15*($AG$53*$AG$55+$AG$49*$AG$51+$AG$45*$AG$47)))</f>
        <v>16638.672236996161</v>
      </c>
      <c r="AD9" s="45">
        <f>SUM(X9:AB9)</f>
        <v>82201087.007524252</v>
      </c>
      <c r="AE9" s="108"/>
      <c r="AF9" s="87" t="s">
        <v>19</v>
      </c>
      <c r="AG9" s="18"/>
      <c r="AH9" s="90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1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15"/>
      <c r="M10" s="28">
        <f>'[3]E-Auto'!$E8*(1/100)</f>
        <v>2.3700000000000001E-3</v>
      </c>
      <c r="O10" s="36">
        <f>B10</f>
        <v>12023</v>
      </c>
      <c r="P10" s="40">
        <f t="shared" ref="P10:P54" si="1">C10+(C10*I10)</f>
        <v>1251.5123790474024</v>
      </c>
      <c r="Q10" s="115"/>
      <c r="R10" s="33">
        <f t="shared" ref="R10:R54" si="2">IF(O10&lt;$AG$18,1,2)</f>
        <v>1</v>
      </c>
      <c r="S10" s="38">
        <f t="shared" ref="S10:S54" si="3">IF(P10&lt;$AG$10,1,2)</f>
        <v>1</v>
      </c>
      <c r="T10" s="115"/>
      <c r="U10" s="44">
        <f t="shared" ref="U10:U54" si="4">($AI$15/$AG$20)*(1+0.15*(O10/$AG$18)^4)+$AH$33</f>
        <v>0.33516711004971073</v>
      </c>
      <c r="V10" s="38">
        <f t="shared" ref="V10:V54" si="5">($AI$7/$AG$12)*(1+0.15*(P10/$AG$10)^4)+$AH$32</f>
        <v>4.3333333572019087E-3</v>
      </c>
      <c r="W10" s="115"/>
      <c r="X10" s="29">
        <f t="shared" si="0"/>
        <v>3920</v>
      </c>
      <c r="Y10" s="46">
        <f t="shared" ref="Y10:Y54" si="6">(O10*U10*$AG$30+P10*V10*$AG$29)*365</f>
        <v>82436639.154601336</v>
      </c>
      <c r="Z10" s="46">
        <f t="shared" ref="Z10:Z54" si="7">(O10*$AI$15*$AG$37+P10*$AI$7*$AG$36)*365</f>
        <v>173407.02717893495</v>
      </c>
      <c r="AA10" s="46">
        <f t="shared" ref="AA10:AA54" si="8">O10*$AI$15*($AG$41+$AG$40*(1-M10))*365</f>
        <v>11903.534273555375</v>
      </c>
      <c r="AB10" s="47">
        <f t="shared" ref="AB10:AB54" si="9">365*((P10*$AI$7*($AG$53*$AG$54+$AG$49*$AG$50+$AG$45*$AG$46))+(O10*$AI$15*($AG$53*$AG$55+$AG$49*$AG$51+$AG$45*$AG$47)))</f>
        <v>16727.929526563741</v>
      </c>
      <c r="AD10" s="45">
        <f t="shared" ref="AD10:AD46" si="10">SUM(X10:AB10)</f>
        <v>82642597.645580381</v>
      </c>
      <c r="AE10" s="108"/>
      <c r="AF10" s="88"/>
      <c r="AG10" s="19">
        <v>90408</v>
      </c>
      <c r="AH10" s="90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1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15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1"/>
        <v>1258.1633380948049</v>
      </c>
      <c r="Q11" s="115"/>
      <c r="R11" s="33">
        <f t="shared" si="2"/>
        <v>1</v>
      </c>
      <c r="S11" s="38">
        <f t="shared" si="3"/>
        <v>1</v>
      </c>
      <c r="T11" s="115"/>
      <c r="U11" s="44">
        <f t="shared" si="4"/>
        <v>0.33516711960142354</v>
      </c>
      <c r="V11" s="38">
        <f t="shared" si="5"/>
        <v>4.3333333577133511E-3</v>
      </c>
      <c r="W11" s="115"/>
      <c r="X11" s="29">
        <f t="shared" si="0"/>
        <v>3920</v>
      </c>
      <c r="Y11" s="46">
        <f t="shared" si="6"/>
        <v>82877076.29174161</v>
      </c>
      <c r="Z11" s="46">
        <f t="shared" si="7"/>
        <v>174333.36773022354</v>
      </c>
      <c r="AA11" s="46">
        <f t="shared" si="8"/>
        <v>11960.350759555395</v>
      </c>
      <c r="AB11" s="47">
        <f t="shared" si="9"/>
        <v>16817.186816131321</v>
      </c>
      <c r="AD11" s="45">
        <f t="shared" si="10"/>
        <v>83084107.197047517</v>
      </c>
      <c r="AE11" s="108"/>
      <c r="AF11" s="89"/>
      <c r="AG11" s="18"/>
      <c r="AH11" s="90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1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15"/>
      <c r="M12" s="28">
        <f>'[3]E-Auto'!$E10*(1/100)</f>
        <v>4.1700000000000001E-3</v>
      </c>
      <c r="O12" s="36">
        <f t="shared" si="12"/>
        <v>12151.471297033078</v>
      </c>
      <c r="P12" s="40">
        <f t="shared" si="1"/>
        <v>1264.8142971422074</v>
      </c>
      <c r="Q12" s="115"/>
      <c r="R12" s="33">
        <f t="shared" si="2"/>
        <v>1</v>
      </c>
      <c r="S12" s="38">
        <f t="shared" si="3"/>
        <v>1</v>
      </c>
      <c r="T12" s="115"/>
      <c r="U12" s="44">
        <f t="shared" si="4"/>
        <v>0.3351671293066395</v>
      </c>
      <c r="V12" s="38">
        <f t="shared" si="5"/>
        <v>4.3333333582329684E-3</v>
      </c>
      <c r="W12" s="115"/>
      <c r="X12" s="29">
        <f t="shared" si="0"/>
        <v>3920</v>
      </c>
      <c r="Y12" s="46">
        <f t="shared" si="6"/>
        <v>83317513.492090955</v>
      </c>
      <c r="Z12" s="46">
        <f t="shared" si="7"/>
        <v>175259.70828151214</v>
      </c>
      <c r="AA12" s="46">
        <f t="shared" si="8"/>
        <v>12015.580301404876</v>
      </c>
      <c r="AB12" s="47">
        <f t="shared" si="9"/>
        <v>16906.444105698902</v>
      </c>
      <c r="AD12" s="45">
        <f t="shared" si="10"/>
        <v>83525615.224779576</v>
      </c>
      <c r="AE12" s="108"/>
      <c r="AF12" s="69" t="s">
        <v>37</v>
      </c>
      <c r="AG12" s="62">
        <v>15</v>
      </c>
      <c r="AH12" s="43" t="s">
        <v>38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1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15"/>
      <c r="M13" s="28">
        <f>'[3]E-Auto'!$E11*(1/100)</f>
        <v>6.2100000000000002E-3</v>
      </c>
      <c r="O13" s="36">
        <f t="shared" si="12"/>
        <v>12215.706945549618</v>
      </c>
      <c r="P13" s="40">
        <f t="shared" si="1"/>
        <v>1271.4652561896098</v>
      </c>
      <c r="Q13" s="115"/>
      <c r="R13" s="33">
        <f t="shared" si="2"/>
        <v>1</v>
      </c>
      <c r="S13" s="38">
        <f t="shared" si="3"/>
        <v>1</v>
      </c>
      <c r="T13" s="115"/>
      <c r="U13" s="44">
        <f t="shared" si="4"/>
        <v>0.33516713916699448</v>
      </c>
      <c r="V13" s="38">
        <f t="shared" si="5"/>
        <v>4.3333333587608465E-3</v>
      </c>
      <c r="W13" s="115"/>
      <c r="X13" s="29">
        <f>($AG$7*$AG$8*S13*$AG$24+$AG$15*$AG$16*R13*$AG$24)</f>
        <v>3920</v>
      </c>
      <c r="Y13" s="46">
        <f t="shared" si="6"/>
        <v>83757950.756662503</v>
      </c>
      <c r="Z13" s="46">
        <f t="shared" si="7"/>
        <v>176186.04883280076</v>
      </c>
      <c r="AA13" s="46">
        <f t="shared" si="8"/>
        <v>12061.838287185208</v>
      </c>
      <c r="AB13" s="47">
        <f t="shared" si="9"/>
        <v>16995.701395266482</v>
      </c>
      <c r="AD13" s="45">
        <f t="shared" si="10"/>
        <v>83967114.34517777</v>
      </c>
      <c r="AE13" s="108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1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15"/>
      <c r="M14" s="28">
        <f>'[3]E-Auto'!$E12*(1/100)</f>
        <v>3.5041935483870967E-2</v>
      </c>
      <c r="O14" s="36">
        <f t="shared" si="12"/>
        <v>12279.942594066157</v>
      </c>
      <c r="P14" s="40">
        <f t="shared" si="1"/>
        <v>1278.1162152370123</v>
      </c>
      <c r="Q14" s="115"/>
      <c r="R14" s="33">
        <f t="shared" si="2"/>
        <v>1</v>
      </c>
      <c r="S14" s="38">
        <f t="shared" si="3"/>
        <v>1</v>
      </c>
      <c r="T14" s="115"/>
      <c r="U14" s="44">
        <f t="shared" si="4"/>
        <v>0.33516714918413287</v>
      </c>
      <c r="V14" s="38">
        <f t="shared" si="5"/>
        <v>4.3333333592970747E-3</v>
      </c>
      <c r="W14" s="115"/>
      <c r="X14" s="29">
        <f>($AG$7*$AG$8*S14*$AG$25+$AG$15*$AG$16*R14*$AG$24)+AG26</f>
        <v>1017270</v>
      </c>
      <c r="Y14" s="46">
        <f t="shared" si="6"/>
        <v>84198388.086480051</v>
      </c>
      <c r="Z14" s="46">
        <f t="shared" si="7"/>
        <v>177112.38938408936</v>
      </c>
      <c r="AA14" s="46">
        <f t="shared" si="8"/>
        <v>11880.051095746836</v>
      </c>
      <c r="AB14" s="47">
        <f t="shared" si="9"/>
        <v>17084.958684834062</v>
      </c>
      <c r="AD14" s="45">
        <f t="shared" si="10"/>
        <v>85421735.485644728</v>
      </c>
      <c r="AE14" s="108"/>
      <c r="AF14" s="67" t="s">
        <v>36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1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15"/>
      <c r="M15" s="28">
        <f>'[3]E-Auto'!$E13*(1/100)</f>
        <v>6.3873870967741941E-2</v>
      </c>
      <c r="O15" s="36">
        <f t="shared" si="12"/>
        <v>12344.178242582695</v>
      </c>
      <c r="P15" s="40">
        <f t="shared" si="1"/>
        <v>1284.7671742844145</v>
      </c>
      <c r="Q15" s="115"/>
      <c r="R15" s="33">
        <f t="shared" si="2"/>
        <v>1</v>
      </c>
      <c r="S15" s="38">
        <f t="shared" si="3"/>
        <v>1</v>
      </c>
      <c r="T15" s="115"/>
      <c r="U15" s="44">
        <f t="shared" si="4"/>
        <v>0.33516715935970803</v>
      </c>
      <c r="V15" s="38">
        <f t="shared" si="5"/>
        <v>4.3333333598417406E-3</v>
      </c>
      <c r="W15" s="115"/>
      <c r="X15" s="29">
        <f t="shared" ref="X15:X54" si="13">($AG$7*$AG$8*S15*$AG$25+$AG$15*$AG$16*R15*$AG$24)</f>
        <v>9770</v>
      </c>
      <c r="Y15" s="46">
        <f t="shared" si="6"/>
        <v>84638825.482578337</v>
      </c>
      <c r="Z15" s="46">
        <f t="shared" si="7"/>
        <v>178038.72993537795</v>
      </c>
      <c r="AA15" s="46">
        <f t="shared" si="8"/>
        <v>11695.698507469595</v>
      </c>
      <c r="AB15" s="47">
        <f t="shared" si="9"/>
        <v>17174.215974401643</v>
      </c>
      <c r="AD15" s="45">
        <f t="shared" si="10"/>
        <v>84855504.126995593</v>
      </c>
      <c r="AE15" s="108"/>
      <c r="AF15" s="68" t="s">
        <v>59</v>
      </c>
      <c r="AG15" s="31">
        <v>55</v>
      </c>
      <c r="AH15" s="30" t="s">
        <v>22</v>
      </c>
      <c r="AI15" s="31">
        <v>5.5E-2</v>
      </c>
      <c r="AJ15" s="53" t="s">
        <v>23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1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15"/>
      <c r="M16" s="28">
        <f>'[3]E-Auto'!$E14*(1/100)</f>
        <v>9.2705806451612929E-2</v>
      </c>
      <c r="O16" s="36">
        <f t="shared" si="12"/>
        <v>12408.413891099233</v>
      </c>
      <c r="P16" s="40">
        <f t="shared" si="1"/>
        <v>1291.418133331817</v>
      </c>
      <c r="Q16" s="115"/>
      <c r="R16" s="33">
        <f t="shared" si="2"/>
        <v>1</v>
      </c>
      <c r="S16" s="38">
        <f t="shared" si="3"/>
        <v>1</v>
      </c>
      <c r="T16" s="115"/>
      <c r="U16" s="44">
        <f t="shared" si="4"/>
        <v>0.33516716969538179</v>
      </c>
      <c r="V16" s="38">
        <f t="shared" si="5"/>
        <v>4.3333333603949309E-3</v>
      </c>
      <c r="W16" s="115"/>
      <c r="X16" s="29">
        <f t="shared" si="13"/>
        <v>9770</v>
      </c>
      <c r="Y16" s="46">
        <f t="shared" si="6"/>
        <v>85079262.946002916</v>
      </c>
      <c r="Z16" s="46">
        <f t="shared" si="7"/>
        <v>178965.07048666658</v>
      </c>
      <c r="AA16" s="46">
        <f t="shared" si="8"/>
        <v>11508.780522353489</v>
      </c>
      <c r="AB16" s="47">
        <f t="shared" si="9"/>
        <v>17263.473263969219</v>
      </c>
      <c r="AD16" s="45">
        <f t="shared" si="10"/>
        <v>85296770.270275891</v>
      </c>
      <c r="AE16" s="108"/>
      <c r="AF16" s="64" t="s">
        <v>21</v>
      </c>
      <c r="AG16" s="31">
        <v>10</v>
      </c>
      <c r="AH16" s="30" t="s">
        <v>22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1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15"/>
      <c r="M17" s="28">
        <f>'[3]E-Auto'!$E15*(1/100)</f>
        <v>0.1215377419354839</v>
      </c>
      <c r="O17" s="36">
        <f t="shared" si="12"/>
        <v>12472.649539615772</v>
      </c>
      <c r="P17" s="40">
        <f t="shared" si="1"/>
        <v>1298.0690923792195</v>
      </c>
      <c r="Q17" s="115"/>
      <c r="R17" s="33">
        <f t="shared" si="2"/>
        <v>1</v>
      </c>
      <c r="S17" s="38">
        <f t="shared" si="3"/>
        <v>1</v>
      </c>
      <c r="T17" s="115"/>
      <c r="U17" s="44">
        <f t="shared" si="4"/>
        <v>0.33516718019282465</v>
      </c>
      <c r="V17" s="38">
        <f t="shared" si="5"/>
        <v>4.3333333609567341E-3</v>
      </c>
      <c r="W17" s="115"/>
      <c r="X17" s="29">
        <f t="shared" si="13"/>
        <v>9770</v>
      </c>
      <c r="Y17" s="46">
        <f t="shared" si="6"/>
        <v>85519700.477810308</v>
      </c>
      <c r="Z17" s="46">
        <f t="shared" si="7"/>
        <v>179891.41103795517</v>
      </c>
      <c r="AA17" s="46">
        <f t="shared" si="8"/>
        <v>11319.297140398518</v>
      </c>
      <c r="AB17" s="47">
        <f t="shared" si="9"/>
        <v>17352.7305535368</v>
      </c>
      <c r="AD17" s="45">
        <f t="shared" si="10"/>
        <v>85738033.916542202</v>
      </c>
      <c r="AE17" s="108"/>
      <c r="AF17" s="87" t="s">
        <v>20</v>
      </c>
      <c r="AG17" s="18"/>
      <c r="AH17" s="90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1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15"/>
      <c r="M18" s="28">
        <f>'[3]E-Auto'!$E16*(1/100)</f>
        <v>0.15036967741935489</v>
      </c>
      <c r="O18" s="36">
        <f t="shared" si="12"/>
        <v>12536.885188132312</v>
      </c>
      <c r="P18" s="40">
        <f t="shared" si="1"/>
        <v>1304.7200514266219</v>
      </c>
      <c r="Q18" s="115"/>
      <c r="R18" s="33">
        <f t="shared" si="2"/>
        <v>1</v>
      </c>
      <c r="S18" s="38">
        <f t="shared" si="3"/>
        <v>1</v>
      </c>
      <c r="T18" s="115"/>
      <c r="U18" s="44">
        <f t="shared" si="4"/>
        <v>0.33516719085371588</v>
      </c>
      <c r="V18" s="38">
        <f t="shared" si="5"/>
        <v>4.3333333615272395E-3</v>
      </c>
      <c r="W18" s="115"/>
      <c r="X18" s="29">
        <f t="shared" si="13"/>
        <v>9770</v>
      </c>
      <c r="Y18" s="46">
        <f t="shared" si="6"/>
        <v>85960138.07906805</v>
      </c>
      <c r="Z18" s="46">
        <f t="shared" si="7"/>
        <v>180817.75158924377</v>
      </c>
      <c r="AA18" s="46">
        <f t="shared" si="8"/>
        <v>11127.248361604676</v>
      </c>
      <c r="AB18" s="47">
        <f t="shared" si="9"/>
        <v>17441.987843104384</v>
      </c>
      <c r="AD18" s="45">
        <f t="shared" si="10"/>
        <v>86179295.066862002</v>
      </c>
      <c r="AE18" s="108"/>
      <c r="AF18" s="88"/>
      <c r="AG18" s="19">
        <v>60000</v>
      </c>
      <c r="AH18" s="90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1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15"/>
      <c r="M19" s="28">
        <f>'[3]E-Auto'!$E17*(1/100)</f>
        <v>0.17920161290322587</v>
      </c>
      <c r="O19" s="36">
        <f t="shared" si="12"/>
        <v>12601.120836648852</v>
      </c>
      <c r="P19" s="40">
        <f t="shared" si="1"/>
        <v>1311.3710104740244</v>
      </c>
      <c r="Q19" s="115"/>
      <c r="R19" s="33">
        <f t="shared" si="2"/>
        <v>1</v>
      </c>
      <c r="S19" s="38">
        <f t="shared" si="3"/>
        <v>1</v>
      </c>
      <c r="T19" s="115"/>
      <c r="U19" s="44">
        <f t="shared" si="4"/>
        <v>0.33516720167974329</v>
      </c>
      <c r="V19" s="38">
        <f t="shared" si="5"/>
        <v>4.3333333621065374E-3</v>
      </c>
      <c r="W19" s="115"/>
      <c r="X19" s="29">
        <f t="shared" si="13"/>
        <v>9770</v>
      </c>
      <c r="Y19" s="46">
        <f t="shared" si="6"/>
        <v>86400575.750854611</v>
      </c>
      <c r="Z19" s="46">
        <f t="shared" si="7"/>
        <v>181744.09214053242</v>
      </c>
      <c r="AA19" s="46">
        <f t="shared" si="8"/>
        <v>10932.634185971972</v>
      </c>
      <c r="AB19" s="47">
        <f t="shared" si="9"/>
        <v>17531.245132671964</v>
      </c>
      <c r="AD19" s="45">
        <f t="shared" si="10"/>
        <v>86620553.722313777</v>
      </c>
      <c r="AE19" s="108"/>
      <c r="AF19" s="89"/>
      <c r="AG19" s="18"/>
      <c r="AH19" s="90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1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15"/>
      <c r="M20" s="28">
        <f>'[3]E-Auto'!$E18*(1/100)</f>
        <v>0.20803354838709684</v>
      </c>
      <c r="O20" s="36">
        <f t="shared" si="12"/>
        <v>12665.356485165392</v>
      </c>
      <c r="P20" s="40">
        <f t="shared" si="1"/>
        <v>1318.0219695214271</v>
      </c>
      <c r="Q20" s="115"/>
      <c r="R20" s="33">
        <f t="shared" si="2"/>
        <v>1</v>
      </c>
      <c r="S20" s="38">
        <f t="shared" si="3"/>
        <v>1</v>
      </c>
      <c r="T20" s="115"/>
      <c r="U20" s="44">
        <f t="shared" si="4"/>
        <v>0.33516721267260352</v>
      </c>
      <c r="V20" s="38">
        <f t="shared" si="5"/>
        <v>4.3333333626947163E-3</v>
      </c>
      <c r="W20" s="115"/>
      <c r="X20" s="29">
        <f t="shared" si="13"/>
        <v>9770</v>
      </c>
      <c r="Y20" s="46">
        <f t="shared" si="6"/>
        <v>86841013.49425976</v>
      </c>
      <c r="Z20" s="46">
        <f t="shared" si="7"/>
        <v>182670.43269182104</v>
      </c>
      <c r="AA20" s="46">
        <f t="shared" si="8"/>
        <v>10735.4546135004</v>
      </c>
      <c r="AB20" s="47">
        <f t="shared" si="9"/>
        <v>17620.502422239548</v>
      </c>
      <c r="AD20" s="45">
        <f t="shared" si="10"/>
        <v>87061809.883987337</v>
      </c>
      <c r="AE20" s="108"/>
      <c r="AF20" s="69" t="s">
        <v>37</v>
      </c>
      <c r="AG20" s="62">
        <v>30</v>
      </c>
      <c r="AH20" s="43" t="s">
        <v>38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1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15"/>
      <c r="M21" s="28">
        <f>'[3]E-Auto'!$E19*(1/100)</f>
        <v>0.23686548387096781</v>
      </c>
      <c r="O21" s="36">
        <f t="shared" si="12"/>
        <v>12729.59213368193</v>
      </c>
      <c r="P21" s="40">
        <f t="shared" si="1"/>
        <v>1324.6729285688293</v>
      </c>
      <c r="Q21" s="115"/>
      <c r="R21" s="33">
        <f t="shared" si="2"/>
        <v>1</v>
      </c>
      <c r="S21" s="38">
        <f t="shared" si="3"/>
        <v>1</v>
      </c>
      <c r="T21" s="115"/>
      <c r="U21" s="44">
        <f t="shared" si="4"/>
        <v>0.33516722383400177</v>
      </c>
      <c r="V21" s="38">
        <f t="shared" si="5"/>
        <v>4.3333333632918671E-3</v>
      </c>
      <c r="W21" s="115"/>
      <c r="X21" s="29">
        <f t="shared" si="13"/>
        <v>9770</v>
      </c>
      <c r="Y21" s="46">
        <f t="shared" si="6"/>
        <v>87281451.310384274</v>
      </c>
      <c r="Z21" s="46">
        <f t="shared" si="7"/>
        <v>183596.77324310964</v>
      </c>
      <c r="AA21" s="46">
        <f t="shared" si="8"/>
        <v>10535.709644189958</v>
      </c>
      <c r="AB21" s="47">
        <f t="shared" si="9"/>
        <v>17709.759711807124</v>
      </c>
      <c r="AD21" s="45">
        <f t="shared" si="10"/>
        <v>87503063.552983373</v>
      </c>
      <c r="AE21" s="108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1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15"/>
      <c r="M22" s="28">
        <f>'[3]E-Auto'!$E20*(1/100)</f>
        <v>0.26569741935483882</v>
      </c>
      <c r="O22" s="36">
        <f t="shared" si="12"/>
        <v>12793.827782198468</v>
      </c>
      <c r="P22" s="40">
        <f t="shared" si="1"/>
        <v>1331.3238876162318</v>
      </c>
      <c r="Q22" s="115"/>
      <c r="R22" s="33">
        <f t="shared" si="2"/>
        <v>1</v>
      </c>
      <c r="S22" s="38">
        <f t="shared" si="3"/>
        <v>1</v>
      </c>
      <c r="T22" s="115"/>
      <c r="U22" s="44">
        <f t="shared" si="4"/>
        <v>0.33516723516565189</v>
      </c>
      <c r="V22" s="38">
        <f t="shared" si="5"/>
        <v>4.33333336389808E-3</v>
      </c>
      <c r="W22" s="115"/>
      <c r="X22" s="29">
        <f t="shared" si="13"/>
        <v>9770</v>
      </c>
      <c r="Y22" s="46">
        <f t="shared" si="6"/>
        <v>87721889.200340211</v>
      </c>
      <c r="Z22" s="46">
        <f t="shared" si="7"/>
        <v>184523.11379439823</v>
      </c>
      <c r="AA22" s="46">
        <f t="shared" si="8"/>
        <v>10333.399278040652</v>
      </c>
      <c r="AB22" s="47">
        <f t="shared" si="9"/>
        <v>17799.017001374705</v>
      </c>
      <c r="AD22" s="45">
        <f t="shared" si="10"/>
        <v>87944314.730414033</v>
      </c>
      <c r="AE22" s="108"/>
      <c r="AF22" s="59" t="s">
        <v>30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1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15"/>
      <c r="M23" s="28">
        <f>'[3]E-Auto'!$E21*(1/100)</f>
        <v>0.29452935483870979</v>
      </c>
      <c r="O23" s="36">
        <f t="shared" si="12"/>
        <v>12858.063430715009</v>
      </c>
      <c r="P23" s="40">
        <f t="shared" si="1"/>
        <v>1337.9748466636343</v>
      </c>
      <c r="Q23" s="115"/>
      <c r="R23" s="33">
        <f t="shared" si="2"/>
        <v>1</v>
      </c>
      <c r="S23" s="38">
        <f t="shared" si="3"/>
        <v>1</v>
      </c>
      <c r="T23" s="115"/>
      <c r="U23" s="44">
        <f t="shared" si="4"/>
        <v>0.3351672466692765</v>
      </c>
      <c r="V23" s="38">
        <f t="shared" si="5"/>
        <v>4.3333333645134472E-3</v>
      </c>
      <c r="W23" s="115"/>
      <c r="X23" s="29">
        <f t="shared" si="13"/>
        <v>9770</v>
      </c>
      <c r="Y23" s="46">
        <f t="shared" si="6"/>
        <v>88162327.165250912</v>
      </c>
      <c r="Z23" s="46">
        <f t="shared" si="7"/>
        <v>185449.45434568686</v>
      </c>
      <c r="AA23" s="46">
        <f t="shared" si="8"/>
        <v>10128.523515052477</v>
      </c>
      <c r="AB23" s="47">
        <f t="shared" si="9"/>
        <v>17888.274290942289</v>
      </c>
      <c r="AD23" s="45">
        <f t="shared" si="10"/>
        <v>88385563.417402595</v>
      </c>
      <c r="AE23" s="108"/>
      <c r="AF23" s="60" t="s">
        <v>39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1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15"/>
      <c r="M24" s="28">
        <f>'[3]E-Auto'!$E22*(1/100)</f>
        <v>0.32336129032258071</v>
      </c>
      <c r="O24" s="36">
        <f t="shared" si="12"/>
        <v>12922.299079231549</v>
      </c>
      <c r="P24" s="40">
        <f t="shared" si="1"/>
        <v>1344.6258057110369</v>
      </c>
      <c r="Q24" s="115"/>
      <c r="R24" s="33">
        <f t="shared" si="2"/>
        <v>1</v>
      </c>
      <c r="S24" s="38">
        <f t="shared" si="3"/>
        <v>1</v>
      </c>
      <c r="T24" s="115"/>
      <c r="U24" s="44">
        <f t="shared" si="4"/>
        <v>0.33516725834660682</v>
      </c>
      <c r="V24" s="38">
        <f t="shared" si="5"/>
        <v>4.3333333651380604E-3</v>
      </c>
      <c r="W24" s="115"/>
      <c r="X24" s="29">
        <f t="shared" si="13"/>
        <v>9770</v>
      </c>
      <c r="Y24" s="46">
        <f t="shared" si="6"/>
        <v>88602765.206251085</v>
      </c>
      <c r="Z24" s="46">
        <f t="shared" si="7"/>
        <v>186375.79489697548</v>
      </c>
      <c r="AA24" s="46">
        <f t="shared" si="8"/>
        <v>9921.0823552254387</v>
      </c>
      <c r="AB24" s="47">
        <f t="shared" si="9"/>
        <v>17977.531580509869</v>
      </c>
      <c r="AD24" s="45">
        <f t="shared" si="10"/>
        <v>88826809.615083799</v>
      </c>
      <c r="AE24" s="108"/>
      <c r="AF24" s="52" t="s">
        <v>40</v>
      </c>
      <c r="AG24" s="31">
        <v>5</v>
      </c>
      <c r="AH24" s="53" t="s">
        <v>33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1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15"/>
      <c r="M25" s="28">
        <f>'[3]E-Auto'!$E23*(1/100)</f>
        <v>0.35219322580645168</v>
      </c>
      <c r="O25" s="36">
        <f t="shared" si="12"/>
        <v>12986.534727748087</v>
      </c>
      <c r="P25" s="40">
        <f t="shared" si="1"/>
        <v>1351.2767647584392</v>
      </c>
      <c r="Q25" s="115"/>
      <c r="R25" s="33">
        <f t="shared" si="2"/>
        <v>1</v>
      </c>
      <c r="S25" s="38">
        <f t="shared" si="3"/>
        <v>1</v>
      </c>
      <c r="T25" s="115"/>
      <c r="U25" s="44">
        <f t="shared" si="4"/>
        <v>0.33516727019938275</v>
      </c>
      <c r="V25" s="38">
        <f t="shared" si="5"/>
        <v>4.3333333657720116E-3</v>
      </c>
      <c r="W25" s="115"/>
      <c r="X25" s="29">
        <f t="shared" si="13"/>
        <v>9770</v>
      </c>
      <c r="Y25" s="46">
        <f t="shared" si="6"/>
        <v>89043203.324486747</v>
      </c>
      <c r="Z25" s="46">
        <f t="shared" si="7"/>
        <v>187302.13544826407</v>
      </c>
      <c r="AA25" s="46">
        <f t="shared" si="8"/>
        <v>9711.0757985595301</v>
      </c>
      <c r="AB25" s="47">
        <f t="shared" si="9"/>
        <v>18066.788870077449</v>
      </c>
      <c r="AD25" s="45">
        <f t="shared" si="10"/>
        <v>89268053.324603647</v>
      </c>
      <c r="AE25" s="108"/>
      <c r="AF25" s="52" t="s">
        <v>41</v>
      </c>
      <c r="AG25" s="31">
        <v>30</v>
      </c>
      <c r="AH25" s="53" t="s">
        <v>33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1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15"/>
      <c r="M26" s="28">
        <f>'[3]E-Auto'!$E24*(1/100)</f>
        <v>0.38102516129032266</v>
      </c>
      <c r="O26" s="36">
        <f t="shared" si="12"/>
        <v>13050.770376264627</v>
      </c>
      <c r="P26" s="40">
        <f t="shared" si="1"/>
        <v>1357.9277238058419</v>
      </c>
      <c r="Q26" s="115"/>
      <c r="R26" s="33">
        <f t="shared" si="2"/>
        <v>1</v>
      </c>
      <c r="S26" s="38">
        <f t="shared" si="3"/>
        <v>1</v>
      </c>
      <c r="T26" s="115"/>
      <c r="U26" s="44">
        <f t="shared" si="4"/>
        <v>0.33516728222935294</v>
      </c>
      <c r="V26" s="38">
        <f t="shared" si="5"/>
        <v>4.3333333664153919E-3</v>
      </c>
      <c r="W26" s="115"/>
      <c r="X26" s="29">
        <f t="shared" si="13"/>
        <v>9770</v>
      </c>
      <c r="Y26" s="46">
        <f t="shared" si="6"/>
        <v>89483641.521115467</v>
      </c>
      <c r="Z26" s="46">
        <f t="shared" si="7"/>
        <v>188228.47599955273</v>
      </c>
      <c r="AA26" s="46">
        <f t="shared" si="8"/>
        <v>9498.5038450547581</v>
      </c>
      <c r="AB26" s="47">
        <f t="shared" si="9"/>
        <v>18156.046159645033</v>
      </c>
      <c r="AD26" s="45">
        <f t="shared" si="10"/>
        <v>89709294.547119707</v>
      </c>
      <c r="AE26" s="108"/>
      <c r="AF26" s="61" t="s">
        <v>32</v>
      </c>
      <c r="AG26" s="62">
        <f>(3750*AG7*AG8)+130000</f>
        <v>1007500</v>
      </c>
      <c r="AH26" s="58" t="s">
        <v>25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1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15"/>
      <c r="M27" s="28">
        <f>'[3]E-Auto'!$E25*(1/100)</f>
        <v>0.40985709677419369</v>
      </c>
      <c r="O27" s="36">
        <f t="shared" si="12"/>
        <v>13115.006024781167</v>
      </c>
      <c r="P27" s="40">
        <f t="shared" si="1"/>
        <v>1364.5786828532443</v>
      </c>
      <c r="Q27" s="115"/>
      <c r="R27" s="33">
        <f t="shared" si="2"/>
        <v>1</v>
      </c>
      <c r="S27" s="38">
        <f t="shared" si="3"/>
        <v>1</v>
      </c>
      <c r="T27" s="115"/>
      <c r="U27" s="44">
        <f t="shared" si="4"/>
        <v>0.33516729443827448</v>
      </c>
      <c r="V27" s="38">
        <f t="shared" si="5"/>
        <v>4.3333333670682967E-3</v>
      </c>
      <c r="W27" s="115"/>
      <c r="X27" s="29">
        <f t="shared" si="13"/>
        <v>9770</v>
      </c>
      <c r="Y27" s="46">
        <f t="shared" si="6"/>
        <v>89924079.79730624</v>
      </c>
      <c r="Z27" s="46">
        <f t="shared" si="7"/>
        <v>189154.81655084132</v>
      </c>
      <c r="AA27" s="46">
        <f t="shared" si="8"/>
        <v>9283.3664947111174</v>
      </c>
      <c r="AB27" s="47">
        <f t="shared" si="9"/>
        <v>18245.303449212613</v>
      </c>
      <c r="AD27" s="45">
        <f t="shared" si="10"/>
        <v>90150533.283801004</v>
      </c>
      <c r="AE27" s="108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1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15"/>
      <c r="M28" s="28">
        <f>'[3]E-Auto'!$E26*(1/100)</f>
        <v>0.43868903225806466</v>
      </c>
      <c r="O28" s="36">
        <f t="shared" si="12"/>
        <v>13179.241673297707</v>
      </c>
      <c r="P28" s="40">
        <f t="shared" si="1"/>
        <v>1371.229641900647</v>
      </c>
      <c r="Q28" s="115"/>
      <c r="R28" s="33">
        <f t="shared" si="2"/>
        <v>1</v>
      </c>
      <c r="S28" s="38">
        <f t="shared" si="3"/>
        <v>1</v>
      </c>
      <c r="T28" s="115"/>
      <c r="U28" s="44">
        <f t="shared" si="4"/>
        <v>0.33516730682791346</v>
      </c>
      <c r="V28" s="38">
        <f t="shared" si="5"/>
        <v>4.3333333677308171E-3</v>
      </c>
      <c r="W28" s="115"/>
      <c r="X28" s="29">
        <f t="shared" si="13"/>
        <v>9770</v>
      </c>
      <c r="Y28" s="46">
        <f t="shared" si="6"/>
        <v>90364518.154239655</v>
      </c>
      <c r="Z28" s="46">
        <f t="shared" si="7"/>
        <v>190081.15710212995</v>
      </c>
      <c r="AA28" s="46">
        <f t="shared" si="8"/>
        <v>9065.6637475286079</v>
      </c>
      <c r="AB28" s="47">
        <f t="shared" si="9"/>
        <v>18334.560738780194</v>
      </c>
      <c r="AD28" s="45">
        <f t="shared" si="10"/>
        <v>90591769.535828099</v>
      </c>
      <c r="AE28" s="108"/>
      <c r="AF28" s="59" t="s">
        <v>31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1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15"/>
      <c r="M29" s="28">
        <f>'[3]E-Auto'!$E27*(1/100)</f>
        <v>0.46752096774193563</v>
      </c>
      <c r="O29" s="36">
        <f t="shared" si="12"/>
        <v>13243.477321814247</v>
      </c>
      <c r="P29" s="40">
        <f t="shared" si="1"/>
        <v>1377.8806009480495</v>
      </c>
      <c r="Q29" s="115"/>
      <c r="R29" s="33">
        <f t="shared" si="2"/>
        <v>1</v>
      </c>
      <c r="S29" s="38">
        <f t="shared" si="3"/>
        <v>1</v>
      </c>
      <c r="T29" s="115"/>
      <c r="U29" s="44">
        <f t="shared" si="4"/>
        <v>0.33516731940004435</v>
      </c>
      <c r="V29" s="38">
        <f t="shared" si="5"/>
        <v>4.3333333684030494E-3</v>
      </c>
      <c r="W29" s="115"/>
      <c r="X29" s="29">
        <f t="shared" si="13"/>
        <v>9770</v>
      </c>
      <c r="Y29" s="46">
        <f t="shared" si="6"/>
        <v>90804956.593107954</v>
      </c>
      <c r="Z29" s="46">
        <f t="shared" si="7"/>
        <v>191007.4976534186</v>
      </c>
      <c r="AA29" s="46">
        <f t="shared" si="8"/>
        <v>8845.3956035072351</v>
      </c>
      <c r="AB29" s="47">
        <f t="shared" si="9"/>
        <v>18423.818028347774</v>
      </c>
      <c r="AD29" s="45">
        <f t="shared" si="10"/>
        <v>91033003.304393232</v>
      </c>
      <c r="AE29" s="108"/>
      <c r="AF29" s="60" t="s">
        <v>28</v>
      </c>
      <c r="AG29" s="31">
        <v>35</v>
      </c>
      <c r="AH29" s="30" t="s">
        <v>25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1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15"/>
      <c r="M30" s="28">
        <f>'[3]E-Auto'!$E28*(1/100)</f>
        <v>0.49635290322580661</v>
      </c>
      <c r="O30" s="36">
        <f t="shared" si="12"/>
        <v>13307.712970330787</v>
      </c>
      <c r="P30" s="40">
        <f t="shared" si="1"/>
        <v>1384.5315599954522</v>
      </c>
      <c r="Q30" s="115"/>
      <c r="R30" s="33">
        <f t="shared" si="2"/>
        <v>1</v>
      </c>
      <c r="S30" s="38">
        <f t="shared" si="3"/>
        <v>1</v>
      </c>
      <c r="T30" s="115"/>
      <c r="U30" s="44">
        <f t="shared" si="4"/>
        <v>0.3351673321564505</v>
      </c>
      <c r="V30" s="38">
        <f t="shared" si="5"/>
        <v>4.3333333690850863E-3</v>
      </c>
      <c r="W30" s="115"/>
      <c r="X30" s="29">
        <f t="shared" si="13"/>
        <v>9770</v>
      </c>
      <c r="Y30" s="46">
        <f t="shared" si="6"/>
        <v>91245395.115114987</v>
      </c>
      <c r="Z30" s="46">
        <f t="shared" si="7"/>
        <v>191933.83820470719</v>
      </c>
      <c r="AA30" s="46">
        <f t="shared" si="8"/>
        <v>8622.5620626469936</v>
      </c>
      <c r="AB30" s="47">
        <f t="shared" si="9"/>
        <v>18513.075317915358</v>
      </c>
      <c r="AD30" s="45">
        <f t="shared" si="10"/>
        <v>91474234.590700269</v>
      </c>
      <c r="AE30" s="108"/>
      <c r="AF30" s="64" t="s">
        <v>29</v>
      </c>
      <c r="AG30" s="31">
        <v>56</v>
      </c>
      <c r="AH30" s="30" t="s">
        <v>25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1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15"/>
      <c r="M31" s="28">
        <f>'[3]E-Auto'!$E29*(1/100)</f>
        <v>0.52518483870967758</v>
      </c>
      <c r="O31" s="36">
        <f t="shared" si="12"/>
        <v>13371.948618847327</v>
      </c>
      <c r="P31" s="40">
        <f t="shared" si="1"/>
        <v>1391.1825190428547</v>
      </c>
      <c r="Q31" s="115"/>
      <c r="R31" s="33">
        <f t="shared" si="2"/>
        <v>1</v>
      </c>
      <c r="S31" s="38">
        <f t="shared" si="3"/>
        <v>1</v>
      </c>
      <c r="T31" s="115"/>
      <c r="U31" s="44">
        <f t="shared" si="4"/>
        <v>0.33516734509892376</v>
      </c>
      <c r="V31" s="38">
        <f t="shared" si="5"/>
        <v>4.3333333697770249E-3</v>
      </c>
      <c r="W31" s="115"/>
      <c r="X31" s="29">
        <f t="shared" si="13"/>
        <v>9770</v>
      </c>
      <c r="Y31" s="46">
        <f t="shared" si="6"/>
        <v>91685833.721476391</v>
      </c>
      <c r="Z31" s="46">
        <f t="shared" si="7"/>
        <v>192860.17875599579</v>
      </c>
      <c r="AA31" s="46">
        <f t="shared" si="8"/>
        <v>8397.1631249478833</v>
      </c>
      <c r="AB31" s="47">
        <f t="shared" si="9"/>
        <v>18602.332607482938</v>
      </c>
      <c r="AD31" s="45">
        <f t="shared" si="10"/>
        <v>91915463.395964816</v>
      </c>
      <c r="AE31" s="108"/>
      <c r="AF31" s="65" t="s">
        <v>49</v>
      </c>
      <c r="AG31" s="31" t="s">
        <v>63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1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15"/>
      <c r="M32" s="28">
        <f>'[3]E-Auto'!$E30*(1/100)</f>
        <v>0.55401677419354856</v>
      </c>
      <c r="O32" s="36">
        <f t="shared" si="12"/>
        <v>13436.184267363868</v>
      </c>
      <c r="P32" s="40">
        <f t="shared" si="1"/>
        <v>1397.8334780902571</v>
      </c>
      <c r="Q32" s="115"/>
      <c r="R32" s="33">
        <f t="shared" si="2"/>
        <v>1</v>
      </c>
      <c r="S32" s="38">
        <f t="shared" si="3"/>
        <v>1</v>
      </c>
      <c r="T32" s="115"/>
      <c r="U32" s="44">
        <f t="shared" si="4"/>
        <v>0.3351673582292648</v>
      </c>
      <c r="V32" s="38">
        <f t="shared" si="5"/>
        <v>4.3333333704789574E-3</v>
      </c>
      <c r="W32" s="115"/>
      <c r="X32" s="29">
        <f t="shared" si="13"/>
        <v>9770</v>
      </c>
      <c r="Y32" s="46">
        <f t="shared" si="6"/>
        <v>92126272.413419604</v>
      </c>
      <c r="Z32" s="46">
        <f t="shared" si="7"/>
        <v>193786.51930728444</v>
      </c>
      <c r="AA32" s="46">
        <f t="shared" si="8"/>
        <v>8169.1987904099087</v>
      </c>
      <c r="AB32" s="47">
        <f t="shared" si="9"/>
        <v>18691.589897050519</v>
      </c>
      <c r="AD32" s="45">
        <f t="shared" si="10"/>
        <v>92356689.721414357</v>
      </c>
      <c r="AE32" s="108"/>
      <c r="AF32" s="52" t="s">
        <v>28</v>
      </c>
      <c r="AG32" s="30"/>
      <c r="AH32" s="31">
        <v>0</v>
      </c>
      <c r="AI32" s="53" t="s">
        <v>64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1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15"/>
      <c r="M33" s="28">
        <f>'[3]E-Auto'!$E31*(1/100)</f>
        <v>0.58284870967741953</v>
      </c>
      <c r="O33" s="36">
        <f t="shared" si="12"/>
        <v>13500.419915880406</v>
      </c>
      <c r="P33" s="40">
        <f t="shared" si="1"/>
        <v>1404.4844371376596</v>
      </c>
      <c r="Q33" s="115"/>
      <c r="R33" s="33">
        <f t="shared" si="2"/>
        <v>1</v>
      </c>
      <c r="S33" s="38">
        <f t="shared" si="3"/>
        <v>1</v>
      </c>
      <c r="T33" s="115"/>
      <c r="U33" s="44">
        <f t="shared" si="4"/>
        <v>0.33516737154928283</v>
      </c>
      <c r="V33" s="38">
        <f t="shared" si="5"/>
        <v>4.3333333711909816E-3</v>
      </c>
      <c r="W33" s="115"/>
      <c r="X33" s="29">
        <f t="shared" si="13"/>
        <v>9770</v>
      </c>
      <c r="Y33" s="46">
        <f t="shared" si="6"/>
        <v>92566711.192183897</v>
      </c>
      <c r="Z33" s="46">
        <f t="shared" si="7"/>
        <v>194712.85985857301</v>
      </c>
      <c r="AA33" s="46">
        <f t="shared" si="8"/>
        <v>7938.6690590330663</v>
      </c>
      <c r="AB33" s="47">
        <f t="shared" si="9"/>
        <v>18780.847186618099</v>
      </c>
      <c r="AD33" s="45">
        <f t="shared" si="10"/>
        <v>92797913.568288133</v>
      </c>
      <c r="AE33" s="108"/>
      <c r="AF33" s="66" t="s">
        <v>29</v>
      </c>
      <c r="AG33" s="43"/>
      <c r="AH33" s="62">
        <f>20/60</f>
        <v>0.33333333333333331</v>
      </c>
      <c r="AI33" s="58" t="s">
        <v>64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1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15"/>
      <c r="M34" s="28">
        <f>'[3]E-Auto'!$E32*(1/100)</f>
        <v>0.6116806451612905</v>
      </c>
      <c r="O34" s="36">
        <f t="shared" si="12"/>
        <v>13564.655564396946</v>
      </c>
      <c r="P34" s="40">
        <f t="shared" si="1"/>
        <v>1411.1353961850621</v>
      </c>
      <c r="Q34" s="115"/>
      <c r="R34" s="33">
        <f t="shared" si="2"/>
        <v>1</v>
      </c>
      <c r="S34" s="38">
        <f t="shared" si="3"/>
        <v>1</v>
      </c>
      <c r="T34" s="115"/>
      <c r="U34" s="44">
        <f t="shared" si="4"/>
        <v>0.33516738506079585</v>
      </c>
      <c r="V34" s="38">
        <f t="shared" si="5"/>
        <v>4.3333333719131938E-3</v>
      </c>
      <c r="W34" s="115"/>
      <c r="X34" s="29">
        <f t="shared" si="13"/>
        <v>9770</v>
      </c>
      <c r="Y34" s="46">
        <f t="shared" si="6"/>
        <v>93007150.05902043</v>
      </c>
      <c r="Z34" s="46">
        <f t="shared" si="7"/>
        <v>195639.20040986166</v>
      </c>
      <c r="AA34" s="46">
        <f t="shared" si="8"/>
        <v>7705.5739308173579</v>
      </c>
      <c r="AB34" s="47">
        <f t="shared" si="9"/>
        <v>18870.104476185683</v>
      </c>
      <c r="AD34" s="45">
        <f t="shared" si="10"/>
        <v>93239134.937837288</v>
      </c>
      <c r="AE34" s="108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1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15"/>
      <c r="M35" s="28">
        <f>'[3]E-Auto'!$E33*(1/100)</f>
        <v>0.64051258064516148</v>
      </c>
      <c r="O35" s="36">
        <f t="shared" si="12"/>
        <v>13628.891212913486</v>
      </c>
      <c r="P35" s="40">
        <f t="shared" si="1"/>
        <v>1417.7863552324648</v>
      </c>
      <c r="Q35" s="115"/>
      <c r="R35" s="33">
        <f t="shared" si="2"/>
        <v>1</v>
      </c>
      <c r="S35" s="38">
        <f t="shared" si="3"/>
        <v>1</v>
      </c>
      <c r="T35" s="115"/>
      <c r="U35" s="44">
        <f t="shared" si="4"/>
        <v>0.33516739876563045</v>
      </c>
      <c r="V35" s="38">
        <f t="shared" si="5"/>
        <v>4.3333333726456895E-3</v>
      </c>
      <c r="W35" s="115"/>
      <c r="X35" s="29">
        <f t="shared" si="13"/>
        <v>9770</v>
      </c>
      <c r="Y35" s="46">
        <f t="shared" si="6"/>
        <v>93447589.015192345</v>
      </c>
      <c r="Z35" s="46">
        <f t="shared" si="7"/>
        <v>196565.54096115025</v>
      </c>
      <c r="AA35" s="46">
        <f t="shared" si="8"/>
        <v>7469.9134057627807</v>
      </c>
      <c r="AB35" s="47">
        <f t="shared" si="9"/>
        <v>18959.361765753267</v>
      </c>
      <c r="AD35" s="45">
        <f t="shared" si="10"/>
        <v>93680353.831325009</v>
      </c>
      <c r="AE35" s="108"/>
      <c r="AF35" s="59" t="s">
        <v>43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1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15"/>
      <c r="M36" s="28">
        <f>'[3]E-Auto'!$E34*(1/100)</f>
        <v>0.66934451612903245</v>
      </c>
      <c r="O36" s="36">
        <f t="shared" si="12"/>
        <v>13693.126861430024</v>
      </c>
      <c r="P36" s="40">
        <f t="shared" si="1"/>
        <v>1424.437314279867</v>
      </c>
      <c r="Q36" s="115"/>
      <c r="R36" s="33">
        <f t="shared" si="2"/>
        <v>1</v>
      </c>
      <c r="S36" s="38">
        <f t="shared" si="3"/>
        <v>1</v>
      </c>
      <c r="T36" s="115"/>
      <c r="U36" s="44">
        <f t="shared" si="4"/>
        <v>0.33516741266562189</v>
      </c>
      <c r="V36" s="38">
        <f t="shared" si="5"/>
        <v>4.3333333733885674E-3</v>
      </c>
      <c r="W36" s="115"/>
      <c r="X36" s="29">
        <f t="shared" si="13"/>
        <v>9770</v>
      </c>
      <c r="Y36" s="46">
        <f t="shared" si="6"/>
        <v>93888028.061974764</v>
      </c>
      <c r="Z36" s="46">
        <f t="shared" si="7"/>
        <v>197491.88151243888</v>
      </c>
      <c r="AA36" s="46">
        <f t="shared" si="8"/>
        <v>7231.6874838693384</v>
      </c>
      <c r="AB36" s="47">
        <f t="shared" si="9"/>
        <v>19048.619055320843</v>
      </c>
      <c r="AD36" s="45">
        <f t="shared" si="10"/>
        <v>94121570.250026375</v>
      </c>
      <c r="AE36" s="108"/>
      <c r="AF36" s="60" t="s">
        <v>28</v>
      </c>
      <c r="AG36" s="31">
        <v>0.15</v>
      </c>
      <c r="AH36" s="53" t="s">
        <v>44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1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15"/>
      <c r="M37" s="28">
        <f>'[3]E-Auto'!$E35*(1/100)</f>
        <v>0.69817645161290343</v>
      </c>
      <c r="O37" s="36">
        <f t="shared" si="12"/>
        <v>13757.362509946563</v>
      </c>
      <c r="P37" s="40">
        <f t="shared" si="1"/>
        <v>1431.0882733272695</v>
      </c>
      <c r="Q37" s="115"/>
      <c r="R37" s="33">
        <f t="shared" si="2"/>
        <v>1</v>
      </c>
      <c r="S37" s="38">
        <f t="shared" si="3"/>
        <v>1</v>
      </c>
      <c r="T37" s="115"/>
      <c r="U37" s="44">
        <f t="shared" si="4"/>
        <v>0.33516742676261418</v>
      </c>
      <c r="V37" s="38">
        <f t="shared" si="5"/>
        <v>4.333333374141924E-3</v>
      </c>
      <c r="W37" s="115"/>
      <c r="X37" s="29">
        <f t="shared" si="13"/>
        <v>9770</v>
      </c>
      <c r="Y37" s="46">
        <f t="shared" si="6"/>
        <v>94328467.200654984</v>
      </c>
      <c r="Z37" s="46">
        <f t="shared" si="7"/>
        <v>198418.22206372744</v>
      </c>
      <c r="AA37" s="46">
        <f t="shared" si="8"/>
        <v>6990.8961651370273</v>
      </c>
      <c r="AB37" s="47">
        <f t="shared" si="9"/>
        <v>19137.876344888424</v>
      </c>
      <c r="AD37" s="45">
        <f t="shared" si="10"/>
        <v>94562784.195228726</v>
      </c>
      <c r="AE37" s="108"/>
      <c r="AF37" s="61" t="s">
        <v>29</v>
      </c>
      <c r="AG37" s="62">
        <v>0.7</v>
      </c>
      <c r="AH37" s="58" t="s">
        <v>44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1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15"/>
      <c r="M38" s="28">
        <f>'[3]E-Auto'!$E36*(1/100)</f>
        <v>0.7270083870967744</v>
      </c>
      <c r="O38" s="36">
        <f t="shared" si="12"/>
        <v>13821.598158463101</v>
      </c>
      <c r="P38" s="40">
        <f t="shared" si="1"/>
        <v>1437.7392323746719</v>
      </c>
      <c r="Q38" s="115"/>
      <c r="R38" s="33">
        <f t="shared" si="2"/>
        <v>1</v>
      </c>
      <c r="S38" s="38">
        <f t="shared" si="3"/>
        <v>1</v>
      </c>
      <c r="T38" s="115"/>
      <c r="U38" s="44">
        <f t="shared" si="4"/>
        <v>0.33516744105845986</v>
      </c>
      <c r="V38" s="38">
        <f t="shared" si="5"/>
        <v>4.3333333749058581E-3</v>
      </c>
      <c r="W38" s="115"/>
      <c r="X38" s="29">
        <f t="shared" si="13"/>
        <v>9770</v>
      </c>
      <c r="Y38" s="46">
        <f t="shared" si="6"/>
        <v>94768906.432532325</v>
      </c>
      <c r="Z38" s="46">
        <f t="shared" si="7"/>
        <v>199344.56261501607</v>
      </c>
      <c r="AA38" s="46">
        <f t="shared" si="8"/>
        <v>6747.5394495658511</v>
      </c>
      <c r="AB38" s="47">
        <f t="shared" si="9"/>
        <v>19227.133634456</v>
      </c>
      <c r="AD38" s="45">
        <f t="shared" si="10"/>
        <v>95003995.668231383</v>
      </c>
      <c r="AE38" s="108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1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15"/>
      <c r="M39" s="28">
        <f>'[3]E-Auto'!$E37*(1/100)</f>
        <v>0.75584032258064537</v>
      </c>
      <c r="O39" s="36">
        <f t="shared" si="12"/>
        <v>13885.833806979641</v>
      </c>
      <c r="P39" s="40">
        <f t="shared" si="1"/>
        <v>1444.3901914220744</v>
      </c>
      <c r="Q39" s="115"/>
      <c r="R39" s="33">
        <f t="shared" si="2"/>
        <v>1</v>
      </c>
      <c r="S39" s="38">
        <f t="shared" si="3"/>
        <v>1</v>
      </c>
      <c r="T39" s="115"/>
      <c r="U39" s="44">
        <f t="shared" si="4"/>
        <v>0.33516745555502031</v>
      </c>
      <c r="V39" s="38">
        <f t="shared" si="5"/>
        <v>4.3333333756804685E-3</v>
      </c>
      <c r="W39" s="115"/>
      <c r="X39" s="29">
        <f t="shared" si="13"/>
        <v>9770</v>
      </c>
      <c r="Y39" s="46">
        <f t="shared" si="6"/>
        <v>95209345.75891839</v>
      </c>
      <c r="Z39" s="46">
        <f t="shared" si="7"/>
        <v>200270.90316630472</v>
      </c>
      <c r="AA39" s="46">
        <f t="shared" si="8"/>
        <v>6501.617337155807</v>
      </c>
      <c r="AB39" s="47">
        <f t="shared" si="9"/>
        <v>19316.390924023581</v>
      </c>
      <c r="AD39" s="45">
        <f t="shared" si="10"/>
        <v>95445204.670345873</v>
      </c>
      <c r="AE39" s="108"/>
      <c r="AF39" s="59" t="s">
        <v>30</v>
      </c>
      <c r="AG39" s="50"/>
      <c r="AH39" s="51" t="s">
        <v>47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1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15"/>
      <c r="M40" s="28">
        <f>'[3]E-Auto'!$E38*(1/100)</f>
        <v>0.78467225806451635</v>
      </c>
      <c r="O40" s="36">
        <f t="shared" si="12"/>
        <v>13950.069455496181</v>
      </c>
      <c r="P40" s="40">
        <f t="shared" si="1"/>
        <v>1451.0411504694769</v>
      </c>
      <c r="Q40" s="115"/>
      <c r="R40" s="33">
        <f t="shared" si="2"/>
        <v>1</v>
      </c>
      <c r="S40" s="38">
        <f t="shared" si="3"/>
        <v>1</v>
      </c>
      <c r="T40" s="115"/>
      <c r="U40" s="44">
        <f t="shared" si="4"/>
        <v>0.33516747025416543</v>
      </c>
      <c r="V40" s="38">
        <f t="shared" si="5"/>
        <v>4.3333333764658524E-3</v>
      </c>
      <c r="W40" s="115"/>
      <c r="X40" s="29">
        <f t="shared" si="13"/>
        <v>9770</v>
      </c>
      <c r="Y40" s="46">
        <f t="shared" si="6"/>
        <v>95649785.181136951</v>
      </c>
      <c r="Z40" s="46">
        <f t="shared" si="7"/>
        <v>201197.24371759332</v>
      </c>
      <c r="AA40" s="46">
        <f t="shared" si="8"/>
        <v>6253.1298279068969</v>
      </c>
      <c r="AB40" s="47">
        <f t="shared" si="9"/>
        <v>19405.648213591165</v>
      </c>
      <c r="AD40" s="45">
        <f t="shared" si="10"/>
        <v>95886411.202896044</v>
      </c>
      <c r="AE40" s="108"/>
      <c r="AF40" s="60" t="s">
        <v>45</v>
      </c>
      <c r="AG40" s="31">
        <v>3.4500000000000003E-2</v>
      </c>
      <c r="AH40" s="53" t="s">
        <v>44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1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15"/>
      <c r="M41" s="28">
        <f>'[3]E-Auto'!$E39*(1/100)</f>
        <v>0.81350419354838732</v>
      </c>
      <c r="O41" s="36">
        <f t="shared" si="12"/>
        <v>14014.305104012723</v>
      </c>
      <c r="P41" s="40">
        <f t="shared" si="1"/>
        <v>1457.6921095168798</v>
      </c>
      <c r="Q41" s="115"/>
      <c r="R41" s="33">
        <f t="shared" si="2"/>
        <v>1</v>
      </c>
      <c r="S41" s="38">
        <f t="shared" si="3"/>
        <v>1</v>
      </c>
      <c r="T41" s="115"/>
      <c r="U41" s="44">
        <f t="shared" si="4"/>
        <v>0.33516748515777395</v>
      </c>
      <c r="V41" s="38">
        <f t="shared" si="5"/>
        <v>4.3333333772621113E-3</v>
      </c>
      <c r="W41" s="115"/>
      <c r="X41" s="29">
        <f t="shared" si="13"/>
        <v>9770</v>
      </c>
      <c r="Y41" s="46">
        <f t="shared" si="6"/>
        <v>96090224.700524136</v>
      </c>
      <c r="Z41" s="46">
        <f t="shared" si="7"/>
        <v>202123.58426888197</v>
      </c>
      <c r="AA41" s="46">
        <f t="shared" si="8"/>
        <v>6002.0769218191217</v>
      </c>
      <c r="AB41" s="47">
        <f t="shared" si="9"/>
        <v>19494.905503158749</v>
      </c>
      <c r="AD41" s="45">
        <f t="shared" si="10"/>
        <v>96327615.267217994</v>
      </c>
      <c r="AE41" s="108"/>
      <c r="AF41" s="61" t="s">
        <v>46</v>
      </c>
      <c r="AG41" s="62">
        <v>1.49E-2</v>
      </c>
      <c r="AH41" s="58" t="s">
        <v>44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1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15"/>
      <c r="M42" s="28">
        <f>'[3]E-Auto'!$E40*(1/100)</f>
        <v>0.8423361290322583</v>
      </c>
      <c r="O42" s="36">
        <f t="shared" si="12"/>
        <v>14078.540752529261</v>
      </c>
      <c r="P42" s="40">
        <f t="shared" si="1"/>
        <v>1464.343068564282</v>
      </c>
      <c r="Q42" s="115"/>
      <c r="R42" s="33">
        <f t="shared" si="2"/>
        <v>1</v>
      </c>
      <c r="S42" s="38">
        <f t="shared" si="3"/>
        <v>1</v>
      </c>
      <c r="T42" s="115"/>
      <c r="U42" s="44">
        <f t="shared" si="4"/>
        <v>0.33516750026773301</v>
      </c>
      <c r="V42" s="38">
        <f t="shared" si="5"/>
        <v>4.333333378069344E-3</v>
      </c>
      <c r="W42" s="115"/>
      <c r="X42" s="29">
        <f t="shared" si="13"/>
        <v>9770</v>
      </c>
      <c r="Y42" s="46">
        <f t="shared" si="6"/>
        <v>96530664.318428412</v>
      </c>
      <c r="Z42" s="46">
        <f t="shared" si="7"/>
        <v>203049.92482017056</v>
      </c>
      <c r="AA42" s="46">
        <f t="shared" si="8"/>
        <v>5748.4586188924759</v>
      </c>
      <c r="AB42" s="47">
        <f t="shared" si="9"/>
        <v>19584.162792726329</v>
      </c>
      <c r="AD42" s="45">
        <f t="shared" si="10"/>
        <v>96768816.864660203</v>
      </c>
      <c r="AE42" s="108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1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15"/>
      <c r="M43" s="28">
        <f>'[3]E-Auto'!$E41*(1/100)</f>
        <v>0.87116806451612927</v>
      </c>
      <c r="O43" s="36">
        <f t="shared" si="12"/>
        <v>14142.776401045803</v>
      </c>
      <c r="P43" s="40">
        <f t="shared" si="1"/>
        <v>1470.9940276116847</v>
      </c>
      <c r="Q43" s="115"/>
      <c r="R43" s="33">
        <f t="shared" si="2"/>
        <v>1</v>
      </c>
      <c r="S43" s="38">
        <f t="shared" si="3"/>
        <v>1</v>
      </c>
      <c r="T43" s="115"/>
      <c r="U43" s="44">
        <f t="shared" si="4"/>
        <v>0.33516751558593877</v>
      </c>
      <c r="V43" s="38">
        <f t="shared" si="5"/>
        <v>4.3333333788876504E-3</v>
      </c>
      <c r="W43" s="115"/>
      <c r="X43" s="29">
        <f t="shared" si="13"/>
        <v>9770</v>
      </c>
      <c r="Y43" s="46">
        <f t="shared" si="6"/>
        <v>96971104.036210686</v>
      </c>
      <c r="Z43" s="46">
        <f t="shared" si="7"/>
        <v>203976.26537145925</v>
      </c>
      <c r="AA43" s="46">
        <f t="shared" si="8"/>
        <v>5492.2749191269668</v>
      </c>
      <c r="AB43" s="47">
        <f t="shared" si="9"/>
        <v>19673.420082293913</v>
      </c>
      <c r="AD43" s="45">
        <f t="shared" si="10"/>
        <v>97210015.996583566</v>
      </c>
      <c r="AE43" s="108"/>
      <c r="AF43" s="49" t="s">
        <v>48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1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15"/>
      <c r="M44" s="28">
        <f>'[3]E-Auto'!$E42*(1/100)</f>
        <v>0.9</v>
      </c>
      <c r="O44" s="36">
        <f t="shared" si="12"/>
        <v>14207.012049562343</v>
      </c>
      <c r="P44" s="40">
        <f t="shared" si="1"/>
        <v>1477.6449866590874</v>
      </c>
      <c r="Q44" s="115"/>
      <c r="R44" s="33">
        <f t="shared" si="2"/>
        <v>1</v>
      </c>
      <c r="S44" s="38">
        <f t="shared" si="3"/>
        <v>1</v>
      </c>
      <c r="T44" s="115"/>
      <c r="U44" s="44">
        <f t="shared" si="4"/>
        <v>0.33516753111429576</v>
      </c>
      <c r="V44" s="38">
        <f t="shared" si="5"/>
        <v>4.3333333797171336E-3</v>
      </c>
      <c r="W44" s="115"/>
      <c r="X44" s="29">
        <f t="shared" si="13"/>
        <v>9770</v>
      </c>
      <c r="Y44" s="46">
        <f t="shared" si="6"/>
        <v>97411543.855244294</v>
      </c>
      <c r="Z44" s="46">
        <f t="shared" si="7"/>
        <v>204902.60592274787</v>
      </c>
      <c r="AA44" s="46">
        <f t="shared" si="8"/>
        <v>5233.5258225225898</v>
      </c>
      <c r="AB44" s="47">
        <f t="shared" si="9"/>
        <v>19762.677371861497</v>
      </c>
      <c r="AD44" s="45">
        <f t="shared" si="10"/>
        <v>97651212.664361417</v>
      </c>
      <c r="AE44" s="108"/>
      <c r="AF44" s="109" t="s">
        <v>50</v>
      </c>
      <c r="AG44" s="110"/>
      <c r="AH44" s="111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1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15"/>
      <c r="M45" s="28">
        <f>'[3]E-Auto'!$E43*(1/100)</f>
        <v>0.928831935483871</v>
      </c>
      <c r="O45" s="36">
        <f t="shared" si="12"/>
        <v>14271.247698078883</v>
      </c>
      <c r="P45" s="40">
        <f t="shared" si="1"/>
        <v>1484.2959457064899</v>
      </c>
      <c r="Q45" s="115"/>
      <c r="R45" s="33">
        <f t="shared" si="2"/>
        <v>1</v>
      </c>
      <c r="S45" s="38">
        <f t="shared" si="3"/>
        <v>1</v>
      </c>
      <c r="T45" s="115"/>
      <c r="U45" s="44">
        <f t="shared" si="4"/>
        <v>0.33516754685471734</v>
      </c>
      <c r="V45" s="38">
        <f t="shared" si="5"/>
        <v>4.3333333805578925E-3</v>
      </c>
      <c r="W45" s="115"/>
      <c r="X45" s="29">
        <f t="shared" si="13"/>
        <v>9770</v>
      </c>
      <c r="Y45" s="46">
        <f t="shared" si="6"/>
        <v>97851983.776915103</v>
      </c>
      <c r="Z45" s="46">
        <f t="shared" si="7"/>
        <v>205828.94647403646</v>
      </c>
      <c r="AA45" s="46">
        <f t="shared" si="8"/>
        <v>4972.2113290793459</v>
      </c>
      <c r="AB45" s="47">
        <f t="shared" si="9"/>
        <v>19851.934661429077</v>
      </c>
      <c r="AD45" s="45">
        <f t="shared" si="10"/>
        <v>98092406.86937964</v>
      </c>
      <c r="AE45" s="108"/>
      <c r="AF45" s="52" t="s">
        <v>54</v>
      </c>
      <c r="AG45" s="31">
        <v>15000</v>
      </c>
      <c r="AH45" s="53" t="s">
        <v>53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1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15"/>
      <c r="M46" s="28">
        <f>'[3]E-Auto'!$E44*(1/100)</f>
        <v>0.95766387096774197</v>
      </c>
      <c r="O46" s="36">
        <f t="shared" si="12"/>
        <v>14335.483346595423</v>
      </c>
      <c r="P46" s="40">
        <f t="shared" si="1"/>
        <v>1490.9469047538926</v>
      </c>
      <c r="Q46" s="115"/>
      <c r="R46" s="33">
        <f t="shared" si="2"/>
        <v>1</v>
      </c>
      <c r="S46" s="38">
        <f t="shared" si="3"/>
        <v>1</v>
      </c>
      <c r="T46" s="115"/>
      <c r="U46" s="44">
        <f t="shared" si="4"/>
        <v>0.33516756280912546</v>
      </c>
      <c r="V46" s="38">
        <f t="shared" si="5"/>
        <v>4.3333333814100303E-3</v>
      </c>
      <c r="W46" s="115"/>
      <c r="X46" s="29">
        <f t="shared" si="13"/>
        <v>9770</v>
      </c>
      <c r="Y46" s="46">
        <f t="shared" si="6"/>
        <v>98292423.802621692</v>
      </c>
      <c r="Z46" s="46">
        <f t="shared" si="7"/>
        <v>206755.28702532509</v>
      </c>
      <c r="AA46" s="46">
        <f t="shared" si="8"/>
        <v>4708.3314387972341</v>
      </c>
      <c r="AB46" s="47">
        <f t="shared" si="9"/>
        <v>19941.191950996661</v>
      </c>
      <c r="AD46" s="45">
        <f t="shared" si="10"/>
        <v>98533598.613036811</v>
      </c>
      <c r="AE46" s="108"/>
      <c r="AF46" s="54"/>
      <c r="AG46" s="55">
        <f>'[4]Risikoschätzung '!$P$22</f>
        <v>3.8183974898599521E-6</v>
      </c>
      <c r="AH46" s="53" t="s">
        <v>57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1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15"/>
      <c r="M47" s="28">
        <f>'[3]E-Auto'!$E45*(1/100)</f>
        <v>0.98649580645161294</v>
      </c>
      <c r="O47" s="36">
        <f t="shared" si="12"/>
        <v>14399.718995111962</v>
      </c>
      <c r="P47" s="40">
        <f t="shared" si="1"/>
        <v>1497.5978638012948</v>
      </c>
      <c r="Q47" s="115"/>
      <c r="R47" s="33">
        <f t="shared" si="2"/>
        <v>1</v>
      </c>
      <c r="S47" s="38">
        <f t="shared" si="3"/>
        <v>1</v>
      </c>
      <c r="T47" s="115"/>
      <c r="U47" s="44">
        <f t="shared" si="4"/>
        <v>0.33516757897945088</v>
      </c>
      <c r="V47" s="38">
        <f t="shared" si="5"/>
        <v>4.3333333822736476E-3</v>
      </c>
      <c r="W47" s="115"/>
      <c r="X47" s="29">
        <f t="shared" si="13"/>
        <v>9770</v>
      </c>
      <c r="Y47" s="46">
        <f t="shared" si="6"/>
        <v>98732863.933775142</v>
      </c>
      <c r="Z47" s="46">
        <f t="shared" si="7"/>
        <v>207681.62757661371</v>
      </c>
      <c r="AA47" s="46">
        <f t="shared" si="8"/>
        <v>4441.8861516762545</v>
      </c>
      <c r="AB47" s="47">
        <f t="shared" si="9"/>
        <v>20030.449240564238</v>
      </c>
      <c r="AD47" s="45">
        <f t="shared" ref="AD47:AD54" si="14">SUM(X47:AB47)</f>
        <v>98974787.896743998</v>
      </c>
      <c r="AE47" s="108"/>
      <c r="AF47" s="54"/>
      <c r="AG47" s="55">
        <f>'[4]Risikoschätzung '!$P$26</f>
        <v>1.4614157752901537E-6</v>
      </c>
      <c r="AH47" s="53" t="s">
        <v>57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1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15"/>
      <c r="M48" s="28">
        <f>'[3]E-Auto'!$E46*(1/100)</f>
        <v>1</v>
      </c>
      <c r="O48" s="36">
        <f t="shared" si="12"/>
        <v>14463.954643628502</v>
      </c>
      <c r="P48" s="40">
        <f t="shared" si="1"/>
        <v>1504.2488228486975</v>
      </c>
      <c r="Q48" s="115"/>
      <c r="R48" s="33">
        <f t="shared" si="2"/>
        <v>1</v>
      </c>
      <c r="S48" s="38">
        <f t="shared" si="3"/>
        <v>1</v>
      </c>
      <c r="T48" s="115"/>
      <c r="U48" s="44">
        <f t="shared" si="4"/>
        <v>0.3351675953676328</v>
      </c>
      <c r="V48" s="38">
        <f t="shared" si="5"/>
        <v>4.3333333831488486E-3</v>
      </c>
      <c r="W48" s="115"/>
      <c r="X48" s="29">
        <f t="shared" si="13"/>
        <v>9770</v>
      </c>
      <c r="Y48" s="46">
        <f t="shared" si="6"/>
        <v>99173304.171799287</v>
      </c>
      <c r="Z48" s="46">
        <f t="shared" si="7"/>
        <v>208607.96812790231</v>
      </c>
      <c r="AA48" s="46">
        <f t="shared" si="8"/>
        <v>4326.4219531155486</v>
      </c>
      <c r="AB48" s="47">
        <f t="shared" si="9"/>
        <v>20119.706530131822</v>
      </c>
      <c r="AD48" s="45">
        <f t="shared" si="14"/>
        <v>99416128.268410444</v>
      </c>
      <c r="AE48" s="108"/>
      <c r="AF48" s="109" t="s">
        <v>51</v>
      </c>
      <c r="AG48" s="110"/>
      <c r="AH48" s="111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1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15"/>
      <c r="M49" s="28">
        <f>'[3]E-Auto'!$E47*(1/100)</f>
        <v>1</v>
      </c>
      <c r="O49" s="36">
        <f t="shared" si="12"/>
        <v>14528.19029214504</v>
      </c>
      <c r="P49" s="40">
        <f t="shared" si="1"/>
        <v>1510.8997818960997</v>
      </c>
      <c r="Q49" s="115"/>
      <c r="R49" s="33">
        <f t="shared" si="2"/>
        <v>1</v>
      </c>
      <c r="S49" s="38">
        <f t="shared" si="3"/>
        <v>1</v>
      </c>
      <c r="T49" s="115"/>
      <c r="U49" s="44">
        <f t="shared" si="4"/>
        <v>0.33516761197561928</v>
      </c>
      <c r="V49" s="38">
        <f t="shared" si="5"/>
        <v>4.3333333840357363E-3</v>
      </c>
      <c r="W49" s="115"/>
      <c r="X49" s="29">
        <f t="shared" si="13"/>
        <v>9770</v>
      </c>
      <c r="Y49" s="46">
        <f t="shared" si="6"/>
        <v>99613744.51813072</v>
      </c>
      <c r="Z49" s="46">
        <f t="shared" si="7"/>
        <v>209534.30867919093</v>
      </c>
      <c r="AA49" s="46">
        <f t="shared" si="8"/>
        <v>4345.6359597106939</v>
      </c>
      <c r="AB49" s="47">
        <f t="shared" si="9"/>
        <v>20208.963819699398</v>
      </c>
      <c r="AD49" s="45">
        <f t="shared" si="14"/>
        <v>99857603.426589325</v>
      </c>
      <c r="AE49" s="108"/>
      <c r="AF49" s="52" t="s">
        <v>55</v>
      </c>
      <c r="AG49" s="31">
        <v>110000</v>
      </c>
      <c r="AH49" s="53" t="s">
        <v>53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1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15"/>
      <c r="M50" s="28">
        <f>'[3]E-Auto'!$E48*(1/100)</f>
        <v>1</v>
      </c>
      <c r="O50" s="36">
        <f t="shared" si="12"/>
        <v>14592.42594066158</v>
      </c>
      <c r="P50" s="40">
        <f t="shared" si="1"/>
        <v>1517.5507409435024</v>
      </c>
      <c r="Q50" s="115"/>
      <c r="R50" s="33">
        <f t="shared" si="2"/>
        <v>1</v>
      </c>
      <c r="S50" s="38">
        <f t="shared" si="3"/>
        <v>1</v>
      </c>
      <c r="T50" s="115"/>
      <c r="U50" s="44">
        <f t="shared" si="4"/>
        <v>0.33516762880536699</v>
      </c>
      <c r="V50" s="38">
        <f t="shared" si="5"/>
        <v>4.3333333849344133E-3</v>
      </c>
      <c r="W50" s="115"/>
      <c r="X50" s="29">
        <f t="shared" si="13"/>
        <v>9770</v>
      </c>
      <c r="Y50" s="46">
        <f t="shared" si="6"/>
        <v>100054184.97421892</v>
      </c>
      <c r="Z50" s="46">
        <f t="shared" si="7"/>
        <v>210460.64923047952</v>
      </c>
      <c r="AA50" s="46">
        <f t="shared" si="8"/>
        <v>4364.849966305841</v>
      </c>
      <c r="AB50" s="47">
        <f t="shared" si="9"/>
        <v>20298.221109266982</v>
      </c>
      <c r="AD50" s="45">
        <f t="shared" si="14"/>
        <v>100299078.69452497</v>
      </c>
      <c r="AE50" s="108"/>
      <c r="AF50" s="54"/>
      <c r="AG50" s="55">
        <f>'[4]Risikoschätzung '!$P$21</f>
        <v>2.6432999158184737E-7</v>
      </c>
      <c r="AH50" s="53" t="s">
        <v>58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1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15"/>
      <c r="M51" s="28">
        <f>'[3]E-Auto'!$E49*(1/100)</f>
        <v>1</v>
      </c>
      <c r="O51" s="36">
        <f t="shared" si="12"/>
        <v>14656.661589178118</v>
      </c>
      <c r="P51" s="40">
        <f t="shared" si="1"/>
        <v>1524.2016999909047</v>
      </c>
      <c r="Q51" s="115"/>
      <c r="R51" s="33">
        <f t="shared" si="2"/>
        <v>1</v>
      </c>
      <c r="S51" s="38">
        <f t="shared" si="3"/>
        <v>1</v>
      </c>
      <c r="T51" s="115"/>
      <c r="U51" s="44">
        <f t="shared" si="4"/>
        <v>0.33516764585884129</v>
      </c>
      <c r="V51" s="38">
        <f t="shared" si="5"/>
        <v>4.3333333858449844E-3</v>
      </c>
      <c r="W51" s="115"/>
      <c r="X51" s="29">
        <f t="shared" si="13"/>
        <v>9770</v>
      </c>
      <c r="Y51" s="46">
        <f t="shared" si="6"/>
        <v>100494625.54152608</v>
      </c>
      <c r="Z51" s="46">
        <f t="shared" si="7"/>
        <v>211386.98978176815</v>
      </c>
      <c r="AA51" s="46">
        <f t="shared" si="8"/>
        <v>4384.0639729009863</v>
      </c>
      <c r="AB51" s="47">
        <f t="shared" si="9"/>
        <v>20387.478398834563</v>
      </c>
      <c r="AD51" s="45">
        <f t="shared" si="14"/>
        <v>100740554.07367958</v>
      </c>
      <c r="AE51" s="108"/>
      <c r="AF51" s="54"/>
      <c r="AG51" s="55">
        <f>'[4]Risikoschätzung '!$P$25</f>
        <v>1.0116705256743542E-7</v>
      </c>
      <c r="AH51" s="53" t="s">
        <v>58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1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15"/>
      <c r="M52" s="28">
        <f>'[3]E-Auto'!$E50*(1/100)</f>
        <v>1</v>
      </c>
      <c r="O52" s="36">
        <f t="shared" si="12"/>
        <v>14720.897237694657</v>
      </c>
      <c r="P52" s="40">
        <f t="shared" si="1"/>
        <v>1530.8526590383071</v>
      </c>
      <c r="Q52" s="115"/>
      <c r="R52" s="33">
        <f t="shared" si="2"/>
        <v>1</v>
      </c>
      <c r="S52" s="38">
        <f t="shared" si="3"/>
        <v>1</v>
      </c>
      <c r="T52" s="115"/>
      <c r="U52" s="44">
        <f t="shared" si="4"/>
        <v>0.33516766313801616</v>
      </c>
      <c r="V52" s="38">
        <f t="shared" si="5"/>
        <v>4.3333333867675537E-3</v>
      </c>
      <c r="W52" s="115"/>
      <c r="X52" s="29">
        <f t="shared" si="13"/>
        <v>9770</v>
      </c>
      <c r="Y52" s="46">
        <f t="shared" si="6"/>
        <v>100935066.22152749</v>
      </c>
      <c r="Z52" s="46">
        <f t="shared" si="7"/>
        <v>212313.33033305671</v>
      </c>
      <c r="AA52" s="46">
        <f t="shared" si="8"/>
        <v>4403.2779794961316</v>
      </c>
      <c r="AB52" s="47">
        <f t="shared" si="9"/>
        <v>20476.735688402139</v>
      </c>
      <c r="AD52" s="45">
        <f t="shared" si="14"/>
        <v>101182029.56552844</v>
      </c>
      <c r="AE52" s="108"/>
      <c r="AF52" s="109" t="s">
        <v>52</v>
      </c>
      <c r="AG52" s="110"/>
      <c r="AH52" s="111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1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15"/>
      <c r="M53" s="28">
        <f>'[3]E-Auto'!$E51*(1/100)</f>
        <v>1</v>
      </c>
      <c r="O53" s="36">
        <f t="shared" si="12"/>
        <v>14785.132886211197</v>
      </c>
      <c r="P53" s="40">
        <f t="shared" si="1"/>
        <v>1537.5036180857096</v>
      </c>
      <c r="Q53" s="115"/>
      <c r="R53" s="33">
        <f t="shared" si="2"/>
        <v>1</v>
      </c>
      <c r="S53" s="38">
        <f t="shared" si="3"/>
        <v>1</v>
      </c>
      <c r="T53" s="115"/>
      <c r="U53" s="44">
        <f t="shared" si="4"/>
        <v>0.33516768064487429</v>
      </c>
      <c r="V53" s="38">
        <f t="shared" si="5"/>
        <v>4.3333333877022262E-3</v>
      </c>
      <c r="W53" s="115"/>
      <c r="X53" s="29">
        <f t="shared" si="13"/>
        <v>9770</v>
      </c>
      <c r="Y53" s="46">
        <f t="shared" si="6"/>
        <v>101375507.01571132</v>
      </c>
      <c r="Z53" s="46">
        <f t="shared" si="7"/>
        <v>213239.67088434537</v>
      </c>
      <c r="AA53" s="46">
        <f t="shared" si="8"/>
        <v>4422.4919860912787</v>
      </c>
      <c r="AB53" s="47">
        <f t="shared" si="9"/>
        <v>20565.992977969723</v>
      </c>
      <c r="AD53" s="45">
        <f t="shared" si="14"/>
        <v>101623505.17155974</v>
      </c>
      <c r="AE53" s="108"/>
      <c r="AF53" s="52" t="s">
        <v>56</v>
      </c>
      <c r="AG53" s="31">
        <v>3700000</v>
      </c>
      <c r="AH53" s="53" t="s">
        <v>53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1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15"/>
      <c r="M54" s="28">
        <f>'[3]E-Auto'!$E52*(1/100)</f>
        <v>1</v>
      </c>
      <c r="O54" s="36">
        <f t="shared" si="12"/>
        <v>14849.368534727735</v>
      </c>
      <c r="P54" s="40">
        <f t="shared" si="1"/>
        <v>1544.1545771331121</v>
      </c>
      <c r="Q54" s="116"/>
      <c r="R54" s="33">
        <f t="shared" si="2"/>
        <v>1</v>
      </c>
      <c r="S54" s="38">
        <f t="shared" si="3"/>
        <v>1</v>
      </c>
      <c r="T54" s="116"/>
      <c r="U54" s="44">
        <f t="shared" si="4"/>
        <v>0.33516769838140703</v>
      </c>
      <c r="V54" s="38">
        <f t="shared" si="5"/>
        <v>4.3333333886491085E-3</v>
      </c>
      <c r="W54" s="116"/>
      <c r="X54" s="29">
        <f t="shared" si="13"/>
        <v>9770</v>
      </c>
      <c r="Y54" s="46">
        <f t="shared" si="6"/>
        <v>101815947.92557882</v>
      </c>
      <c r="Z54" s="46">
        <f t="shared" si="7"/>
        <v>214166.01143563393</v>
      </c>
      <c r="AA54" s="46">
        <f t="shared" si="8"/>
        <v>4441.7059926864231</v>
      </c>
      <c r="AB54" s="47">
        <f t="shared" si="9"/>
        <v>20655.2502675373</v>
      </c>
      <c r="AD54" s="45">
        <f t="shared" si="14"/>
        <v>102064980.89327466</v>
      </c>
      <c r="AE54" s="108"/>
      <c r="AF54" s="54"/>
      <c r="AG54" s="55">
        <f>'[4]Risikoschätzung '!$P$20</f>
        <v>1.3698630136986301E-8</v>
      </c>
      <c r="AH54" s="53" t="s">
        <v>58</v>
      </c>
    </row>
    <row r="55" spans="1:34" ht="15" thickBot="1" x14ac:dyDescent="0.35">
      <c r="AD55" s="45">
        <f>SUM(AD9:AD54)</f>
        <v>4239232719.5021691</v>
      </c>
      <c r="AE55" s="108"/>
      <c r="AF55" s="56"/>
      <c r="AG55" s="57">
        <f>'[4]Risikoschätzung '!$P$24</f>
        <v>5.2428785204316568E-9</v>
      </c>
      <c r="AH55" s="58" t="s">
        <v>58</v>
      </c>
    </row>
    <row r="56" spans="1:34" ht="15" thickBot="1" x14ac:dyDescent="0.35">
      <c r="U56" s="112" t="s">
        <v>27</v>
      </c>
      <c r="V56" s="113"/>
      <c r="X56" s="10">
        <f>SUM(X9:X54)</f>
        <v>1427670</v>
      </c>
      <c r="Y56" s="71">
        <f>SUM(Y9:Y54)</f>
        <v>4227678791.3081374</v>
      </c>
      <c r="Z56" s="72">
        <f>SUM(Z9:Z54)</f>
        <v>8892874.0554554444</v>
      </c>
      <c r="AA56" s="72">
        <f>SUM(AA9:AA54)</f>
        <v>375623.92097198579</v>
      </c>
      <c r="AB56" s="79">
        <f>SUM(AB9:AB54)</f>
        <v>857760.21760426951</v>
      </c>
      <c r="AD56" s="73">
        <f>X56+Y56+Z56+AA56+AB56</f>
        <v>4239232719.5021687</v>
      </c>
      <c r="AF56" s="83"/>
      <c r="AG56" s="84"/>
    </row>
    <row r="57" spans="1:34" ht="15" thickBot="1" x14ac:dyDescent="0.35">
      <c r="AF57" s="85"/>
      <c r="AG57" s="86"/>
    </row>
    <row r="58" spans="1:34" x14ac:dyDescent="0.3">
      <c r="AE58" s="30"/>
      <c r="AF58" s="83"/>
      <c r="AG58" s="84"/>
      <c r="AH58" s="48"/>
    </row>
    <row r="59" spans="1:34" ht="15" thickBot="1" x14ac:dyDescent="0.35">
      <c r="AF59" s="85"/>
      <c r="AG59" s="86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35" workbookViewId="0">
      <selection activeCell="AG16" sqref="AG1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1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29"/>
      <c r="S1" s="29"/>
      <c r="T1" s="114"/>
      <c r="U1" s="29"/>
      <c r="V1" s="29"/>
      <c r="W1" s="114"/>
      <c r="AE1" s="108"/>
    </row>
    <row r="2" spans="1:36" ht="14.4" customHeight="1" thickBot="1" x14ac:dyDescent="0.35">
      <c r="B2" s="134" t="s">
        <v>0</v>
      </c>
      <c r="C2" s="135"/>
      <c r="D2" s="136"/>
      <c r="F2" s="108"/>
      <c r="G2" s="108"/>
      <c r="H2" s="115"/>
      <c r="K2" s="2"/>
      <c r="L2" s="115"/>
      <c r="O2" s="112" t="s">
        <v>61</v>
      </c>
      <c r="P2" s="113"/>
      <c r="Q2" s="115"/>
      <c r="R2" s="29"/>
      <c r="S2" s="29"/>
      <c r="T2" s="115"/>
      <c r="U2" s="29"/>
      <c r="V2" s="29"/>
      <c r="W2" s="115"/>
      <c r="Y2" s="91" t="s">
        <v>67</v>
      </c>
      <c r="Z2" s="92"/>
      <c r="AA2" s="93"/>
      <c r="AB2" s="9"/>
      <c r="AC2" s="9"/>
      <c r="AE2" s="108"/>
    </row>
    <row r="3" spans="1:36" ht="14.4" customHeight="1" thickBot="1" x14ac:dyDescent="0.35">
      <c r="B3" s="137"/>
      <c r="C3" s="138"/>
      <c r="D3" s="139"/>
      <c r="F3" s="108"/>
      <c r="G3" s="108"/>
      <c r="H3" s="115"/>
      <c r="K3" s="2"/>
      <c r="L3" s="115"/>
      <c r="O3" s="121" t="s">
        <v>26</v>
      </c>
      <c r="P3" s="122"/>
      <c r="Q3" s="115"/>
      <c r="R3" s="29"/>
      <c r="S3" s="29"/>
      <c r="T3" s="115"/>
      <c r="U3" s="29"/>
      <c r="V3" s="29"/>
      <c r="W3" s="115"/>
      <c r="Y3" s="94"/>
      <c r="Z3" s="95"/>
      <c r="AA3" s="96"/>
      <c r="AB3" s="9"/>
      <c r="AC3" s="9"/>
      <c r="AE3" s="108"/>
      <c r="AF3" s="102" t="s">
        <v>66</v>
      </c>
      <c r="AG3" s="103"/>
      <c r="AH3" s="104"/>
    </row>
    <row r="4" spans="1:36" ht="14.4" customHeight="1" thickBot="1" x14ac:dyDescent="0.35">
      <c r="H4" s="115"/>
      <c r="K4" s="2"/>
      <c r="L4" s="115"/>
      <c r="O4" s="123"/>
      <c r="P4" s="124"/>
      <c r="Q4" s="115"/>
      <c r="R4" s="29"/>
      <c r="S4" s="29"/>
      <c r="T4" s="115"/>
      <c r="U4" s="29"/>
      <c r="V4" s="29"/>
      <c r="W4" s="115"/>
      <c r="Y4" s="97"/>
      <c r="Z4" s="98"/>
      <c r="AA4" s="99"/>
      <c r="AB4" s="9"/>
      <c r="AC4" s="9"/>
      <c r="AE4" s="108"/>
      <c r="AF4" s="105"/>
      <c r="AG4" s="106"/>
      <c r="AH4" s="107"/>
    </row>
    <row r="5" spans="1:36" ht="14.4" customHeight="1" thickBot="1" x14ac:dyDescent="0.35">
      <c r="D5" s="117" t="s">
        <v>2</v>
      </c>
      <c r="E5" s="118"/>
      <c r="H5" s="115"/>
      <c r="I5" s="117" t="s">
        <v>10</v>
      </c>
      <c r="J5" s="140"/>
      <c r="K5" s="118"/>
      <c r="L5" s="115"/>
      <c r="M5" s="140" t="s">
        <v>3</v>
      </c>
      <c r="O5" s="125"/>
      <c r="P5" s="126"/>
      <c r="Q5" s="115"/>
      <c r="R5" s="140" t="s">
        <v>24</v>
      </c>
      <c r="S5" s="118"/>
      <c r="T5" s="115"/>
      <c r="U5" s="117" t="s">
        <v>34</v>
      </c>
      <c r="V5" s="118"/>
      <c r="W5" s="115"/>
      <c r="AE5" s="108"/>
    </row>
    <row r="6" spans="1:36" ht="14.4" customHeight="1" thickBot="1" x14ac:dyDescent="0.35">
      <c r="D6" s="119"/>
      <c r="E6" s="120"/>
      <c r="H6" s="115"/>
      <c r="I6" s="119"/>
      <c r="J6" s="141"/>
      <c r="K6" s="120"/>
      <c r="L6" s="115"/>
      <c r="M6" s="141"/>
      <c r="O6" s="127"/>
      <c r="P6" s="128"/>
      <c r="Q6" s="115"/>
      <c r="R6" s="141"/>
      <c r="S6" s="120"/>
      <c r="T6" s="115"/>
      <c r="U6" s="119"/>
      <c r="V6" s="120"/>
      <c r="W6" s="115"/>
      <c r="AE6" s="108"/>
      <c r="AF6" s="67" t="s">
        <v>35</v>
      </c>
      <c r="AG6" s="50"/>
      <c r="AH6" s="50"/>
      <c r="AI6" s="50"/>
      <c r="AJ6" s="63"/>
    </row>
    <row r="7" spans="1:36" ht="15" customHeight="1" thickBot="1" x14ac:dyDescent="0.35">
      <c r="B7" s="131" t="s">
        <v>6</v>
      </c>
      <c r="C7" s="131"/>
      <c r="D7" s="132" t="s">
        <v>5</v>
      </c>
      <c r="E7" s="132"/>
      <c r="F7" s="133" t="s">
        <v>7</v>
      </c>
      <c r="G7" s="133"/>
      <c r="H7" s="115"/>
      <c r="I7" s="75" t="s">
        <v>4</v>
      </c>
      <c r="J7" s="15" t="s">
        <v>8</v>
      </c>
      <c r="K7" s="23" t="s">
        <v>9</v>
      </c>
      <c r="L7" s="115"/>
      <c r="M7" s="1" t="s">
        <v>11</v>
      </c>
      <c r="O7" s="129"/>
      <c r="P7" s="130"/>
      <c r="Q7" s="115"/>
      <c r="R7" s="29"/>
      <c r="S7" s="29"/>
      <c r="T7" s="115"/>
      <c r="U7" s="29"/>
      <c r="V7" s="29"/>
      <c r="W7" s="115"/>
      <c r="X7" s="4" t="s">
        <v>12</v>
      </c>
      <c r="Y7" s="37" t="s">
        <v>13</v>
      </c>
      <c r="Z7" s="4" t="s">
        <v>14</v>
      </c>
      <c r="AA7" s="4" t="s">
        <v>15</v>
      </c>
      <c r="AB7" s="4" t="s">
        <v>16</v>
      </c>
      <c r="AD7" s="100" t="s">
        <v>62</v>
      </c>
      <c r="AE7" s="108"/>
      <c r="AF7" s="70" t="s">
        <v>60</v>
      </c>
      <c r="AG7" s="31">
        <v>70</v>
      </c>
      <c r="AH7" s="30" t="s">
        <v>22</v>
      </c>
      <c r="AI7" s="31">
        <v>7.0000000000000007E-2</v>
      </c>
      <c r="AJ7" s="53" t="s">
        <v>23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15"/>
      <c r="I8" s="76"/>
      <c r="J8" s="8"/>
      <c r="K8" s="21"/>
      <c r="L8" s="115"/>
      <c r="M8" s="26"/>
      <c r="O8" s="35"/>
      <c r="P8" s="39"/>
      <c r="Q8" s="115"/>
      <c r="R8" s="32"/>
      <c r="S8" s="37"/>
      <c r="T8" s="115"/>
      <c r="U8" s="32"/>
      <c r="V8" s="37"/>
      <c r="W8" s="115"/>
      <c r="X8" s="42"/>
      <c r="Y8" s="11"/>
      <c r="Z8" s="41"/>
      <c r="AA8" s="41"/>
      <c r="AB8" s="41"/>
      <c r="AD8" s="101"/>
      <c r="AE8" s="108"/>
      <c r="AF8" s="64" t="s">
        <v>18</v>
      </c>
      <c r="AG8" s="31">
        <v>4.8</v>
      </c>
      <c r="AH8" s="30" t="s">
        <v>22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1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15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115"/>
      <c r="R9" s="33">
        <f>IF(O9&lt;$AG$18,1,2)</f>
        <v>1</v>
      </c>
      <c r="S9" s="38">
        <f>IF(P9&lt;$AG$10,1,2)</f>
        <v>1</v>
      </c>
      <c r="T9" s="115"/>
      <c r="U9" s="44">
        <f>($AI$15/$AG$20)*(1+0.15*(O9/$AG$18)^4)+$AH$33</f>
        <v>0.33517361039798088</v>
      </c>
      <c r="V9" s="38">
        <f>($AI$7/$AG$12)*(1+0.15*(P9/$AG$10)^4)+$AH$32</f>
        <v>3.5000000084872518E-3</v>
      </c>
      <c r="W9" s="115"/>
      <c r="X9" s="29">
        <f t="shared" ref="X9:X12" si="0">($AG$7*$AG$8*S9*$AG$24+$AG$15*$AG$16*R9*$AG$24)</f>
        <v>3055</v>
      </c>
      <c r="Y9" s="46">
        <f>(O9*U9*$AG$30+P9*V9*$AG$29)*365</f>
        <v>81984540.716461882</v>
      </c>
      <c r="Z9" s="46">
        <f>(O9*$AI$15*$AG$37+P9*$AI$7*$AG$36)*365</f>
        <v>172821.46744137129</v>
      </c>
      <c r="AA9" s="46">
        <f>O9*$AI$15*($AG$41+$AG$40*(1-M9))*365</f>
        <v>11845.568991895976</v>
      </c>
      <c r="AB9" s="47">
        <f>365*((P9*$AI$7*($AG$53*$AG$54+$AG$49*$AG$50+$AG$45*$AG$46))+(O9*$AI$15*($AG$53*$AG$55+$AG$49*$AG$51+$AG$45*$AG$47)))</f>
        <v>16950.003211108491</v>
      </c>
      <c r="AD9" s="45">
        <f>SUM(X9:AB9)</f>
        <v>82189212.756106257</v>
      </c>
      <c r="AE9" s="108"/>
      <c r="AF9" s="87" t="s">
        <v>19</v>
      </c>
      <c r="AG9" s="18"/>
      <c r="AH9" s="90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1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15"/>
      <c r="M10" s="28">
        <f>'[3]E-Auto'!$E8*(1/100)</f>
        <v>2.3700000000000001E-3</v>
      </c>
      <c r="O10" s="36">
        <f>B10</f>
        <v>12023</v>
      </c>
      <c r="P10" s="40">
        <f t="shared" ref="P10:P54" si="1">C10+(C10*I10)</f>
        <v>1251.5123790474024</v>
      </c>
      <c r="Q10" s="115"/>
      <c r="R10" s="33">
        <f t="shared" ref="R10:R54" si="2">IF(O10&lt;$AG$18,1,2)</f>
        <v>1</v>
      </c>
      <c r="S10" s="38">
        <f t="shared" ref="S10:S54" si="3">IF(P10&lt;$AG$10,1,2)</f>
        <v>1</v>
      </c>
      <c r="T10" s="115"/>
      <c r="U10" s="44">
        <f t="shared" ref="U10:U54" si="4">($AI$15/$AG$20)*(1+0.15*(O10/$AG$18)^4)+$AH$33</f>
        <v>0.3351737607953717</v>
      </c>
      <c r="V10" s="38">
        <f t="shared" ref="V10:V54" si="5">($AI$7/$AG$12)*(1+0.15*(P10/$AG$10)^4)+$AH$32</f>
        <v>3.5000000086700908E-3</v>
      </c>
      <c r="W10" s="115"/>
      <c r="X10" s="29">
        <f t="shared" si="0"/>
        <v>3055</v>
      </c>
      <c r="Y10" s="46">
        <f t="shared" ref="Y10:Y54" si="6">(O10*U10*$AG$30+P10*V10*$AG$29)*365</f>
        <v>82424950.183700666</v>
      </c>
      <c r="Z10" s="46">
        <f t="shared" ref="Z10:Z54" si="7">(O10*$AI$15*$AG$37+P10*$AI$7*$AG$36)*365</f>
        <v>173749.62869269916</v>
      </c>
      <c r="AA10" s="46">
        <f t="shared" ref="AA10:AA54" si="8">O10*$AI$15*($AG$41+$AG$40*(1-M10))*365</f>
        <v>11903.534273555375</v>
      </c>
      <c r="AB10" s="47">
        <f t="shared" ref="AB10:AB54" si="9">365*((P10*$AI$7*($AG$53*$AG$54+$AG$49*$AG$50+$AG$45*$AG$46))+(O10*$AI$15*($AG$53*$AG$55+$AG$49*$AG$51+$AG$45*$AG$47)))</f>
        <v>17040.92385815968</v>
      </c>
      <c r="AD10" s="45">
        <f t="shared" ref="AD10:AD46" si="10">SUM(X10:AB10)</f>
        <v>82630699.270525083</v>
      </c>
      <c r="AE10" s="108"/>
      <c r="AF10" s="88"/>
      <c r="AG10" s="19">
        <v>110400</v>
      </c>
      <c r="AH10" s="90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1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15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1"/>
        <v>1258.1633380948049</v>
      </c>
      <c r="Q11" s="115"/>
      <c r="R11" s="33">
        <f t="shared" si="2"/>
        <v>1</v>
      </c>
      <c r="S11" s="38">
        <f t="shared" si="3"/>
        <v>1</v>
      </c>
      <c r="T11" s="115"/>
      <c r="U11" s="44">
        <f t="shared" si="4"/>
        <v>0.33517391362277721</v>
      </c>
      <c r="V11" s="38">
        <f t="shared" si="5"/>
        <v>3.5000000088558679E-3</v>
      </c>
      <c r="W11" s="115"/>
      <c r="X11" s="29">
        <f t="shared" si="0"/>
        <v>3055</v>
      </c>
      <c r="Y11" s="46">
        <f t="shared" si="6"/>
        <v>82865360.646243006</v>
      </c>
      <c r="Z11" s="46">
        <f t="shared" si="7"/>
        <v>174677.789944027</v>
      </c>
      <c r="AA11" s="46">
        <f t="shared" si="8"/>
        <v>11960.350759555395</v>
      </c>
      <c r="AB11" s="47">
        <f t="shared" si="9"/>
        <v>17131.844505210869</v>
      </c>
      <c r="AD11" s="45">
        <f t="shared" si="10"/>
        <v>83072185.631451786</v>
      </c>
      <c r="AE11" s="108"/>
      <c r="AF11" s="89"/>
      <c r="AG11" s="18"/>
      <c r="AH11" s="90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1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15"/>
      <c r="M12" s="28">
        <f>'[3]E-Auto'!$E10*(1/100)</f>
        <v>4.1700000000000001E-3</v>
      </c>
      <c r="O12" s="36">
        <f t="shared" si="12"/>
        <v>12151.471297033078</v>
      </c>
      <c r="P12" s="40">
        <f t="shared" si="1"/>
        <v>1264.8142971422074</v>
      </c>
      <c r="Q12" s="115"/>
      <c r="R12" s="33">
        <f t="shared" si="2"/>
        <v>1</v>
      </c>
      <c r="S12" s="38">
        <f t="shared" si="3"/>
        <v>1</v>
      </c>
      <c r="T12" s="115"/>
      <c r="U12" s="44">
        <f t="shared" si="4"/>
        <v>0.33517406890623253</v>
      </c>
      <c r="V12" s="38">
        <f t="shared" si="5"/>
        <v>3.500000009044615E-3</v>
      </c>
      <c r="W12" s="115"/>
      <c r="X12" s="29">
        <f t="shared" si="0"/>
        <v>3055</v>
      </c>
      <c r="Y12" s="46">
        <f t="shared" si="6"/>
        <v>83305772.120127052</v>
      </c>
      <c r="Z12" s="46">
        <f t="shared" si="7"/>
        <v>175605.95119535481</v>
      </c>
      <c r="AA12" s="46">
        <f t="shared" si="8"/>
        <v>12015.580301404876</v>
      </c>
      <c r="AB12" s="47">
        <f t="shared" si="9"/>
        <v>17222.765152262054</v>
      </c>
      <c r="AD12" s="45">
        <f t="shared" si="10"/>
        <v>83513671.416776076</v>
      </c>
      <c r="AE12" s="108"/>
      <c r="AF12" s="69" t="s">
        <v>37</v>
      </c>
      <c r="AG12" s="62">
        <v>20</v>
      </c>
      <c r="AH12" s="43" t="s">
        <v>38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1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15"/>
      <c r="M13" s="28">
        <f>'[3]E-Auto'!$E11*(1/100)</f>
        <v>6.2100000000000002E-3</v>
      </c>
      <c r="O13" s="36">
        <f t="shared" si="12"/>
        <v>12215.706945549618</v>
      </c>
      <c r="P13" s="40">
        <f t="shared" si="1"/>
        <v>1271.4652561896098</v>
      </c>
      <c r="Q13" s="115"/>
      <c r="R13" s="33">
        <f t="shared" si="2"/>
        <v>1</v>
      </c>
      <c r="S13" s="38">
        <f t="shared" si="3"/>
        <v>1</v>
      </c>
      <c r="T13" s="115"/>
      <c r="U13" s="44">
        <f t="shared" si="4"/>
        <v>0.33517422667191149</v>
      </c>
      <c r="V13" s="38">
        <f t="shared" si="5"/>
        <v>3.5000000092363635E-3</v>
      </c>
      <c r="W13" s="115"/>
      <c r="X13" s="29">
        <f>($AG$7*$AG$8*S13*$AG$24+$AG$15*$AG$16*R13*$AG$24)</f>
        <v>3055</v>
      </c>
      <c r="Y13" s="46">
        <f t="shared" si="6"/>
        <v>83746184.621562362</v>
      </c>
      <c r="Z13" s="46">
        <f t="shared" si="7"/>
        <v>176534.11244668267</v>
      </c>
      <c r="AA13" s="46">
        <f t="shared" si="8"/>
        <v>12061.838287185208</v>
      </c>
      <c r="AB13" s="47">
        <f t="shared" si="9"/>
        <v>17313.68579931324</v>
      </c>
      <c r="AD13" s="45">
        <f t="shared" si="10"/>
        <v>83955149.258095548</v>
      </c>
      <c r="AE13" s="108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1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15"/>
      <c r="M14" s="28">
        <f>'[3]E-Auto'!$E12*(1/100)</f>
        <v>3.5041935483870967E-2</v>
      </c>
      <c r="O14" s="36">
        <f t="shared" si="12"/>
        <v>12279.942594066157</v>
      </c>
      <c r="P14" s="40">
        <f t="shared" si="1"/>
        <v>1278.1162152370123</v>
      </c>
      <c r="Q14" s="115"/>
      <c r="R14" s="33">
        <f t="shared" si="2"/>
        <v>1</v>
      </c>
      <c r="S14" s="38">
        <f t="shared" si="3"/>
        <v>1</v>
      </c>
      <c r="T14" s="115"/>
      <c r="U14" s="44">
        <f t="shared" si="4"/>
        <v>0.33517438694612656</v>
      </c>
      <c r="V14" s="38">
        <f t="shared" si="5"/>
        <v>3.5000000094311452E-3</v>
      </c>
      <c r="W14" s="115"/>
      <c r="X14" s="29">
        <f>($AG$7*$AG$8*S14*$AG$25+$AG$15*$AG$16*R14*$AG$24)+AG26</f>
        <v>1401455</v>
      </c>
      <c r="Y14" s="46">
        <f t="shared" si="6"/>
        <v>84186598.16693069</v>
      </c>
      <c r="Z14" s="46">
        <f t="shared" si="7"/>
        <v>177462.27369801051</v>
      </c>
      <c r="AA14" s="46">
        <f t="shared" si="8"/>
        <v>11880.051095746836</v>
      </c>
      <c r="AB14" s="47">
        <f t="shared" si="9"/>
        <v>17404.606446364425</v>
      </c>
      <c r="AD14" s="45">
        <f t="shared" si="10"/>
        <v>85794800.098170832</v>
      </c>
      <c r="AE14" s="108"/>
      <c r="AF14" s="67" t="s">
        <v>36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1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15"/>
      <c r="M15" s="28">
        <f>'[3]E-Auto'!$E13*(1/100)</f>
        <v>6.3873870967741941E-2</v>
      </c>
      <c r="O15" s="36">
        <f t="shared" si="12"/>
        <v>12344.178242582695</v>
      </c>
      <c r="P15" s="40">
        <f t="shared" si="1"/>
        <v>1284.7671742844145</v>
      </c>
      <c r="Q15" s="115"/>
      <c r="R15" s="33">
        <f t="shared" si="2"/>
        <v>1</v>
      </c>
      <c r="S15" s="38">
        <f t="shared" si="3"/>
        <v>1</v>
      </c>
      <c r="T15" s="115"/>
      <c r="U15" s="44">
        <f t="shared" si="4"/>
        <v>0.33517454975532895</v>
      </c>
      <c r="V15" s="38">
        <f t="shared" si="5"/>
        <v>3.5000000096289904E-3</v>
      </c>
      <c r="W15" s="115"/>
      <c r="X15" s="29">
        <f t="shared" ref="X15:X54" si="13">($AG$7*$AG$8*S15*$AG$25+$AG$15*$AG$16*R15*$AG$24)</f>
        <v>11455</v>
      </c>
      <c r="Y15" s="46">
        <f t="shared" si="6"/>
        <v>84627012.772787049</v>
      </c>
      <c r="Z15" s="46">
        <f t="shared" si="7"/>
        <v>178390.43494933832</v>
      </c>
      <c r="AA15" s="46">
        <f t="shared" si="8"/>
        <v>11695.698507469595</v>
      </c>
      <c r="AB15" s="47">
        <f t="shared" si="9"/>
        <v>17495.527093415607</v>
      </c>
      <c r="AD15" s="45">
        <f t="shared" si="10"/>
        <v>84846049.433337271</v>
      </c>
      <c r="AE15" s="108"/>
      <c r="AF15" s="68" t="s">
        <v>59</v>
      </c>
      <c r="AG15" s="31">
        <v>55</v>
      </c>
      <c r="AH15" s="30" t="s">
        <v>22</v>
      </c>
      <c r="AI15" s="31">
        <v>5.5E-2</v>
      </c>
      <c r="AJ15" s="53" t="s">
        <v>23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1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15"/>
      <c r="M16" s="28">
        <f>'[3]E-Auto'!$E14*(1/100)</f>
        <v>9.2705806451612929E-2</v>
      </c>
      <c r="O16" s="36">
        <f t="shared" si="12"/>
        <v>12408.413891099233</v>
      </c>
      <c r="P16" s="40">
        <f t="shared" si="1"/>
        <v>1291.418133331817</v>
      </c>
      <c r="Q16" s="115"/>
      <c r="R16" s="33">
        <f t="shared" si="2"/>
        <v>1</v>
      </c>
      <c r="S16" s="38">
        <f t="shared" si="3"/>
        <v>1</v>
      </c>
      <c r="T16" s="115"/>
      <c r="U16" s="44">
        <f t="shared" si="4"/>
        <v>0.33517471512610875</v>
      </c>
      <c r="V16" s="38">
        <f t="shared" si="5"/>
        <v>3.5000000098299325E-3</v>
      </c>
      <c r="W16" s="115"/>
      <c r="X16" s="29">
        <f t="shared" si="13"/>
        <v>11455</v>
      </c>
      <c r="Y16" s="46">
        <f t="shared" si="6"/>
        <v>85067428.45586054</v>
      </c>
      <c r="Z16" s="46">
        <f t="shared" si="7"/>
        <v>179318.59620066616</v>
      </c>
      <c r="AA16" s="46">
        <f t="shared" si="8"/>
        <v>11508.780522353489</v>
      </c>
      <c r="AB16" s="47">
        <f t="shared" si="9"/>
        <v>17586.447740466792</v>
      </c>
      <c r="AD16" s="45">
        <f t="shared" si="10"/>
        <v>85287297.280324012</v>
      </c>
      <c r="AE16" s="108"/>
      <c r="AF16" s="64" t="s">
        <v>21</v>
      </c>
      <c r="AG16" s="31">
        <v>5</v>
      </c>
      <c r="AH16" s="30" t="s">
        <v>22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1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15"/>
      <c r="M17" s="28">
        <f>'[3]E-Auto'!$E15*(1/100)</f>
        <v>0.1215377419354839</v>
      </c>
      <c r="O17" s="36">
        <f t="shared" si="12"/>
        <v>12472.649539615772</v>
      </c>
      <c r="P17" s="40">
        <f t="shared" si="1"/>
        <v>1298.0690923792195</v>
      </c>
      <c r="Q17" s="115"/>
      <c r="R17" s="33">
        <f t="shared" si="2"/>
        <v>1</v>
      </c>
      <c r="S17" s="38">
        <f t="shared" si="3"/>
        <v>1</v>
      </c>
      <c r="T17" s="115"/>
      <c r="U17" s="44">
        <f t="shared" si="4"/>
        <v>0.33517488308519461</v>
      </c>
      <c r="V17" s="38">
        <f t="shared" si="5"/>
        <v>3.5000000100340036E-3</v>
      </c>
      <c r="W17" s="115"/>
      <c r="X17" s="29">
        <f t="shared" si="13"/>
        <v>11455</v>
      </c>
      <c r="Y17" s="46">
        <f t="shared" si="6"/>
        <v>85507845.233055308</v>
      </c>
      <c r="Z17" s="46">
        <f t="shared" si="7"/>
        <v>180246.75745199397</v>
      </c>
      <c r="AA17" s="46">
        <f t="shared" si="8"/>
        <v>11319.297140398518</v>
      </c>
      <c r="AB17" s="47">
        <f t="shared" si="9"/>
        <v>17677.368387517978</v>
      </c>
      <c r="AD17" s="45">
        <f t="shared" si="10"/>
        <v>85728543.65603523</v>
      </c>
      <c r="AE17" s="108"/>
      <c r="AF17" s="87" t="s">
        <v>20</v>
      </c>
      <c r="AG17" s="18"/>
      <c r="AH17" s="90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1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15"/>
      <c r="M18" s="28">
        <f>'[3]E-Auto'!$E16*(1/100)</f>
        <v>0.15036967741935489</v>
      </c>
      <c r="O18" s="36">
        <f t="shared" si="12"/>
        <v>12536.885188132312</v>
      </c>
      <c r="P18" s="40">
        <f t="shared" si="1"/>
        <v>1304.7200514266219</v>
      </c>
      <c r="Q18" s="115"/>
      <c r="R18" s="33">
        <f t="shared" si="2"/>
        <v>1</v>
      </c>
      <c r="S18" s="38">
        <f t="shared" si="3"/>
        <v>1</v>
      </c>
      <c r="T18" s="115"/>
      <c r="U18" s="44">
        <f t="shared" si="4"/>
        <v>0.33517505365945394</v>
      </c>
      <c r="V18" s="38">
        <f t="shared" si="5"/>
        <v>3.5000000102412363E-3</v>
      </c>
      <c r="W18" s="115"/>
      <c r="X18" s="29">
        <f t="shared" si="13"/>
        <v>11455</v>
      </c>
      <c r="Y18" s="46">
        <f t="shared" si="6"/>
        <v>85948263.121451378</v>
      </c>
      <c r="Z18" s="46">
        <f t="shared" si="7"/>
        <v>181174.9187033218</v>
      </c>
      <c r="AA18" s="46">
        <f t="shared" si="8"/>
        <v>11127.248361604676</v>
      </c>
      <c r="AB18" s="47">
        <f t="shared" si="9"/>
        <v>17768.289034569167</v>
      </c>
      <c r="AD18" s="45">
        <f t="shared" si="10"/>
        <v>86169788.577550873</v>
      </c>
      <c r="AE18" s="108"/>
      <c r="AF18" s="88"/>
      <c r="AG18" s="19">
        <v>30000</v>
      </c>
      <c r="AH18" s="90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1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15"/>
      <c r="M19" s="28">
        <f>'[3]E-Auto'!$E17*(1/100)</f>
        <v>0.17920161290322587</v>
      </c>
      <c r="O19" s="36">
        <f t="shared" si="12"/>
        <v>12601.120836648852</v>
      </c>
      <c r="P19" s="40">
        <f t="shared" si="1"/>
        <v>1311.3710104740244</v>
      </c>
      <c r="Q19" s="115"/>
      <c r="R19" s="33">
        <f t="shared" si="2"/>
        <v>1</v>
      </c>
      <c r="S19" s="38">
        <f t="shared" si="3"/>
        <v>1</v>
      </c>
      <c r="T19" s="115"/>
      <c r="U19" s="44">
        <f t="shared" si="4"/>
        <v>0.33517522687589296</v>
      </c>
      <c r="V19" s="38">
        <f t="shared" si="5"/>
        <v>3.5000000104516613E-3</v>
      </c>
      <c r="W19" s="115"/>
      <c r="X19" s="29">
        <f t="shared" si="13"/>
        <v>11455</v>
      </c>
      <c r="Y19" s="46">
        <f t="shared" si="6"/>
        <v>86388682.138305649</v>
      </c>
      <c r="Z19" s="46">
        <f t="shared" si="7"/>
        <v>182103.07995464967</v>
      </c>
      <c r="AA19" s="46">
        <f t="shared" si="8"/>
        <v>10932.634185971972</v>
      </c>
      <c r="AB19" s="47">
        <f t="shared" si="9"/>
        <v>17859.209681620356</v>
      </c>
      <c r="AD19" s="45">
        <f t="shared" si="10"/>
        <v>86611032.062127888</v>
      </c>
      <c r="AE19" s="108"/>
      <c r="AF19" s="89"/>
      <c r="AG19" s="18"/>
      <c r="AH19" s="90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1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15"/>
      <c r="M20" s="28">
        <f>'[3]E-Auto'!$E18*(1/100)</f>
        <v>0.20803354838709684</v>
      </c>
      <c r="O20" s="36">
        <f t="shared" si="12"/>
        <v>12665.356485165392</v>
      </c>
      <c r="P20" s="40">
        <f t="shared" si="1"/>
        <v>1318.0219695214271</v>
      </c>
      <c r="Q20" s="115"/>
      <c r="R20" s="33">
        <f t="shared" si="2"/>
        <v>1</v>
      </c>
      <c r="S20" s="38">
        <f t="shared" si="3"/>
        <v>1</v>
      </c>
      <c r="T20" s="115"/>
      <c r="U20" s="44">
        <f t="shared" si="4"/>
        <v>0.33517540276165653</v>
      </c>
      <c r="V20" s="38">
        <f t="shared" si="5"/>
        <v>3.5000000106653133E-3</v>
      </c>
      <c r="W20" s="115"/>
      <c r="X20" s="29">
        <f t="shared" si="13"/>
        <v>11455</v>
      </c>
      <c r="Y20" s="46">
        <f t="shared" si="6"/>
        <v>86829102.301052704</v>
      </c>
      <c r="Z20" s="46">
        <f t="shared" si="7"/>
        <v>183031.24120597754</v>
      </c>
      <c r="AA20" s="46">
        <f t="shared" si="8"/>
        <v>10735.4546135004</v>
      </c>
      <c r="AB20" s="47">
        <f t="shared" si="9"/>
        <v>17950.130328671541</v>
      </c>
      <c r="AD20" s="45">
        <f t="shared" si="10"/>
        <v>87052274.127200857</v>
      </c>
      <c r="AE20" s="108"/>
      <c r="AF20" s="69" t="s">
        <v>37</v>
      </c>
      <c r="AG20" s="62">
        <v>30</v>
      </c>
      <c r="AH20" s="43" t="s">
        <v>38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1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15"/>
      <c r="M21" s="28">
        <f>'[3]E-Auto'!$E19*(1/100)</f>
        <v>0.23686548387096781</v>
      </c>
      <c r="O21" s="36">
        <f t="shared" si="12"/>
        <v>12729.59213368193</v>
      </c>
      <c r="P21" s="40">
        <f t="shared" si="1"/>
        <v>1324.6729285688293</v>
      </c>
      <c r="Q21" s="115"/>
      <c r="R21" s="33">
        <f t="shared" si="2"/>
        <v>1</v>
      </c>
      <c r="S21" s="38">
        <f t="shared" si="3"/>
        <v>1</v>
      </c>
      <c r="T21" s="115"/>
      <c r="U21" s="44">
        <f t="shared" si="4"/>
        <v>0.33517558134402825</v>
      </c>
      <c r="V21" s="38">
        <f t="shared" si="5"/>
        <v>3.5000000108822244E-3</v>
      </c>
      <c r="W21" s="115"/>
      <c r="X21" s="29">
        <f t="shared" si="13"/>
        <v>11455</v>
      </c>
      <c r="Y21" s="46">
        <f t="shared" si="6"/>
        <v>87269523.627305835</v>
      </c>
      <c r="Z21" s="46">
        <f t="shared" si="7"/>
        <v>183959.40245730535</v>
      </c>
      <c r="AA21" s="46">
        <f t="shared" si="8"/>
        <v>10535.709644189958</v>
      </c>
      <c r="AB21" s="47">
        <f t="shared" si="9"/>
        <v>18041.050975722726</v>
      </c>
      <c r="AD21" s="45">
        <f t="shared" si="10"/>
        <v>87493514.790383056</v>
      </c>
      <c r="AE21" s="108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1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15"/>
      <c r="M22" s="28">
        <f>'[3]E-Auto'!$E20*(1/100)</f>
        <v>0.26569741935483882</v>
      </c>
      <c r="O22" s="36">
        <f t="shared" si="12"/>
        <v>12793.827782198468</v>
      </c>
      <c r="P22" s="40">
        <f t="shared" si="1"/>
        <v>1331.3238876162318</v>
      </c>
      <c r="Q22" s="115"/>
      <c r="R22" s="33">
        <f t="shared" si="2"/>
        <v>1</v>
      </c>
      <c r="S22" s="38">
        <f t="shared" si="3"/>
        <v>1</v>
      </c>
      <c r="T22" s="115"/>
      <c r="U22" s="44">
        <f t="shared" si="4"/>
        <v>0.33517576265043048</v>
      </c>
      <c r="V22" s="38">
        <f t="shared" si="5"/>
        <v>3.5000000111024272E-3</v>
      </c>
      <c r="W22" s="115"/>
      <c r="X22" s="29">
        <f t="shared" si="13"/>
        <v>11455</v>
      </c>
      <c r="Y22" s="46">
        <f t="shared" si="6"/>
        <v>87709946.134857923</v>
      </c>
      <c r="Z22" s="46">
        <f t="shared" si="7"/>
        <v>184887.56370863316</v>
      </c>
      <c r="AA22" s="46">
        <f t="shared" si="8"/>
        <v>10333.399278040652</v>
      </c>
      <c r="AB22" s="47">
        <f t="shared" si="9"/>
        <v>18131.971622773912</v>
      </c>
      <c r="AD22" s="45">
        <f t="shared" si="10"/>
        <v>87934754.069467381</v>
      </c>
      <c r="AE22" s="108"/>
      <c r="AF22" s="59" t="s">
        <v>30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1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15"/>
      <c r="M23" s="28">
        <f>'[3]E-Auto'!$E21*(1/100)</f>
        <v>0.29452935483870979</v>
      </c>
      <c r="O23" s="36">
        <f t="shared" si="12"/>
        <v>12858.063430715009</v>
      </c>
      <c r="P23" s="40">
        <f t="shared" si="1"/>
        <v>1337.9748466636343</v>
      </c>
      <c r="Q23" s="115"/>
      <c r="R23" s="33">
        <f t="shared" si="2"/>
        <v>1</v>
      </c>
      <c r="S23" s="38">
        <f t="shared" si="3"/>
        <v>1</v>
      </c>
      <c r="T23" s="115"/>
      <c r="U23" s="44">
        <f t="shared" si="4"/>
        <v>0.33517594670842427</v>
      </c>
      <c r="V23" s="38">
        <f t="shared" si="5"/>
        <v>3.500000011325955E-3</v>
      </c>
      <c r="W23" s="115"/>
      <c r="X23" s="29">
        <f t="shared" si="13"/>
        <v>11455</v>
      </c>
      <c r="Y23" s="46">
        <f t="shared" si="6"/>
        <v>88150369.841682315</v>
      </c>
      <c r="Z23" s="46">
        <f t="shared" si="7"/>
        <v>185815.72495996102</v>
      </c>
      <c r="AA23" s="46">
        <f t="shared" si="8"/>
        <v>10128.523515052477</v>
      </c>
      <c r="AB23" s="47">
        <f t="shared" si="9"/>
        <v>18222.892269825097</v>
      </c>
      <c r="AD23" s="45">
        <f t="shared" si="10"/>
        <v>88375991.982427135</v>
      </c>
      <c r="AE23" s="108"/>
      <c r="AF23" s="60" t="s">
        <v>39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1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15"/>
      <c r="M24" s="28">
        <f>'[3]E-Auto'!$E22*(1/100)</f>
        <v>0.32336129032258071</v>
      </c>
      <c r="O24" s="36">
        <f t="shared" si="12"/>
        <v>12922.299079231549</v>
      </c>
      <c r="P24" s="40">
        <f t="shared" si="1"/>
        <v>1344.6258057110369</v>
      </c>
      <c r="Q24" s="115"/>
      <c r="R24" s="33">
        <f t="shared" si="2"/>
        <v>1</v>
      </c>
      <c r="S24" s="38">
        <f t="shared" si="3"/>
        <v>1</v>
      </c>
      <c r="T24" s="115"/>
      <c r="U24" s="44">
        <f t="shared" si="4"/>
        <v>0.33517613354570946</v>
      </c>
      <c r="V24" s="38">
        <f t="shared" si="5"/>
        <v>3.5000000115528412E-3</v>
      </c>
      <c r="W24" s="115"/>
      <c r="X24" s="29">
        <f t="shared" si="13"/>
        <v>11455</v>
      </c>
      <c r="Y24" s="46">
        <f t="shared" si="6"/>
        <v>88590794.765933722</v>
      </c>
      <c r="Z24" s="46">
        <f t="shared" si="7"/>
        <v>186743.88621128889</v>
      </c>
      <c r="AA24" s="46">
        <f t="shared" si="8"/>
        <v>9921.0823552254387</v>
      </c>
      <c r="AB24" s="47">
        <f t="shared" si="9"/>
        <v>18313.81291687629</v>
      </c>
      <c r="AD24" s="45">
        <f t="shared" si="10"/>
        <v>88817228.547417119</v>
      </c>
      <c r="AE24" s="108"/>
      <c r="AF24" s="52" t="s">
        <v>40</v>
      </c>
      <c r="AG24" s="31">
        <v>5</v>
      </c>
      <c r="AH24" s="53" t="s">
        <v>33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1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15"/>
      <c r="M25" s="28">
        <f>'[3]E-Auto'!$E23*(1/100)</f>
        <v>0.35219322580645168</v>
      </c>
      <c r="O25" s="36">
        <f t="shared" si="12"/>
        <v>12986.534727748087</v>
      </c>
      <c r="P25" s="40">
        <f t="shared" si="1"/>
        <v>1351.2767647584392</v>
      </c>
      <c r="Q25" s="115"/>
      <c r="R25" s="33">
        <f t="shared" si="2"/>
        <v>1</v>
      </c>
      <c r="S25" s="38">
        <f t="shared" si="3"/>
        <v>1</v>
      </c>
      <c r="T25" s="115"/>
      <c r="U25" s="44">
        <f t="shared" si="4"/>
        <v>0.33517632319012458</v>
      </c>
      <c r="V25" s="38">
        <f t="shared" si="5"/>
        <v>3.5000000117831188E-3</v>
      </c>
      <c r="W25" s="115"/>
      <c r="X25" s="29">
        <f t="shared" si="13"/>
        <v>11455</v>
      </c>
      <c r="Y25" s="46">
        <f t="shared" si="6"/>
        <v>89031220.925949141</v>
      </c>
      <c r="Z25" s="46">
        <f t="shared" si="7"/>
        <v>187672.0474626167</v>
      </c>
      <c r="AA25" s="46">
        <f t="shared" si="8"/>
        <v>9711.0757985595301</v>
      </c>
      <c r="AB25" s="47">
        <f t="shared" si="9"/>
        <v>18404.733563927472</v>
      </c>
      <c r="AD25" s="45">
        <f t="shared" si="10"/>
        <v>89258463.78277424</v>
      </c>
      <c r="AE25" s="108"/>
      <c r="AF25" s="52" t="s">
        <v>41</v>
      </c>
      <c r="AG25" s="31">
        <v>30</v>
      </c>
      <c r="AH25" s="53" t="s">
        <v>33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1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15"/>
      <c r="M26" s="28">
        <f>'[3]E-Auto'!$E24*(1/100)</f>
        <v>0.38102516129032266</v>
      </c>
      <c r="O26" s="36">
        <f t="shared" si="12"/>
        <v>13050.770376264627</v>
      </c>
      <c r="P26" s="40">
        <f t="shared" si="1"/>
        <v>1357.9277238058419</v>
      </c>
      <c r="Q26" s="115"/>
      <c r="R26" s="33">
        <f t="shared" si="2"/>
        <v>1</v>
      </c>
      <c r="S26" s="38">
        <f t="shared" si="3"/>
        <v>1</v>
      </c>
      <c r="T26" s="115"/>
      <c r="U26" s="44">
        <f t="shared" si="4"/>
        <v>0.33517651566964685</v>
      </c>
      <c r="V26" s="38">
        <f t="shared" si="5"/>
        <v>3.5000000120168229E-3</v>
      </c>
      <c r="W26" s="115"/>
      <c r="X26" s="29">
        <f t="shared" si="13"/>
        <v>11455</v>
      </c>
      <c r="Y26" s="46">
        <f t="shared" si="6"/>
        <v>89471648.340248853</v>
      </c>
      <c r="Z26" s="46">
        <f t="shared" si="7"/>
        <v>188600.20871394454</v>
      </c>
      <c r="AA26" s="46">
        <f t="shared" si="8"/>
        <v>9498.5038450547581</v>
      </c>
      <c r="AB26" s="47">
        <f t="shared" si="9"/>
        <v>18495.654210978661</v>
      </c>
      <c r="AD26" s="45">
        <f t="shared" si="10"/>
        <v>89699697.707018837</v>
      </c>
      <c r="AE26" s="108"/>
      <c r="AF26" s="61" t="s">
        <v>32</v>
      </c>
      <c r="AG26" s="62">
        <f>(3750*AG7*AG8)+130000</f>
        <v>1390000</v>
      </c>
      <c r="AH26" s="58" t="s">
        <v>25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1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15"/>
      <c r="M27" s="28">
        <f>'[3]E-Auto'!$E25*(1/100)</f>
        <v>0.40985709677419369</v>
      </c>
      <c r="O27" s="36">
        <f t="shared" si="12"/>
        <v>13115.006024781167</v>
      </c>
      <c r="P27" s="40">
        <f t="shared" si="1"/>
        <v>1364.5786828532443</v>
      </c>
      <c r="Q27" s="115"/>
      <c r="R27" s="33">
        <f t="shared" si="2"/>
        <v>1</v>
      </c>
      <c r="S27" s="38">
        <f t="shared" si="3"/>
        <v>1</v>
      </c>
      <c r="T27" s="115"/>
      <c r="U27" s="44">
        <f t="shared" si="4"/>
        <v>0.33517671101239233</v>
      </c>
      <c r="V27" s="38">
        <f t="shared" si="5"/>
        <v>3.5000000122539852E-3</v>
      </c>
      <c r="W27" s="115"/>
      <c r="X27" s="29">
        <f t="shared" si="13"/>
        <v>11455</v>
      </c>
      <c r="Y27" s="46">
        <f t="shared" si="6"/>
        <v>89912077.027537227</v>
      </c>
      <c r="Z27" s="46">
        <f t="shared" si="7"/>
        <v>189528.36996527243</v>
      </c>
      <c r="AA27" s="46">
        <f t="shared" si="8"/>
        <v>9283.3664947111174</v>
      </c>
      <c r="AB27" s="47">
        <f t="shared" si="9"/>
        <v>18586.574858029846</v>
      </c>
      <c r="AD27" s="45">
        <f t="shared" si="10"/>
        <v>90140930.338855237</v>
      </c>
      <c r="AE27" s="108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1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15"/>
      <c r="M28" s="28">
        <f>'[3]E-Auto'!$E26*(1/100)</f>
        <v>0.43868903225806466</v>
      </c>
      <c r="O28" s="36">
        <f t="shared" si="12"/>
        <v>13179.241673297707</v>
      </c>
      <c r="P28" s="40">
        <f t="shared" si="1"/>
        <v>1371.229641900647</v>
      </c>
      <c r="Q28" s="115"/>
      <c r="R28" s="33">
        <f t="shared" si="2"/>
        <v>1</v>
      </c>
      <c r="S28" s="38">
        <f t="shared" si="3"/>
        <v>1</v>
      </c>
      <c r="T28" s="115"/>
      <c r="U28" s="44">
        <f t="shared" si="4"/>
        <v>0.33517690924661564</v>
      </c>
      <c r="V28" s="38">
        <f t="shared" si="5"/>
        <v>3.5000000124946417E-3</v>
      </c>
      <c r="W28" s="115"/>
      <c r="X28" s="29">
        <f t="shared" si="13"/>
        <v>11455</v>
      </c>
      <c r="Y28" s="46">
        <f t="shared" si="6"/>
        <v>90352507.00670363</v>
      </c>
      <c r="Z28" s="46">
        <f t="shared" si="7"/>
        <v>190456.53121660027</v>
      </c>
      <c r="AA28" s="46">
        <f t="shared" si="8"/>
        <v>9065.6637475286079</v>
      </c>
      <c r="AB28" s="47">
        <f t="shared" si="9"/>
        <v>18677.495505081035</v>
      </c>
      <c r="AD28" s="45">
        <f t="shared" si="10"/>
        <v>90582161.69717285</v>
      </c>
      <c r="AE28" s="108"/>
      <c r="AF28" s="59" t="s">
        <v>31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1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15"/>
      <c r="M29" s="28">
        <f>'[3]E-Auto'!$E27*(1/100)</f>
        <v>0.46752096774193563</v>
      </c>
      <c r="O29" s="36">
        <f t="shared" si="12"/>
        <v>13243.477321814247</v>
      </c>
      <c r="P29" s="40">
        <f t="shared" si="1"/>
        <v>1377.8806009480495</v>
      </c>
      <c r="Q29" s="115"/>
      <c r="R29" s="33">
        <f t="shared" si="2"/>
        <v>1</v>
      </c>
      <c r="S29" s="38">
        <f t="shared" si="3"/>
        <v>1</v>
      </c>
      <c r="T29" s="115"/>
      <c r="U29" s="44">
        <f t="shared" si="4"/>
        <v>0.33517711040071024</v>
      </c>
      <c r="V29" s="38">
        <f t="shared" si="5"/>
        <v>3.5000000127388248E-3</v>
      </c>
      <c r="W29" s="115"/>
      <c r="X29" s="29">
        <f t="shared" si="13"/>
        <v>11455</v>
      </c>
      <c r="Y29" s="46">
        <f t="shared" si="6"/>
        <v>90792938.296823397</v>
      </c>
      <c r="Z29" s="46">
        <f t="shared" si="7"/>
        <v>191384.69246792811</v>
      </c>
      <c r="AA29" s="46">
        <f t="shared" si="8"/>
        <v>8845.3956035072351</v>
      </c>
      <c r="AB29" s="47">
        <f t="shared" si="9"/>
        <v>18768.416152132224</v>
      </c>
      <c r="AD29" s="45">
        <f t="shared" si="10"/>
        <v>91023391.801046968</v>
      </c>
      <c r="AE29" s="108"/>
      <c r="AF29" s="60" t="s">
        <v>28</v>
      </c>
      <c r="AG29" s="31">
        <v>35</v>
      </c>
      <c r="AH29" s="30" t="s">
        <v>25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1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15"/>
      <c r="M30" s="28">
        <f>'[3]E-Auto'!$E28*(1/100)</f>
        <v>0.49635290322580661</v>
      </c>
      <c r="O30" s="36">
        <f t="shared" si="12"/>
        <v>13307.712970330787</v>
      </c>
      <c r="P30" s="40">
        <f t="shared" si="1"/>
        <v>1384.5315599954522</v>
      </c>
      <c r="Q30" s="115"/>
      <c r="R30" s="33">
        <f t="shared" si="2"/>
        <v>1</v>
      </c>
      <c r="S30" s="38">
        <f t="shared" si="3"/>
        <v>1</v>
      </c>
      <c r="T30" s="115"/>
      <c r="U30" s="44">
        <f t="shared" si="4"/>
        <v>0.33517731450320831</v>
      </c>
      <c r="V30" s="38">
        <f t="shared" si="5"/>
        <v>3.5000000129865698E-3</v>
      </c>
      <c r="W30" s="115"/>
      <c r="X30" s="29">
        <f t="shared" si="13"/>
        <v>11455</v>
      </c>
      <c r="Y30" s="46">
        <f t="shared" si="6"/>
        <v>91233370.917158723</v>
      </c>
      <c r="Z30" s="46">
        <f t="shared" si="7"/>
        <v>192312.85371925595</v>
      </c>
      <c r="AA30" s="46">
        <f t="shared" si="8"/>
        <v>8622.5620626469936</v>
      </c>
      <c r="AB30" s="47">
        <f t="shared" si="9"/>
        <v>18859.336799183413</v>
      </c>
      <c r="AD30" s="45">
        <f t="shared" si="10"/>
        <v>91464620.669739813</v>
      </c>
      <c r="AE30" s="108"/>
      <c r="AF30" s="64" t="s">
        <v>29</v>
      </c>
      <c r="AG30" s="31">
        <v>56</v>
      </c>
      <c r="AH30" s="30" t="s">
        <v>25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1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15"/>
      <c r="M31" s="28">
        <f>'[3]E-Auto'!$E29*(1/100)</f>
        <v>0.52518483870967758</v>
      </c>
      <c r="O31" s="36">
        <f t="shared" si="12"/>
        <v>13371.948618847327</v>
      </c>
      <c r="P31" s="40">
        <f t="shared" si="1"/>
        <v>1391.1825190428547</v>
      </c>
      <c r="Q31" s="115"/>
      <c r="R31" s="33">
        <f t="shared" si="2"/>
        <v>1</v>
      </c>
      <c r="S31" s="38">
        <f t="shared" si="3"/>
        <v>1</v>
      </c>
      <c r="T31" s="115"/>
      <c r="U31" s="44">
        <f t="shared" si="4"/>
        <v>0.3351775215827808</v>
      </c>
      <c r="V31" s="38">
        <f t="shared" si="5"/>
        <v>3.5000000132379117E-3</v>
      </c>
      <c r="W31" s="115"/>
      <c r="X31" s="29">
        <f t="shared" si="13"/>
        <v>11455</v>
      </c>
      <c r="Y31" s="46">
        <f t="shared" si="6"/>
        <v>91673804.887159616</v>
      </c>
      <c r="Z31" s="46">
        <f t="shared" si="7"/>
        <v>193241.01497058375</v>
      </c>
      <c r="AA31" s="46">
        <f t="shared" si="8"/>
        <v>8397.1631249478833</v>
      </c>
      <c r="AB31" s="47">
        <f t="shared" si="9"/>
        <v>18950.257446234598</v>
      </c>
      <c r="AD31" s="45">
        <f t="shared" si="10"/>
        <v>91905848.32270138</v>
      </c>
      <c r="AE31" s="108"/>
      <c r="AF31" s="65" t="s">
        <v>49</v>
      </c>
      <c r="AG31" s="31" t="s">
        <v>63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1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15"/>
      <c r="M32" s="28">
        <f>'[3]E-Auto'!$E30*(1/100)</f>
        <v>0.55401677419354856</v>
      </c>
      <c r="O32" s="36">
        <f t="shared" si="12"/>
        <v>13436.184267363868</v>
      </c>
      <c r="P32" s="40">
        <f t="shared" si="1"/>
        <v>1397.8334780902571</v>
      </c>
      <c r="Q32" s="115"/>
      <c r="R32" s="33">
        <f t="shared" si="2"/>
        <v>1</v>
      </c>
      <c r="S32" s="38">
        <f t="shared" si="3"/>
        <v>1</v>
      </c>
      <c r="T32" s="115"/>
      <c r="U32" s="44">
        <f t="shared" si="4"/>
        <v>0.33517773166823722</v>
      </c>
      <c r="V32" s="38">
        <f t="shared" si="5"/>
        <v>3.500000013492884E-3</v>
      </c>
      <c r="W32" s="115"/>
      <c r="X32" s="29">
        <f t="shared" si="13"/>
        <v>11455</v>
      </c>
      <c r="Y32" s="46">
        <f t="shared" si="6"/>
        <v>92114240.226464644</v>
      </c>
      <c r="Z32" s="46">
        <f t="shared" si="7"/>
        <v>194169.17622191165</v>
      </c>
      <c r="AA32" s="46">
        <f t="shared" si="8"/>
        <v>8169.1987904099087</v>
      </c>
      <c r="AB32" s="47">
        <f t="shared" si="9"/>
        <v>19041.178093285784</v>
      </c>
      <c r="AD32" s="45">
        <f t="shared" si="10"/>
        <v>92347074.779570252</v>
      </c>
      <c r="AE32" s="108"/>
      <c r="AF32" s="52" t="s">
        <v>28</v>
      </c>
      <c r="AG32" s="30"/>
      <c r="AH32" s="31">
        <v>0</v>
      </c>
      <c r="AI32" s="53" t="s">
        <v>64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1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15"/>
      <c r="M33" s="28">
        <f>'[3]E-Auto'!$E31*(1/100)</f>
        <v>0.58284870967741953</v>
      </c>
      <c r="O33" s="36">
        <f t="shared" si="12"/>
        <v>13500.419915880406</v>
      </c>
      <c r="P33" s="40">
        <f t="shared" si="1"/>
        <v>1404.4844371376596</v>
      </c>
      <c r="Q33" s="115"/>
      <c r="R33" s="33">
        <f t="shared" si="2"/>
        <v>1</v>
      </c>
      <c r="S33" s="38">
        <f t="shared" si="3"/>
        <v>1</v>
      </c>
      <c r="T33" s="115"/>
      <c r="U33" s="44">
        <f t="shared" si="4"/>
        <v>0.33517794478852603</v>
      </c>
      <c r="V33" s="38">
        <f t="shared" si="5"/>
        <v>3.5000000137515217E-3</v>
      </c>
      <c r="W33" s="115"/>
      <c r="X33" s="29">
        <f t="shared" si="13"/>
        <v>11455</v>
      </c>
      <c r="Y33" s="46">
        <f t="shared" si="6"/>
        <v>92554676.954902083</v>
      </c>
      <c r="Z33" s="46">
        <f t="shared" si="7"/>
        <v>195097.33747323946</v>
      </c>
      <c r="AA33" s="46">
        <f t="shared" si="8"/>
        <v>7938.6690590330663</v>
      </c>
      <c r="AB33" s="47">
        <f t="shared" si="9"/>
        <v>19132.098740336969</v>
      </c>
      <c r="AD33" s="45">
        <f t="shared" si="10"/>
        <v>92788300.060174704</v>
      </c>
      <c r="AE33" s="108"/>
      <c r="AF33" s="66" t="s">
        <v>29</v>
      </c>
      <c r="AG33" s="43"/>
      <c r="AH33" s="62">
        <f>20/60</f>
        <v>0.33333333333333331</v>
      </c>
      <c r="AI33" s="58" t="s">
        <v>64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1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15"/>
      <c r="M34" s="28">
        <f>'[3]E-Auto'!$E32*(1/100)</f>
        <v>0.6116806451612905</v>
      </c>
      <c r="O34" s="36">
        <f t="shared" si="12"/>
        <v>13564.655564396946</v>
      </c>
      <c r="P34" s="40">
        <f t="shared" si="1"/>
        <v>1411.1353961850621</v>
      </c>
      <c r="Q34" s="115"/>
      <c r="R34" s="33">
        <f t="shared" si="2"/>
        <v>1</v>
      </c>
      <c r="S34" s="38">
        <f t="shared" si="3"/>
        <v>1</v>
      </c>
      <c r="T34" s="115"/>
      <c r="U34" s="44">
        <f t="shared" si="4"/>
        <v>0.33517816097273428</v>
      </c>
      <c r="V34" s="38">
        <f t="shared" si="5"/>
        <v>3.50000001401386E-3</v>
      </c>
      <c r="W34" s="115"/>
      <c r="X34" s="29">
        <f t="shared" si="13"/>
        <v>11455</v>
      </c>
      <c r="Y34" s="46">
        <f t="shared" si="6"/>
        <v>92995115.092490658</v>
      </c>
      <c r="Z34" s="46">
        <f t="shared" si="7"/>
        <v>196025.49872456733</v>
      </c>
      <c r="AA34" s="46">
        <f t="shared" si="8"/>
        <v>7705.5739308173579</v>
      </c>
      <c r="AB34" s="47">
        <f t="shared" si="9"/>
        <v>19223.019387388158</v>
      </c>
      <c r="AD34" s="45">
        <f t="shared" si="10"/>
        <v>93229524.184533432</v>
      </c>
      <c r="AE34" s="108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1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15"/>
      <c r="M35" s="28">
        <f>'[3]E-Auto'!$E33*(1/100)</f>
        <v>0.64051258064516148</v>
      </c>
      <c r="O35" s="36">
        <f t="shared" si="12"/>
        <v>13628.891212913486</v>
      </c>
      <c r="P35" s="40">
        <f t="shared" si="1"/>
        <v>1417.7863552324648</v>
      </c>
      <c r="Q35" s="115"/>
      <c r="R35" s="33">
        <f t="shared" si="2"/>
        <v>1</v>
      </c>
      <c r="S35" s="38">
        <f t="shared" si="3"/>
        <v>1</v>
      </c>
      <c r="T35" s="115"/>
      <c r="U35" s="44">
        <f t="shared" si="4"/>
        <v>0.33517838025008773</v>
      </c>
      <c r="V35" s="38">
        <f t="shared" si="5"/>
        <v>3.5000000142799341E-3</v>
      </c>
      <c r="W35" s="115"/>
      <c r="X35" s="29">
        <f t="shared" si="13"/>
        <v>11455</v>
      </c>
      <c r="Y35" s="46">
        <f t="shared" si="6"/>
        <v>93435554.659440443</v>
      </c>
      <c r="Z35" s="46">
        <f t="shared" si="7"/>
        <v>196953.65997589516</v>
      </c>
      <c r="AA35" s="46">
        <f t="shared" si="8"/>
        <v>7469.9134057627807</v>
      </c>
      <c r="AB35" s="47">
        <f t="shared" si="9"/>
        <v>19313.940034439347</v>
      </c>
      <c r="AD35" s="45">
        <f t="shared" si="10"/>
        <v>93670747.172856539</v>
      </c>
      <c r="AE35" s="108"/>
      <c r="AF35" s="59" t="s">
        <v>43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1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15"/>
      <c r="M36" s="28">
        <f>'[3]E-Auto'!$E34*(1/100)</f>
        <v>0.66934451612903245</v>
      </c>
      <c r="O36" s="36">
        <f t="shared" si="12"/>
        <v>13693.126861430024</v>
      </c>
      <c r="P36" s="40">
        <f t="shared" si="1"/>
        <v>1424.437314279867</v>
      </c>
      <c r="Q36" s="115"/>
      <c r="R36" s="33">
        <f t="shared" si="2"/>
        <v>1</v>
      </c>
      <c r="S36" s="38">
        <f t="shared" si="3"/>
        <v>1</v>
      </c>
      <c r="T36" s="115"/>
      <c r="U36" s="44">
        <f t="shared" si="4"/>
        <v>0.33517860264995092</v>
      </c>
      <c r="V36" s="38">
        <f t="shared" si="5"/>
        <v>3.500000014549779E-3</v>
      </c>
      <c r="W36" s="115"/>
      <c r="X36" s="29">
        <f t="shared" si="13"/>
        <v>11455</v>
      </c>
      <c r="Y36" s="46">
        <f t="shared" si="6"/>
        <v>93875995.676153928</v>
      </c>
      <c r="Z36" s="46">
        <f t="shared" si="7"/>
        <v>197881.82122722297</v>
      </c>
      <c r="AA36" s="46">
        <f t="shared" si="8"/>
        <v>7231.6874838693384</v>
      </c>
      <c r="AB36" s="47">
        <f t="shared" si="9"/>
        <v>19404.860681490529</v>
      </c>
      <c r="AD36" s="45">
        <f t="shared" si="10"/>
        <v>94111969.045546502</v>
      </c>
      <c r="AE36" s="108"/>
      <c r="AF36" s="60" t="s">
        <v>28</v>
      </c>
      <c r="AG36" s="31">
        <v>0.15</v>
      </c>
      <c r="AH36" s="53" t="s">
        <v>44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1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15"/>
      <c r="M37" s="28">
        <f>'[3]E-Auto'!$E35*(1/100)</f>
        <v>0.69817645161290343</v>
      </c>
      <c r="O37" s="36">
        <f t="shared" si="12"/>
        <v>13757.362509946563</v>
      </c>
      <c r="P37" s="40">
        <f t="shared" si="1"/>
        <v>1431.0882733272695</v>
      </c>
      <c r="Q37" s="115"/>
      <c r="R37" s="33">
        <f t="shared" si="2"/>
        <v>1</v>
      </c>
      <c r="S37" s="38">
        <f t="shared" si="3"/>
        <v>1</v>
      </c>
      <c r="T37" s="115"/>
      <c r="U37" s="44">
        <f t="shared" si="4"/>
        <v>0.33517882820182715</v>
      </c>
      <c r="V37" s="38">
        <f t="shared" si="5"/>
        <v>3.5000000148234303E-3</v>
      </c>
      <c r="W37" s="115"/>
      <c r="X37" s="29">
        <f t="shared" si="13"/>
        <v>11455</v>
      </c>
      <c r="Y37" s="46">
        <f t="shared" si="6"/>
        <v>94316438.163226783</v>
      </c>
      <c r="Z37" s="46">
        <f t="shared" si="7"/>
        <v>198809.98247855081</v>
      </c>
      <c r="AA37" s="46">
        <f t="shared" si="8"/>
        <v>6990.8961651370273</v>
      </c>
      <c r="AB37" s="47">
        <f t="shared" si="9"/>
        <v>19495.781328541714</v>
      </c>
      <c r="AD37" s="45">
        <f t="shared" si="10"/>
        <v>94553189.823199004</v>
      </c>
      <c r="AE37" s="108"/>
      <c r="AF37" s="61" t="s">
        <v>29</v>
      </c>
      <c r="AG37" s="62">
        <v>0.7</v>
      </c>
      <c r="AH37" s="58" t="s">
        <v>44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1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15"/>
      <c r="M38" s="28">
        <f>'[3]E-Auto'!$E36*(1/100)</f>
        <v>0.7270083870967744</v>
      </c>
      <c r="O38" s="36">
        <f t="shared" si="12"/>
        <v>13821.598158463101</v>
      </c>
      <c r="P38" s="40">
        <f t="shared" si="1"/>
        <v>1437.7392323746719</v>
      </c>
      <c r="Q38" s="115"/>
      <c r="R38" s="33">
        <f t="shared" si="2"/>
        <v>1</v>
      </c>
      <c r="S38" s="38">
        <f t="shared" si="3"/>
        <v>1</v>
      </c>
      <c r="T38" s="115"/>
      <c r="U38" s="44">
        <f t="shared" si="4"/>
        <v>0.33517905693535843</v>
      </c>
      <c r="V38" s="38">
        <f t="shared" si="5"/>
        <v>3.5000000151009241E-3</v>
      </c>
      <c r="W38" s="115"/>
      <c r="X38" s="29">
        <f t="shared" si="13"/>
        <v>11455</v>
      </c>
      <c r="Y38" s="46">
        <f t="shared" si="6"/>
        <v>94756882.14144887</v>
      </c>
      <c r="Z38" s="46">
        <f t="shared" si="7"/>
        <v>199738.14372987862</v>
      </c>
      <c r="AA38" s="46">
        <f t="shared" si="8"/>
        <v>6747.5394495658511</v>
      </c>
      <c r="AB38" s="47">
        <f t="shared" si="9"/>
        <v>19586.7019755929</v>
      </c>
      <c r="AD38" s="45">
        <f t="shared" si="10"/>
        <v>94994409.526603922</v>
      </c>
      <c r="AE38" s="108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1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15"/>
      <c r="M39" s="28">
        <f>'[3]E-Auto'!$E37*(1/100)</f>
        <v>0.75584032258064537</v>
      </c>
      <c r="O39" s="36">
        <f t="shared" si="12"/>
        <v>13885.833806979641</v>
      </c>
      <c r="P39" s="40">
        <f t="shared" si="1"/>
        <v>1444.3901914220744</v>
      </c>
      <c r="Q39" s="115"/>
      <c r="R39" s="33">
        <f t="shared" si="2"/>
        <v>1</v>
      </c>
      <c r="S39" s="38">
        <f t="shared" si="3"/>
        <v>1</v>
      </c>
      <c r="T39" s="115"/>
      <c r="U39" s="44">
        <f t="shared" si="4"/>
        <v>0.33517928888032544</v>
      </c>
      <c r="V39" s="38">
        <f t="shared" si="5"/>
        <v>3.5000000153822949E-3</v>
      </c>
      <c r="W39" s="115"/>
      <c r="X39" s="29">
        <f t="shared" si="13"/>
        <v>11455</v>
      </c>
      <c r="Y39" s="46">
        <f t="shared" si="6"/>
        <v>95197327.631805047</v>
      </c>
      <c r="Z39" s="46">
        <f t="shared" si="7"/>
        <v>200666.30498120651</v>
      </c>
      <c r="AA39" s="46">
        <f t="shared" si="8"/>
        <v>6501.617337155807</v>
      </c>
      <c r="AB39" s="47">
        <f t="shared" si="9"/>
        <v>19677.622622644085</v>
      </c>
      <c r="AD39" s="45">
        <f t="shared" si="10"/>
        <v>95435628.176746041</v>
      </c>
      <c r="AE39" s="108"/>
      <c r="AF39" s="59" t="s">
        <v>30</v>
      </c>
      <c r="AG39" s="50"/>
      <c r="AH39" s="51" t="s">
        <v>47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1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15"/>
      <c r="M40" s="28">
        <f>'[3]E-Auto'!$E38*(1/100)</f>
        <v>0.78467225806451635</v>
      </c>
      <c r="O40" s="36">
        <f t="shared" si="12"/>
        <v>13950.069455496181</v>
      </c>
      <c r="P40" s="40">
        <f t="shared" si="1"/>
        <v>1451.0411504694769</v>
      </c>
      <c r="Q40" s="115"/>
      <c r="R40" s="33">
        <f t="shared" si="2"/>
        <v>1</v>
      </c>
      <c r="S40" s="38">
        <f t="shared" si="3"/>
        <v>1</v>
      </c>
      <c r="T40" s="115"/>
      <c r="U40" s="44">
        <f t="shared" si="4"/>
        <v>0.33517952406664758</v>
      </c>
      <c r="V40" s="38">
        <f t="shared" si="5"/>
        <v>3.5000000156675806E-3</v>
      </c>
      <c r="W40" s="115"/>
      <c r="X40" s="29">
        <f t="shared" si="13"/>
        <v>11455</v>
      </c>
      <c r="Y40" s="46">
        <f t="shared" si="6"/>
        <v>95637774.655476093</v>
      </c>
      <c r="Z40" s="46">
        <f t="shared" si="7"/>
        <v>201594.46623253435</v>
      </c>
      <c r="AA40" s="46">
        <f t="shared" si="8"/>
        <v>6253.1298279068969</v>
      </c>
      <c r="AB40" s="47">
        <f t="shared" si="9"/>
        <v>19768.543269695274</v>
      </c>
      <c r="AD40" s="45">
        <f t="shared" si="10"/>
        <v>95876845.794806227</v>
      </c>
      <c r="AE40" s="108"/>
      <c r="AF40" s="60" t="s">
        <v>45</v>
      </c>
      <c r="AG40" s="31">
        <v>3.4500000000000003E-2</v>
      </c>
      <c r="AH40" s="53" t="s">
        <v>44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1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15"/>
      <c r="M41" s="28">
        <f>'[3]E-Auto'!$E39*(1/100)</f>
        <v>0.81350419354838732</v>
      </c>
      <c r="O41" s="36">
        <f t="shared" si="12"/>
        <v>14014.305104012723</v>
      </c>
      <c r="P41" s="40">
        <f t="shared" si="1"/>
        <v>1457.6921095168798</v>
      </c>
      <c r="Q41" s="115"/>
      <c r="R41" s="33">
        <f t="shared" si="2"/>
        <v>1</v>
      </c>
      <c r="S41" s="38">
        <f t="shared" si="3"/>
        <v>1</v>
      </c>
      <c r="T41" s="115"/>
      <c r="U41" s="44">
        <f t="shared" si="4"/>
        <v>0.33517976252438308</v>
      </c>
      <c r="V41" s="38">
        <f t="shared" si="5"/>
        <v>3.5000000159568162E-3</v>
      </c>
      <c r="W41" s="115"/>
      <c r="X41" s="29">
        <f t="shared" si="13"/>
        <v>11455</v>
      </c>
      <c r="Y41" s="46">
        <f t="shared" si="6"/>
        <v>96078223.233839795</v>
      </c>
      <c r="Z41" s="46">
        <f t="shared" si="7"/>
        <v>202522.62748386219</v>
      </c>
      <c r="AA41" s="46">
        <f t="shared" si="8"/>
        <v>6002.0769218191217</v>
      </c>
      <c r="AB41" s="47">
        <f t="shared" si="9"/>
        <v>19859.463916746467</v>
      </c>
      <c r="AD41" s="45">
        <f t="shared" si="10"/>
        <v>96318062.402162224</v>
      </c>
      <c r="AE41" s="108"/>
      <c r="AF41" s="61" t="s">
        <v>46</v>
      </c>
      <c r="AG41" s="62">
        <v>1.49E-2</v>
      </c>
      <c r="AH41" s="58" t="s">
        <v>44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1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15"/>
      <c r="M42" s="28">
        <f>'[3]E-Auto'!$E40*(1/100)</f>
        <v>0.8423361290322583</v>
      </c>
      <c r="O42" s="36">
        <f t="shared" si="12"/>
        <v>14078.540752529261</v>
      </c>
      <c r="P42" s="40">
        <f t="shared" si="1"/>
        <v>1464.343068564282</v>
      </c>
      <c r="Q42" s="115"/>
      <c r="R42" s="33">
        <f t="shared" si="2"/>
        <v>1</v>
      </c>
      <c r="S42" s="38">
        <f t="shared" si="3"/>
        <v>1</v>
      </c>
      <c r="T42" s="115"/>
      <c r="U42" s="44">
        <f t="shared" si="4"/>
        <v>0.33518000428372885</v>
      </c>
      <c r="V42" s="38">
        <f t="shared" si="5"/>
        <v>3.5000000162500374E-3</v>
      </c>
      <c r="W42" s="115"/>
      <c r="X42" s="29">
        <f t="shared" si="13"/>
        <v>11455</v>
      </c>
      <c r="Y42" s="46">
        <f t="shared" si="6"/>
        <v>96518673.388471574</v>
      </c>
      <c r="Z42" s="46">
        <f t="shared" si="7"/>
        <v>203450.78873519003</v>
      </c>
      <c r="AA42" s="46">
        <f t="shared" si="8"/>
        <v>5748.4586188924759</v>
      </c>
      <c r="AB42" s="47">
        <f t="shared" si="9"/>
        <v>19950.384563797652</v>
      </c>
      <c r="AD42" s="45">
        <f t="shared" si="10"/>
        <v>96759278.020389467</v>
      </c>
      <c r="AE42" s="108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1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15"/>
      <c r="M43" s="28">
        <f>'[3]E-Auto'!$E41*(1/100)</f>
        <v>0.87116806451612927</v>
      </c>
      <c r="O43" s="36">
        <f t="shared" si="12"/>
        <v>14142.776401045803</v>
      </c>
      <c r="P43" s="40">
        <f t="shared" si="1"/>
        <v>1470.9940276116847</v>
      </c>
      <c r="Q43" s="115"/>
      <c r="R43" s="33">
        <f t="shared" si="2"/>
        <v>1</v>
      </c>
      <c r="S43" s="38">
        <f t="shared" si="3"/>
        <v>1</v>
      </c>
      <c r="T43" s="115"/>
      <c r="U43" s="44">
        <f t="shared" si="4"/>
        <v>0.3351802493750205</v>
      </c>
      <c r="V43" s="38">
        <f t="shared" si="5"/>
        <v>3.5000000165472814E-3</v>
      </c>
      <c r="W43" s="115"/>
      <c r="X43" s="29">
        <f t="shared" si="13"/>
        <v>11455</v>
      </c>
      <c r="Y43" s="46">
        <f t="shared" si="6"/>
        <v>96959125.141145676</v>
      </c>
      <c r="Z43" s="46">
        <f t="shared" si="7"/>
        <v>204378.94998651792</v>
      </c>
      <c r="AA43" s="46">
        <f t="shared" si="8"/>
        <v>5492.2749191269668</v>
      </c>
      <c r="AB43" s="47">
        <f t="shared" si="9"/>
        <v>20041.305210848841</v>
      </c>
      <c r="AD43" s="45">
        <f t="shared" si="10"/>
        <v>97200492.67126216</v>
      </c>
      <c r="AE43" s="108"/>
      <c r="AF43" s="49" t="s">
        <v>48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1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15"/>
      <c r="M44" s="28">
        <f>'[3]E-Auto'!$E42*(1/100)</f>
        <v>0.9</v>
      </c>
      <c r="O44" s="36">
        <f t="shared" si="12"/>
        <v>14207.012049562343</v>
      </c>
      <c r="P44" s="40">
        <f t="shared" si="1"/>
        <v>1477.6449866590874</v>
      </c>
      <c r="Q44" s="115"/>
      <c r="R44" s="33">
        <f t="shared" si="2"/>
        <v>1</v>
      </c>
      <c r="S44" s="38">
        <f t="shared" si="3"/>
        <v>1</v>
      </c>
      <c r="T44" s="115"/>
      <c r="U44" s="44">
        <f t="shared" si="4"/>
        <v>0.33518049782873238</v>
      </c>
      <c r="V44" s="38">
        <f t="shared" si="5"/>
        <v>3.5000000168485851E-3</v>
      </c>
      <c r="W44" s="115"/>
      <c r="X44" s="29">
        <f t="shared" si="13"/>
        <v>11455</v>
      </c>
      <c r="Y44" s="46">
        <f t="shared" si="6"/>
        <v>97399578.513835862</v>
      </c>
      <c r="Z44" s="46">
        <f t="shared" si="7"/>
        <v>205307.11123784582</v>
      </c>
      <c r="AA44" s="46">
        <f t="shared" si="8"/>
        <v>5233.5258225225898</v>
      </c>
      <c r="AB44" s="47">
        <f t="shared" si="9"/>
        <v>20132.22585790003</v>
      </c>
      <c r="AD44" s="45">
        <f t="shared" si="10"/>
        <v>97641706.37675412</v>
      </c>
      <c r="AE44" s="108"/>
      <c r="AF44" s="109" t="s">
        <v>50</v>
      </c>
      <c r="AG44" s="110"/>
      <c r="AH44" s="111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1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15"/>
      <c r="M45" s="28">
        <f>'[3]E-Auto'!$E43*(1/100)</f>
        <v>0.928831935483871</v>
      </c>
      <c r="O45" s="36">
        <f t="shared" si="12"/>
        <v>14271.247698078883</v>
      </c>
      <c r="P45" s="40">
        <f t="shared" si="1"/>
        <v>1484.2959457064899</v>
      </c>
      <c r="Q45" s="115"/>
      <c r="R45" s="33">
        <f t="shared" si="2"/>
        <v>1</v>
      </c>
      <c r="S45" s="38">
        <f t="shared" si="3"/>
        <v>1</v>
      </c>
      <c r="T45" s="115"/>
      <c r="U45" s="44">
        <f t="shared" si="4"/>
        <v>0.33518074967547762</v>
      </c>
      <c r="V45" s="38">
        <f t="shared" si="5"/>
        <v>3.5000000171539849E-3</v>
      </c>
      <c r="W45" s="115"/>
      <c r="X45" s="29">
        <f t="shared" si="13"/>
        <v>11455</v>
      </c>
      <c r="Y45" s="46">
        <f t="shared" si="6"/>
        <v>97840033.528716415</v>
      </c>
      <c r="Z45" s="46">
        <f t="shared" si="7"/>
        <v>206235.2724891736</v>
      </c>
      <c r="AA45" s="46">
        <f t="shared" si="8"/>
        <v>4972.2113290793459</v>
      </c>
      <c r="AB45" s="47">
        <f t="shared" si="9"/>
        <v>20223.146504951212</v>
      </c>
      <c r="AD45" s="45">
        <f t="shared" si="10"/>
        <v>98082919.159039617</v>
      </c>
      <c r="AE45" s="108"/>
      <c r="AF45" s="52" t="s">
        <v>54</v>
      </c>
      <c r="AG45" s="31">
        <v>15000</v>
      </c>
      <c r="AH45" s="53" t="s">
        <v>53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1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15"/>
      <c r="M46" s="28">
        <f>'[3]E-Auto'!$E44*(1/100)</f>
        <v>0.95766387096774197</v>
      </c>
      <c r="O46" s="36">
        <f t="shared" si="12"/>
        <v>14335.483346595423</v>
      </c>
      <c r="P46" s="40">
        <f t="shared" si="1"/>
        <v>1490.9469047538926</v>
      </c>
      <c r="Q46" s="115"/>
      <c r="R46" s="33">
        <f t="shared" si="2"/>
        <v>1</v>
      </c>
      <c r="S46" s="38">
        <f t="shared" si="3"/>
        <v>1</v>
      </c>
      <c r="T46" s="115"/>
      <c r="U46" s="44">
        <f t="shared" si="4"/>
        <v>0.33518100494600794</v>
      </c>
      <c r="V46" s="38">
        <f t="shared" si="5"/>
        <v>3.5000000174635177E-3</v>
      </c>
      <c r="W46" s="115"/>
      <c r="X46" s="29">
        <f t="shared" si="13"/>
        <v>11455</v>
      </c>
      <c r="Y46" s="46">
        <f t="shared" si="6"/>
        <v>98280490.208163127</v>
      </c>
      <c r="Z46" s="46">
        <f t="shared" si="7"/>
        <v>207163.43374050147</v>
      </c>
      <c r="AA46" s="46">
        <f t="shared" si="8"/>
        <v>4708.3314387972341</v>
      </c>
      <c r="AB46" s="47">
        <f t="shared" si="9"/>
        <v>20314.067152002404</v>
      </c>
      <c r="AD46" s="45">
        <f t="shared" si="10"/>
        <v>98524131.040494427</v>
      </c>
      <c r="AE46" s="108"/>
      <c r="AF46" s="54"/>
      <c r="AG46" s="55">
        <f>'[4]Risikoschätzung '!$P$22</f>
        <v>3.8183974898599521E-6</v>
      </c>
      <c r="AH46" s="53" t="s">
        <v>57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1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15"/>
      <c r="M47" s="28">
        <f>'[3]E-Auto'!$E45*(1/100)</f>
        <v>0.98649580645161294</v>
      </c>
      <c r="O47" s="36">
        <f t="shared" si="12"/>
        <v>14399.718995111962</v>
      </c>
      <c r="P47" s="40">
        <f t="shared" si="1"/>
        <v>1497.5978638012948</v>
      </c>
      <c r="Q47" s="115"/>
      <c r="R47" s="33">
        <f t="shared" si="2"/>
        <v>1</v>
      </c>
      <c r="S47" s="38">
        <f t="shared" si="3"/>
        <v>1</v>
      </c>
      <c r="T47" s="115"/>
      <c r="U47" s="44">
        <f t="shared" si="4"/>
        <v>0.33518126367121392</v>
      </c>
      <c r="V47" s="38">
        <f t="shared" si="5"/>
        <v>3.5000000177772212E-3</v>
      </c>
      <c r="W47" s="115"/>
      <c r="X47" s="29">
        <f t="shared" si="13"/>
        <v>11455</v>
      </c>
      <c r="Y47" s="46">
        <f t="shared" si="6"/>
        <v>98720948.57475403</v>
      </c>
      <c r="Z47" s="46">
        <f t="shared" si="7"/>
        <v>208091.5949918293</v>
      </c>
      <c r="AA47" s="46">
        <f t="shared" si="8"/>
        <v>4441.8861516762545</v>
      </c>
      <c r="AB47" s="47">
        <f t="shared" si="9"/>
        <v>20404.98779905359</v>
      </c>
      <c r="AD47" s="45">
        <f t="shared" ref="AD47:AD54" si="14">SUM(X47:AB47)</f>
        <v>98965342.043696582</v>
      </c>
      <c r="AE47" s="108"/>
      <c r="AF47" s="54"/>
      <c r="AG47" s="55">
        <f>'[4]Risikoschätzung '!$P$26</f>
        <v>1.4614157752901537E-6</v>
      </c>
      <c r="AH47" s="53" t="s">
        <v>57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1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15"/>
      <c r="M48" s="28">
        <f>'[3]E-Auto'!$E46*(1/100)</f>
        <v>1</v>
      </c>
      <c r="O48" s="36">
        <f t="shared" si="12"/>
        <v>14463.954643628502</v>
      </c>
      <c r="P48" s="40">
        <f t="shared" si="1"/>
        <v>1504.2488228486975</v>
      </c>
      <c r="Q48" s="115"/>
      <c r="R48" s="33">
        <f t="shared" si="2"/>
        <v>1</v>
      </c>
      <c r="S48" s="38">
        <f t="shared" si="3"/>
        <v>1</v>
      </c>
      <c r="T48" s="115"/>
      <c r="U48" s="44">
        <f t="shared" si="4"/>
        <v>0.33518152588212491</v>
      </c>
      <c r="V48" s="38">
        <f t="shared" si="5"/>
        <v>3.5000000180951318E-3</v>
      </c>
      <c r="W48" s="115"/>
      <c r="X48" s="29">
        <f t="shared" si="13"/>
        <v>11455</v>
      </c>
      <c r="Y48" s="46">
        <f t="shared" si="6"/>
        <v>99161408.651270449</v>
      </c>
      <c r="Z48" s="46">
        <f t="shared" si="7"/>
        <v>209019.75624315714</v>
      </c>
      <c r="AA48" s="46">
        <f t="shared" si="8"/>
        <v>4326.4219531155486</v>
      </c>
      <c r="AB48" s="47">
        <f t="shared" si="9"/>
        <v>20495.908446104779</v>
      </c>
      <c r="AD48" s="45">
        <f t="shared" si="14"/>
        <v>99406705.737912819</v>
      </c>
      <c r="AE48" s="108"/>
      <c r="AF48" s="109" t="s">
        <v>51</v>
      </c>
      <c r="AG48" s="110"/>
      <c r="AH48" s="111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1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15"/>
      <c r="M49" s="28">
        <f>'[3]E-Auto'!$E47*(1/100)</f>
        <v>1</v>
      </c>
      <c r="O49" s="36">
        <f t="shared" si="12"/>
        <v>14528.19029214504</v>
      </c>
      <c r="P49" s="40">
        <f t="shared" si="1"/>
        <v>1510.8997818960997</v>
      </c>
      <c r="Q49" s="115"/>
      <c r="R49" s="33">
        <f t="shared" si="2"/>
        <v>1</v>
      </c>
      <c r="S49" s="38">
        <f t="shared" si="3"/>
        <v>1</v>
      </c>
      <c r="T49" s="115"/>
      <c r="U49" s="44">
        <f t="shared" si="4"/>
        <v>0.33518179160990874</v>
      </c>
      <c r="V49" s="38">
        <f t="shared" si="5"/>
        <v>3.5000000184172873E-3</v>
      </c>
      <c r="W49" s="115"/>
      <c r="X49" s="29">
        <f t="shared" si="13"/>
        <v>11455</v>
      </c>
      <c r="Y49" s="46">
        <f t="shared" si="6"/>
        <v>99601870.460697845</v>
      </c>
      <c r="Z49" s="46">
        <f t="shared" si="7"/>
        <v>209947.91749448498</v>
      </c>
      <c r="AA49" s="46">
        <f t="shared" si="8"/>
        <v>4345.6359597106939</v>
      </c>
      <c r="AB49" s="47">
        <f t="shared" si="9"/>
        <v>20586.82909315596</v>
      </c>
      <c r="AD49" s="45">
        <f t="shared" si="14"/>
        <v>99848205.843245208</v>
      </c>
      <c r="AE49" s="108"/>
      <c r="AF49" s="52" t="s">
        <v>55</v>
      </c>
      <c r="AG49" s="31">
        <v>110000</v>
      </c>
      <c r="AH49" s="53" t="s">
        <v>53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1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15"/>
      <c r="M50" s="28">
        <f>'[3]E-Auto'!$E48*(1/100)</f>
        <v>1</v>
      </c>
      <c r="O50" s="36">
        <f t="shared" si="12"/>
        <v>14592.42594066158</v>
      </c>
      <c r="P50" s="40">
        <f t="shared" si="1"/>
        <v>1517.5507409435024</v>
      </c>
      <c r="Q50" s="115"/>
      <c r="R50" s="33">
        <f t="shared" si="2"/>
        <v>1</v>
      </c>
      <c r="S50" s="38">
        <f t="shared" si="3"/>
        <v>1</v>
      </c>
      <c r="T50" s="115"/>
      <c r="U50" s="44">
        <f t="shared" si="4"/>
        <v>0.33518206088587227</v>
      </c>
      <c r="V50" s="38">
        <f t="shared" si="5"/>
        <v>3.5000000187437254E-3</v>
      </c>
      <c r="W50" s="115"/>
      <c r="X50" s="29">
        <f t="shared" si="13"/>
        <v>11455</v>
      </c>
      <c r="Y50" s="46">
        <f t="shared" si="6"/>
        <v>100042334.02622682</v>
      </c>
      <c r="Z50" s="46">
        <f t="shared" si="7"/>
        <v>210876.07874581282</v>
      </c>
      <c r="AA50" s="46">
        <f t="shared" si="8"/>
        <v>4364.849966305841</v>
      </c>
      <c r="AB50" s="47">
        <f t="shared" si="9"/>
        <v>20677.749740207149</v>
      </c>
      <c r="AD50" s="45">
        <f t="shared" si="14"/>
        <v>100289707.70467915</v>
      </c>
      <c r="AE50" s="108"/>
      <c r="AF50" s="54"/>
      <c r="AG50" s="55">
        <f>'[4]Risikoschätzung '!$P$21</f>
        <v>2.6432999158184737E-7</v>
      </c>
      <c r="AH50" s="53" t="s">
        <v>58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1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15"/>
      <c r="M51" s="28">
        <f>'[3]E-Auto'!$E49*(1/100)</f>
        <v>1</v>
      </c>
      <c r="O51" s="36">
        <f t="shared" si="12"/>
        <v>14656.661589178118</v>
      </c>
      <c r="P51" s="40">
        <f t="shared" si="1"/>
        <v>1524.2016999909047</v>
      </c>
      <c r="Q51" s="115"/>
      <c r="R51" s="33">
        <f t="shared" si="2"/>
        <v>1</v>
      </c>
      <c r="S51" s="38">
        <f t="shared" si="3"/>
        <v>1</v>
      </c>
      <c r="T51" s="115"/>
      <c r="U51" s="44">
        <f t="shared" si="4"/>
        <v>0.33518233374146095</v>
      </c>
      <c r="V51" s="38">
        <f t="shared" si="5"/>
        <v>3.5000000190744838E-3</v>
      </c>
      <c r="W51" s="115"/>
      <c r="X51" s="29">
        <f t="shared" si="13"/>
        <v>11455</v>
      </c>
      <c r="Y51" s="46">
        <f t="shared" si="6"/>
        <v>100482799.37125389</v>
      </c>
      <c r="Z51" s="46">
        <f t="shared" si="7"/>
        <v>211804.23999714063</v>
      </c>
      <c r="AA51" s="46">
        <f t="shared" si="8"/>
        <v>4384.0639729009863</v>
      </c>
      <c r="AB51" s="47">
        <f t="shared" si="9"/>
        <v>20768.670387258335</v>
      </c>
      <c r="AD51" s="45">
        <f t="shared" si="14"/>
        <v>100731211.34561118</v>
      </c>
      <c r="AE51" s="108"/>
      <c r="AF51" s="54"/>
      <c r="AG51" s="55">
        <f>'[4]Risikoschätzung '!$P$25</f>
        <v>1.0116705256743542E-7</v>
      </c>
      <c r="AH51" s="53" t="s">
        <v>58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1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15"/>
      <c r="M52" s="28">
        <f>'[3]E-Auto'!$E50*(1/100)</f>
        <v>1</v>
      </c>
      <c r="O52" s="36">
        <f t="shared" si="12"/>
        <v>14720.897237694657</v>
      </c>
      <c r="P52" s="40">
        <f t="shared" si="1"/>
        <v>1530.8526590383071</v>
      </c>
      <c r="Q52" s="115"/>
      <c r="R52" s="33">
        <f t="shared" si="2"/>
        <v>1</v>
      </c>
      <c r="S52" s="38">
        <f t="shared" si="3"/>
        <v>1</v>
      </c>
      <c r="T52" s="115"/>
      <c r="U52" s="44">
        <f t="shared" si="4"/>
        <v>0.33518261020825885</v>
      </c>
      <c r="V52" s="38">
        <f t="shared" si="5"/>
        <v>3.5000000194096003E-3</v>
      </c>
      <c r="W52" s="115"/>
      <c r="X52" s="29">
        <f t="shared" si="13"/>
        <v>11455</v>
      </c>
      <c r="Y52" s="46">
        <f t="shared" si="6"/>
        <v>100923266.51938243</v>
      </c>
      <c r="Z52" s="46">
        <f t="shared" si="7"/>
        <v>212732.40124846846</v>
      </c>
      <c r="AA52" s="46">
        <f t="shared" si="8"/>
        <v>4403.2779794961316</v>
      </c>
      <c r="AB52" s="47">
        <f t="shared" si="9"/>
        <v>20859.59103430952</v>
      </c>
      <c r="AD52" s="45">
        <f t="shared" si="14"/>
        <v>101172716.7896447</v>
      </c>
      <c r="AE52" s="108"/>
      <c r="AF52" s="109" t="s">
        <v>52</v>
      </c>
      <c r="AG52" s="110"/>
      <c r="AH52" s="111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1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15"/>
      <c r="M53" s="28">
        <f>'[3]E-Auto'!$E51*(1/100)</f>
        <v>1</v>
      </c>
      <c r="O53" s="36">
        <f t="shared" si="12"/>
        <v>14785.132886211197</v>
      </c>
      <c r="P53" s="40">
        <f t="shared" si="1"/>
        <v>1537.5036180857096</v>
      </c>
      <c r="Q53" s="115"/>
      <c r="R53" s="33">
        <f t="shared" si="2"/>
        <v>1</v>
      </c>
      <c r="S53" s="38">
        <f t="shared" si="3"/>
        <v>1</v>
      </c>
      <c r="T53" s="115"/>
      <c r="U53" s="44">
        <f t="shared" si="4"/>
        <v>0.33518289031798898</v>
      </c>
      <c r="V53" s="38">
        <f t="shared" si="5"/>
        <v>3.5000000197491134E-3</v>
      </c>
      <c r="W53" s="115"/>
      <c r="X53" s="29">
        <f t="shared" si="13"/>
        <v>11455</v>
      </c>
      <c r="Y53" s="46">
        <f t="shared" si="6"/>
        <v>101363735.4944237</v>
      </c>
      <c r="Z53" s="46">
        <f t="shared" si="7"/>
        <v>213660.5624997963</v>
      </c>
      <c r="AA53" s="46">
        <f t="shared" si="8"/>
        <v>4422.4919860912787</v>
      </c>
      <c r="AB53" s="47">
        <f t="shared" si="9"/>
        <v>20950.511681360706</v>
      </c>
      <c r="AD53" s="45">
        <f t="shared" si="14"/>
        <v>101614224.06059095</v>
      </c>
      <c r="AE53" s="108"/>
      <c r="AF53" s="52" t="s">
        <v>56</v>
      </c>
      <c r="AG53" s="31">
        <v>3700000</v>
      </c>
      <c r="AH53" s="53" t="s">
        <v>53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1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15"/>
      <c r="M54" s="28">
        <f>'[3]E-Auto'!$E52*(1/100)</f>
        <v>1</v>
      </c>
      <c r="O54" s="36">
        <f t="shared" si="12"/>
        <v>14849.368534727735</v>
      </c>
      <c r="P54" s="40">
        <f t="shared" si="1"/>
        <v>1544.1545771331121</v>
      </c>
      <c r="Q54" s="116"/>
      <c r="R54" s="33">
        <f t="shared" si="2"/>
        <v>1</v>
      </c>
      <c r="S54" s="38">
        <f t="shared" si="3"/>
        <v>1</v>
      </c>
      <c r="T54" s="116"/>
      <c r="U54" s="44">
        <f t="shared" si="4"/>
        <v>0.33518317410251292</v>
      </c>
      <c r="V54" s="38">
        <f t="shared" si="5"/>
        <v>3.5000000200930618E-3</v>
      </c>
      <c r="W54" s="116"/>
      <c r="X54" s="29">
        <f t="shared" si="13"/>
        <v>11455</v>
      </c>
      <c r="Y54" s="46">
        <f t="shared" si="6"/>
        <v>101804206.32039763</v>
      </c>
      <c r="Z54" s="46">
        <f t="shared" si="7"/>
        <v>214588.72375112417</v>
      </c>
      <c r="AA54" s="46">
        <f t="shared" si="8"/>
        <v>4441.7059926864231</v>
      </c>
      <c r="AB54" s="47">
        <f t="shared" si="9"/>
        <v>21041.432328411891</v>
      </c>
      <c r="AD54" s="45">
        <f t="shared" si="14"/>
        <v>102055733.18246986</v>
      </c>
      <c r="AE54" s="108"/>
      <c r="AF54" s="54"/>
      <c r="AG54" s="55">
        <f>'[4]Risikoschätzung '!$P$20</f>
        <v>1.3698630136986301E-8</v>
      </c>
      <c r="AH54" s="53" t="s">
        <v>58</v>
      </c>
    </row>
    <row r="55" spans="1:34" ht="15" thickBot="1" x14ac:dyDescent="0.35">
      <c r="AD55" s="45">
        <f>SUM(AD9:AD54)</f>
        <v>4239165432.2186933</v>
      </c>
      <c r="AE55" s="108"/>
      <c r="AF55" s="56"/>
      <c r="AG55" s="57">
        <f>'[4]Risikoschätzung '!$P$24</f>
        <v>5.2428785204316568E-9</v>
      </c>
      <c r="AH55" s="58" t="s">
        <v>58</v>
      </c>
    </row>
    <row r="56" spans="1:34" ht="15" thickBot="1" x14ac:dyDescent="0.35">
      <c r="U56" s="112" t="s">
        <v>27</v>
      </c>
      <c r="V56" s="113"/>
      <c r="X56" s="10">
        <f>SUM(X9:X54)</f>
        <v>1874930</v>
      </c>
      <c r="Y56" s="71">
        <f>SUM(Y9:Y54)</f>
        <v>4227130640.8828878</v>
      </c>
      <c r="Z56" s="72">
        <f>SUM(Z9:Z54)</f>
        <v>8910434.3974273968</v>
      </c>
      <c r="AA56" s="72">
        <f>SUM(AA9:AA54)</f>
        <v>375623.92097198579</v>
      </c>
      <c r="AB56" s="79">
        <f>SUM(AB9:AB54)</f>
        <v>873803.01740896795</v>
      </c>
      <c r="AD56" s="73">
        <f>X56+Y56+Z56+AA56+AB56</f>
        <v>4239165432.2186961</v>
      </c>
      <c r="AF56" s="83"/>
      <c r="AG56" s="84"/>
    </row>
    <row r="57" spans="1:34" ht="15" thickBot="1" x14ac:dyDescent="0.35">
      <c r="AF57" s="85"/>
      <c r="AG57" s="86"/>
    </row>
    <row r="58" spans="1:34" x14ac:dyDescent="0.3">
      <c r="AE58" s="30"/>
      <c r="AF58" s="83"/>
      <c r="AG58" s="84"/>
      <c r="AH58" s="48"/>
    </row>
    <row r="59" spans="1:34" ht="15" thickBot="1" x14ac:dyDescent="0.35">
      <c r="AF59" s="85"/>
      <c r="AG59" s="86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22" workbookViewId="0">
      <selection activeCell="U9" sqref="U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34" customWidth="1"/>
    <col min="9" max="9" width="15.33203125" customWidth="1"/>
    <col min="10" max="10" width="14.6640625" customWidth="1"/>
    <col min="11" max="11" width="14.88671875" customWidth="1"/>
    <col min="12" max="12" width="3" style="30" customWidth="1"/>
    <col min="13" max="13" width="20.77734375" customWidth="1"/>
    <col min="14" max="14" width="3.21875" style="34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7" width="16.5546875" customWidth="1"/>
    <col min="28" max="28" width="15.3320312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29"/>
      <c r="S1" s="29"/>
      <c r="T1" s="114"/>
      <c r="U1" s="29"/>
      <c r="V1" s="29"/>
      <c r="W1" s="114"/>
      <c r="AE1" s="108"/>
    </row>
    <row r="2" spans="1:36" ht="14.4" customHeight="1" thickBot="1" x14ac:dyDescent="0.35">
      <c r="B2" s="134" t="s">
        <v>0</v>
      </c>
      <c r="C2" s="135"/>
      <c r="D2" s="136"/>
      <c r="F2" s="108"/>
      <c r="G2" s="108"/>
      <c r="H2" s="115"/>
      <c r="K2" s="2"/>
      <c r="L2" s="115"/>
      <c r="N2" s="115"/>
      <c r="O2" s="154" t="s">
        <v>61</v>
      </c>
      <c r="P2" s="113"/>
      <c r="Q2" s="115"/>
      <c r="R2" s="29"/>
      <c r="S2" s="29"/>
      <c r="T2" s="115"/>
      <c r="U2" s="29"/>
      <c r="V2" s="29"/>
      <c r="W2" s="115"/>
      <c r="Y2" s="142" t="s">
        <v>71</v>
      </c>
      <c r="Z2" s="143"/>
      <c r="AA2" s="144"/>
      <c r="AB2" s="9"/>
      <c r="AC2" s="9"/>
      <c r="AE2" s="108"/>
    </row>
    <row r="3" spans="1:36" ht="14.4" customHeight="1" thickBot="1" x14ac:dyDescent="0.35">
      <c r="B3" s="137"/>
      <c r="C3" s="138"/>
      <c r="D3" s="139"/>
      <c r="F3" s="108"/>
      <c r="G3" s="108"/>
      <c r="H3" s="115"/>
      <c r="K3" s="2"/>
      <c r="L3" s="115"/>
      <c r="N3" s="115"/>
      <c r="O3" s="151" t="s">
        <v>70</v>
      </c>
      <c r="P3" s="151"/>
      <c r="Q3" s="115"/>
      <c r="R3" s="29"/>
      <c r="S3" s="29"/>
      <c r="T3" s="115"/>
      <c r="U3" s="29"/>
      <c r="V3" s="29"/>
      <c r="W3" s="115"/>
      <c r="Y3" s="145"/>
      <c r="Z3" s="146"/>
      <c r="AA3" s="147"/>
      <c r="AB3" s="9"/>
      <c r="AC3" s="9"/>
      <c r="AE3" s="108"/>
      <c r="AF3" s="102" t="s">
        <v>66</v>
      </c>
      <c r="AG3" s="103"/>
      <c r="AH3" s="104"/>
    </row>
    <row r="4" spans="1:36" ht="14.4" customHeight="1" thickBot="1" x14ac:dyDescent="0.35">
      <c r="H4" s="115"/>
      <c r="K4" s="2"/>
      <c r="L4" s="115"/>
      <c r="N4" s="115"/>
      <c r="O4" s="152"/>
      <c r="P4" s="152"/>
      <c r="Q4" s="115"/>
      <c r="R4" s="29"/>
      <c r="S4" s="29"/>
      <c r="T4" s="115"/>
      <c r="U4" s="29"/>
      <c r="V4" s="29"/>
      <c r="W4" s="115"/>
      <c r="Y4" s="148"/>
      <c r="Z4" s="149"/>
      <c r="AA4" s="150"/>
      <c r="AB4" s="9"/>
      <c r="AC4" s="9"/>
      <c r="AE4" s="108"/>
      <c r="AF4" s="105"/>
      <c r="AG4" s="106"/>
      <c r="AH4" s="107"/>
    </row>
    <row r="5" spans="1:36" ht="14.4" customHeight="1" thickBot="1" x14ac:dyDescent="0.35">
      <c r="D5" s="117" t="s">
        <v>2</v>
      </c>
      <c r="E5" s="118"/>
      <c r="H5" s="115"/>
      <c r="I5" s="140" t="s">
        <v>10</v>
      </c>
      <c r="J5" s="140"/>
      <c r="K5" s="140"/>
      <c r="L5" s="115"/>
      <c r="M5" s="140" t="s">
        <v>3</v>
      </c>
      <c r="N5" s="115"/>
      <c r="O5" s="126"/>
      <c r="P5" s="126"/>
      <c r="Q5" s="115"/>
      <c r="R5" s="140" t="s">
        <v>24</v>
      </c>
      <c r="S5" s="118"/>
      <c r="T5" s="115"/>
      <c r="U5" s="117" t="s">
        <v>34</v>
      </c>
      <c r="V5" s="118"/>
      <c r="W5" s="115"/>
      <c r="AE5" s="108"/>
    </row>
    <row r="6" spans="1:36" ht="14.4" customHeight="1" thickBot="1" x14ac:dyDescent="0.35">
      <c r="D6" s="119"/>
      <c r="E6" s="120"/>
      <c r="H6" s="115"/>
      <c r="I6" s="141"/>
      <c r="J6" s="141"/>
      <c r="K6" s="141"/>
      <c r="L6" s="115"/>
      <c r="M6" s="141"/>
      <c r="N6" s="115"/>
      <c r="O6" s="128"/>
      <c r="P6" s="128"/>
      <c r="Q6" s="115"/>
      <c r="R6" s="141"/>
      <c r="S6" s="120"/>
      <c r="T6" s="115"/>
      <c r="U6" s="119"/>
      <c r="V6" s="120"/>
      <c r="W6" s="115"/>
      <c r="AE6" s="108"/>
      <c r="AF6" s="67" t="s">
        <v>35</v>
      </c>
      <c r="AG6" s="50"/>
      <c r="AH6" s="50"/>
      <c r="AI6" s="50"/>
      <c r="AJ6" s="63"/>
    </row>
    <row r="7" spans="1:36" ht="15" customHeight="1" thickBot="1" x14ac:dyDescent="0.35">
      <c r="B7" s="131" t="s">
        <v>6</v>
      </c>
      <c r="C7" s="131"/>
      <c r="D7" s="132" t="s">
        <v>5</v>
      </c>
      <c r="E7" s="132"/>
      <c r="F7" s="133" t="s">
        <v>7</v>
      </c>
      <c r="G7" s="153"/>
      <c r="H7" s="115"/>
      <c r="I7" s="75" t="s">
        <v>4</v>
      </c>
      <c r="J7" s="15" t="s">
        <v>8</v>
      </c>
      <c r="K7" s="23" t="s">
        <v>9</v>
      </c>
      <c r="L7" s="115"/>
      <c r="M7" s="1" t="s">
        <v>11</v>
      </c>
      <c r="N7" s="115"/>
      <c r="O7" s="130"/>
      <c r="P7" s="130"/>
      <c r="Q7" s="115"/>
      <c r="R7" s="29"/>
      <c r="S7" s="29"/>
      <c r="T7" s="115"/>
      <c r="U7" s="29"/>
      <c r="V7" s="29"/>
      <c r="W7" s="115"/>
      <c r="X7" s="4" t="s">
        <v>12</v>
      </c>
      <c r="Y7" s="37" t="s">
        <v>13</v>
      </c>
      <c r="Z7" s="4" t="s">
        <v>14</v>
      </c>
      <c r="AA7" s="4" t="s">
        <v>15</v>
      </c>
      <c r="AB7" s="4" t="s">
        <v>16</v>
      </c>
      <c r="AD7" s="100" t="s">
        <v>62</v>
      </c>
      <c r="AE7" s="108"/>
      <c r="AF7" s="70" t="s">
        <v>60</v>
      </c>
      <c r="AG7" s="31">
        <v>70</v>
      </c>
      <c r="AH7" s="30" t="s">
        <v>22</v>
      </c>
      <c r="AI7" s="31">
        <v>7.0000000000000007E-2</v>
      </c>
      <c r="AJ7" s="53" t="s">
        <v>23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15"/>
      <c r="I8" s="76"/>
      <c r="J8" s="8"/>
      <c r="K8" s="21"/>
      <c r="L8" s="115"/>
      <c r="M8" s="26"/>
      <c r="N8" s="115"/>
      <c r="O8" s="80"/>
      <c r="P8" s="39"/>
      <c r="Q8" s="115"/>
      <c r="R8" s="32"/>
      <c r="S8" s="37"/>
      <c r="T8" s="115"/>
      <c r="U8" s="32"/>
      <c r="V8" s="37"/>
      <c r="W8" s="115"/>
      <c r="X8" s="42"/>
      <c r="Y8" s="11"/>
      <c r="Z8" s="41"/>
      <c r="AA8" s="41"/>
      <c r="AB8" s="41"/>
      <c r="AD8" s="101"/>
      <c r="AE8" s="108"/>
      <c r="AF8" s="64" t="s">
        <v>18</v>
      </c>
      <c r="AG8" s="31">
        <v>4.8</v>
      </c>
      <c r="AH8" s="30" t="s">
        <v>22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1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15"/>
      <c r="M9" s="27">
        <f>'[3]E-Auto'!$E7*(1/100)</f>
        <v>1.6900000000000001E-3</v>
      </c>
      <c r="N9" s="115"/>
      <c r="O9" s="81">
        <f>F9</f>
        <v>11843.319917818244</v>
      </c>
      <c r="P9" s="40">
        <f>G9+(G9*I9)</f>
        <v>1232.8440980259491</v>
      </c>
      <c r="Q9" s="115"/>
      <c r="R9" s="33">
        <f>IF(O9&lt;$AG$18,1,2)</f>
        <v>1</v>
      </c>
      <c r="S9" s="38">
        <f>IF(P9&lt;$AG$10,1,2)</f>
        <v>1</v>
      </c>
      <c r="T9" s="115"/>
      <c r="U9" s="44">
        <f>($AI$15/$AG$20)*(1+0.15*(O9/$AG$18)^4)+$AH$33</f>
        <v>0.33517334612920169</v>
      </c>
      <c r="V9" s="38">
        <f>($AI$7/$AG$12)*(1+0.15*(P9/$AG$10)^4)+$AH$32</f>
        <v>3.5000000081642385E-3</v>
      </c>
      <c r="W9" s="115"/>
      <c r="X9" s="29">
        <f t="shared" ref="X9:X12" si="0">($AG$7*$AG$8*S9*$AG$24+$AG$15*$AG$16*R9*$AG$24)</f>
        <v>3055</v>
      </c>
      <c r="Y9" s="46">
        <f>(O9*U9*$AG$30+P9*V9*$AG$29)*365</f>
        <v>81193035.537635684</v>
      </c>
      <c r="Z9" s="46">
        <f>(O9*$AI$15*$AG$37+P9*$AI$7*$AG$36)*365</f>
        <v>171153.1281508253</v>
      </c>
      <c r="AA9" s="46">
        <f>O9*$AI$15*($AG$41+$AG$40*(1-M9))*365</f>
        <v>11731.217294386188</v>
      </c>
      <c r="AB9" s="82">
        <f>365*((P9*$AI$7*($AG$53*$AG$54+$AG$49*$AG$50+$AG$45*$AG$46))+(O9*$AI$15*($AG$53*$AG$55+$AG$49*$AG$51+$AG$45*$AG$47)))</f>
        <v>16786.375643592513</v>
      </c>
      <c r="AD9" s="45">
        <f>SUM(X9:AB9)</f>
        <v>81395761.258724481</v>
      </c>
      <c r="AE9" s="108"/>
      <c r="AF9" s="87" t="s">
        <v>19</v>
      </c>
      <c r="AG9" s="18"/>
      <c r="AH9" s="90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1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15"/>
      <c r="M10" s="28">
        <f>'[3]E-Auto'!$E8*(1/100)</f>
        <v>2.3700000000000001E-3</v>
      </c>
      <c r="N10" s="115"/>
      <c r="O10" s="81">
        <f t="shared" ref="O10:O54" si="1">F10</f>
        <v>12023</v>
      </c>
      <c r="P10" s="40">
        <f t="shared" ref="P10:P54" si="2">G10+(G10*I10)</f>
        <v>1251.5123790474024</v>
      </c>
      <c r="Q10" s="115"/>
      <c r="R10" s="33">
        <f t="shared" ref="R10:R54" si="3">IF(O10&lt;$AG$18,1,2)</f>
        <v>1</v>
      </c>
      <c r="S10" s="38">
        <f t="shared" ref="S10:S54" si="4">IF(P10&lt;$AG$10,1,2)</f>
        <v>1</v>
      </c>
      <c r="T10" s="115"/>
      <c r="U10" s="44">
        <f t="shared" ref="U10:U54" si="5">($AI$15/$AG$20)*(1+0.15*(O10/$AG$18)^4)+$AH$33</f>
        <v>0.3351737607953717</v>
      </c>
      <c r="V10" s="38">
        <f t="shared" ref="V10:V54" si="6">($AI$7/$AG$12)*(1+0.15*(P10/$AG$10)^4)+$AH$32</f>
        <v>3.5000000086700908E-3</v>
      </c>
      <c r="W10" s="115"/>
      <c r="X10" s="29">
        <f t="shared" si="0"/>
        <v>3055</v>
      </c>
      <c r="Y10" s="46">
        <f t="shared" ref="Y10:Y54" si="7">(O10*U10*$AG$30+P10*V10*$AG$29)*365</f>
        <v>82424950.183700666</v>
      </c>
      <c r="Z10" s="46">
        <f t="shared" ref="Z10:Z54" si="8">(O10*$AI$15*$AG$37+P10*$AI$7*$AG$36)*365</f>
        <v>173749.62869269916</v>
      </c>
      <c r="AA10" s="46">
        <f t="shared" ref="AA10:AA54" si="9">O10*$AI$15*($AG$41+$AG$40*(1-M10))*365</f>
        <v>11903.534273555375</v>
      </c>
      <c r="AB10" s="82">
        <f t="shared" ref="AB10:AB54" si="10">365*((P10*$AI$7*($AG$53*$AG$54+$AG$49*$AG$50+$AG$45*$AG$46))+(O10*$AI$15*($AG$53*$AG$55+$AG$49*$AG$51+$AG$45*$AG$47)))</f>
        <v>17040.92385815968</v>
      </c>
      <c r="AD10" s="45">
        <f t="shared" ref="AD10:AD46" si="11">SUM(X10:AB10)</f>
        <v>82630699.270525083</v>
      </c>
      <c r="AE10" s="108"/>
      <c r="AF10" s="88"/>
      <c r="AG10" s="19">
        <v>110400</v>
      </c>
      <c r="AH10" s="90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1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15"/>
      <c r="M11" s="28">
        <f>'[3]E-Auto'!$E9*(1/100)</f>
        <v>3.1800000000000001E-3</v>
      </c>
      <c r="N11" s="115"/>
      <c r="O11" s="81">
        <f t="shared" si="1"/>
        <v>12202.680082181758</v>
      </c>
      <c r="P11" s="40">
        <f t="shared" si="2"/>
        <v>1270.1799776514699</v>
      </c>
      <c r="Q11" s="115"/>
      <c r="R11" s="33">
        <f t="shared" si="3"/>
        <v>1</v>
      </c>
      <c r="S11" s="38">
        <f t="shared" si="4"/>
        <v>1</v>
      </c>
      <c r="T11" s="115"/>
      <c r="U11" s="44">
        <f t="shared" si="5"/>
        <v>0.33517419447541769</v>
      </c>
      <c r="V11" s="38">
        <f t="shared" si="6"/>
        <v>3.500000009199073E-3</v>
      </c>
      <c r="W11" s="115"/>
      <c r="X11" s="29">
        <f t="shared" si="0"/>
        <v>3055</v>
      </c>
      <c r="Y11" s="46">
        <f t="shared" si="7"/>
        <v>83656872.587603956</v>
      </c>
      <c r="Z11" s="46">
        <f t="shared" si="8"/>
        <v>176346.12661920843</v>
      </c>
      <c r="AA11" s="46">
        <f t="shared" si="9"/>
        <v>12074.583323561352</v>
      </c>
      <c r="AB11" s="82">
        <f t="shared" si="10"/>
        <v>17295.469683378662</v>
      </c>
      <c r="AD11" s="45">
        <f t="shared" si="11"/>
        <v>83865643.767230108</v>
      </c>
      <c r="AE11" s="108"/>
      <c r="AF11" s="89"/>
      <c r="AG11" s="18"/>
      <c r="AH11" s="90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1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15"/>
      <c r="M12" s="28">
        <f>'[3]E-Auto'!$E10*(1/100)</f>
        <v>4.1700000000000001E-3</v>
      </c>
      <c r="N12" s="115"/>
      <c r="O12" s="81">
        <f t="shared" si="1"/>
        <v>12382.360164363514</v>
      </c>
      <c r="P12" s="40">
        <f t="shared" si="2"/>
        <v>1288.8469046604268</v>
      </c>
      <c r="Q12" s="115"/>
      <c r="R12" s="33">
        <f t="shared" si="3"/>
        <v>1</v>
      </c>
      <c r="S12" s="38">
        <f t="shared" si="4"/>
        <v>1</v>
      </c>
      <c r="T12" s="115"/>
      <c r="U12" s="44">
        <f t="shared" si="5"/>
        <v>0.33517464774187811</v>
      </c>
      <c r="V12" s="38">
        <f t="shared" si="6"/>
        <v>3.5000000097518808E-3</v>
      </c>
      <c r="W12" s="115"/>
      <c r="X12" s="29">
        <f t="shared" si="0"/>
        <v>3055</v>
      </c>
      <c r="Y12" s="46">
        <f t="shared" si="7"/>
        <v>84888803.104230866</v>
      </c>
      <c r="Z12" s="46">
        <f t="shared" si="8"/>
        <v>178942.62197182933</v>
      </c>
      <c r="AA12" s="46">
        <f t="shared" si="9"/>
        <v>12243.887117780816</v>
      </c>
      <c r="AB12" s="82">
        <f t="shared" si="10"/>
        <v>17550.013157141497</v>
      </c>
      <c r="AD12" s="45">
        <f t="shared" si="11"/>
        <v>85100594.626477629</v>
      </c>
      <c r="AE12" s="108"/>
      <c r="AF12" s="69" t="s">
        <v>37</v>
      </c>
      <c r="AG12" s="62">
        <v>20</v>
      </c>
      <c r="AH12" s="43" t="s">
        <v>38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1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15"/>
      <c r="M13" s="28">
        <f>'[3]E-Auto'!$E11*(1/100)</f>
        <v>6.2100000000000002E-3</v>
      </c>
      <c r="N13" s="115"/>
      <c r="O13" s="81">
        <f t="shared" si="1"/>
        <v>12562.04024654527</v>
      </c>
      <c r="P13" s="40">
        <f t="shared" si="2"/>
        <v>1307.5131706689151</v>
      </c>
      <c r="Q13" s="115"/>
      <c r="R13" s="33">
        <f t="shared" si="3"/>
        <v>1</v>
      </c>
      <c r="S13" s="38">
        <f t="shared" si="4"/>
        <v>1</v>
      </c>
      <c r="T13" s="115"/>
      <c r="U13" s="44">
        <f t="shared" si="5"/>
        <v>0.33517512117578452</v>
      </c>
      <c r="V13" s="38">
        <f t="shared" si="6"/>
        <v>3.500000010329215E-3</v>
      </c>
      <c r="W13" s="115"/>
      <c r="X13" s="29">
        <f>($AG$7*$AG$8*S13*$AG$24+$AG$15*$AG$16*R13*$AG$24)</f>
        <v>3055</v>
      </c>
      <c r="Y13" s="46">
        <f t="shared" si="7"/>
        <v>86120742.099048316</v>
      </c>
      <c r="Z13" s="46">
        <f t="shared" si="8"/>
        <v>181539.11479116601</v>
      </c>
      <c r="AA13" s="46">
        <f t="shared" si="9"/>
        <v>12403.809184874308</v>
      </c>
      <c r="AB13" s="82">
        <f t="shared" si="10"/>
        <v>17804.554316543203</v>
      </c>
      <c r="AD13" s="45">
        <f t="shared" si="11"/>
        <v>86335544.577340916</v>
      </c>
      <c r="AE13" s="108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1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15"/>
      <c r="M14" s="28">
        <f>'[3]E-Auto'!$E12*(1/100)</f>
        <v>3.5041935483870967E-2</v>
      </c>
      <c r="N14" s="115"/>
      <c r="O14" s="81">
        <f t="shared" si="1"/>
        <v>12741.720328727028</v>
      </c>
      <c r="P14" s="40">
        <f t="shared" si="2"/>
        <v>1326.1787860498978</v>
      </c>
      <c r="Q14" s="115"/>
      <c r="R14" s="33">
        <f t="shared" si="3"/>
        <v>1</v>
      </c>
      <c r="S14" s="38">
        <f t="shared" si="4"/>
        <v>1</v>
      </c>
      <c r="T14" s="115"/>
      <c r="U14" s="44">
        <f t="shared" si="5"/>
        <v>0.33517561536666124</v>
      </c>
      <c r="V14" s="38">
        <f t="shared" si="6"/>
        <v>3.5000000109317916E-3</v>
      </c>
      <c r="W14" s="115"/>
      <c r="X14" s="29">
        <f>($AG$7*$AG$8*S14*$AG$25+$AG$15*$AG$16*R14*$AG$24)+AG26</f>
        <v>1401455</v>
      </c>
      <c r="Y14" s="46">
        <f t="shared" si="7"/>
        <v>87352689.948260859</v>
      </c>
      <c r="Z14" s="46">
        <f t="shared" si="8"/>
        <v>184135.60511697276</v>
      </c>
      <c r="AA14" s="46">
        <f t="shared" si="9"/>
        <v>12326.791220191739</v>
      </c>
      <c r="AB14" s="82">
        <f t="shared" si="10"/>
        <v>18059.093197902643</v>
      </c>
      <c r="AD14" s="45">
        <f t="shared" si="11"/>
        <v>88968666.437795922</v>
      </c>
      <c r="AE14" s="108"/>
      <c r="AF14" s="67" t="s">
        <v>36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1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15"/>
      <c r="M15" s="28">
        <f>'[3]E-Auto'!$E13*(1/100)</f>
        <v>6.3873870967741941E-2</v>
      </c>
      <c r="N15" s="115"/>
      <c r="O15" s="81">
        <f t="shared" si="1"/>
        <v>12921.400410908785</v>
      </c>
      <c r="P15" s="40">
        <f t="shared" si="2"/>
        <v>1344.8437609604243</v>
      </c>
      <c r="Q15" s="115"/>
      <c r="R15" s="33">
        <f t="shared" si="3"/>
        <v>1</v>
      </c>
      <c r="S15" s="38">
        <f t="shared" si="4"/>
        <v>1</v>
      </c>
      <c r="T15" s="115"/>
      <c r="U15" s="44">
        <f t="shared" si="5"/>
        <v>0.33517613091252574</v>
      </c>
      <c r="V15" s="38">
        <f t="shared" si="6"/>
        <v>3.5000000115603339E-3</v>
      </c>
      <c r="W15" s="115"/>
      <c r="X15" s="29">
        <f t="shared" ref="X15:X54" si="13">($AG$7*$AG$8*S15*$AG$25+$AG$15*$AG$16*R15*$AG$24)</f>
        <v>11455</v>
      </c>
      <c r="Y15" s="46">
        <f t="shared" si="7"/>
        <v>88584647.038967058</v>
      </c>
      <c r="Z15" s="46">
        <f t="shared" si="8"/>
        <v>186732.0929881765</v>
      </c>
      <c r="AA15" s="46">
        <f t="shared" si="9"/>
        <v>12242.597322433345</v>
      </c>
      <c r="AB15" s="82">
        <f t="shared" si="10"/>
        <v>18313.629836782697</v>
      </c>
      <c r="AD15" s="45">
        <f t="shared" si="11"/>
        <v>88813390.359114453</v>
      </c>
      <c r="AE15" s="108"/>
      <c r="AF15" s="68" t="s">
        <v>59</v>
      </c>
      <c r="AG15" s="31">
        <v>55</v>
      </c>
      <c r="AH15" s="30" t="s">
        <v>22</v>
      </c>
      <c r="AI15" s="31">
        <v>5.5E-2</v>
      </c>
      <c r="AJ15" s="53" t="s">
        <v>23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1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15"/>
      <c r="M16" s="28">
        <f>'[3]E-Auto'!$E14*(1/100)</f>
        <v>9.2705806451612929E-2</v>
      </c>
      <c r="N16" s="115"/>
      <c r="O16" s="81">
        <f t="shared" si="1"/>
        <v>13101.080493090543</v>
      </c>
      <c r="P16" s="40">
        <f t="shared" si="2"/>
        <v>1363.5081053472225</v>
      </c>
      <c r="Q16" s="115"/>
      <c r="R16" s="33">
        <f t="shared" si="3"/>
        <v>1</v>
      </c>
      <c r="S16" s="38">
        <f t="shared" si="4"/>
        <v>1</v>
      </c>
      <c r="T16" s="115"/>
      <c r="U16" s="44">
        <f t="shared" si="5"/>
        <v>0.33517666841988836</v>
      </c>
      <c r="V16" s="38">
        <f t="shared" si="6"/>
        <v>3.500000012215575E-3</v>
      </c>
      <c r="W16" s="115"/>
      <c r="X16" s="29">
        <f t="shared" si="13"/>
        <v>11455</v>
      </c>
      <c r="Y16" s="46">
        <f t="shared" si="7"/>
        <v>89816613.7693156</v>
      </c>
      <c r="Z16" s="46">
        <f t="shared" si="8"/>
        <v>189328.57844289808</v>
      </c>
      <c r="AA16" s="46">
        <f t="shared" si="9"/>
        <v>12151.227491599142</v>
      </c>
      <c r="AB16" s="82">
        <f t="shared" si="10"/>
        <v>18568.164268009845</v>
      </c>
      <c r="AD16" s="45">
        <f t="shared" si="11"/>
        <v>90048116.739518121</v>
      </c>
      <c r="AE16" s="108"/>
      <c r="AF16" s="64" t="s">
        <v>21</v>
      </c>
      <c r="AG16" s="31">
        <v>5</v>
      </c>
      <c r="AH16" s="30" t="s">
        <v>22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1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15"/>
      <c r="M17" s="28">
        <f>'[3]E-Auto'!$E15*(1/100)</f>
        <v>0.1215377419354839</v>
      </c>
      <c r="N17" s="115"/>
      <c r="O17" s="81">
        <f t="shared" si="1"/>
        <v>13280.760575272299</v>
      </c>
      <c r="P17" s="40">
        <f t="shared" si="2"/>
        <v>1382.1718289521107</v>
      </c>
      <c r="Q17" s="115"/>
      <c r="R17" s="33">
        <f t="shared" si="3"/>
        <v>1</v>
      </c>
      <c r="S17" s="38">
        <f t="shared" si="4"/>
        <v>1</v>
      </c>
      <c r="T17" s="115"/>
      <c r="U17" s="44">
        <f t="shared" si="5"/>
        <v>0.33517722850375226</v>
      </c>
      <c r="V17" s="38">
        <f t="shared" si="6"/>
        <v>3.5000000128982615E-3</v>
      </c>
      <c r="W17" s="115"/>
      <c r="X17" s="29">
        <f t="shared" si="13"/>
        <v>11455</v>
      </c>
      <c r="Y17" s="46">
        <f t="shared" si="7"/>
        <v>91048590.548661441</v>
      </c>
      <c r="Z17" s="46">
        <f t="shared" si="8"/>
        <v>191925.06151847297</v>
      </c>
      <c r="AA17" s="46">
        <f t="shared" si="9"/>
        <v>12052.681727689118</v>
      </c>
      <c r="AB17" s="82">
        <f t="shared" si="10"/>
        <v>18822.696525693114</v>
      </c>
      <c r="AD17" s="45">
        <f t="shared" si="11"/>
        <v>91282845.988433301</v>
      </c>
      <c r="AE17" s="108"/>
      <c r="AF17" s="87" t="s">
        <v>20</v>
      </c>
      <c r="AG17" s="18"/>
      <c r="AH17" s="90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1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15"/>
      <c r="M18" s="28">
        <f>'[3]E-Auto'!$E16*(1/100)</f>
        <v>0.15036967741935489</v>
      </c>
      <c r="N18" s="115"/>
      <c r="O18" s="81">
        <f t="shared" si="1"/>
        <v>13460.440657454055</v>
      </c>
      <c r="P18" s="40">
        <f t="shared" si="2"/>
        <v>1400.8349413172516</v>
      </c>
      <c r="Q18" s="115"/>
      <c r="R18" s="33">
        <f t="shared" si="3"/>
        <v>1</v>
      </c>
      <c r="S18" s="38">
        <f t="shared" si="4"/>
        <v>1</v>
      </c>
      <c r="T18" s="115"/>
      <c r="U18" s="44">
        <f t="shared" si="5"/>
        <v>0.3351778117876138</v>
      </c>
      <c r="V18" s="38">
        <f t="shared" si="6"/>
        <v>3.5000000136091464E-3</v>
      </c>
      <c r="W18" s="115"/>
      <c r="X18" s="29">
        <f t="shared" si="13"/>
        <v>11455</v>
      </c>
      <c r="Y18" s="46">
        <f t="shared" si="7"/>
        <v>92280577.797722265</v>
      </c>
      <c r="Z18" s="46">
        <f t="shared" si="8"/>
        <v>194521.54225147146</v>
      </c>
      <c r="AA18" s="46">
        <f t="shared" si="9"/>
        <v>11946.960030703272</v>
      </c>
      <c r="AB18" s="82">
        <f t="shared" si="10"/>
        <v>19077.226643242488</v>
      </c>
      <c r="AD18" s="45">
        <f t="shared" si="11"/>
        <v>92517578.526647687</v>
      </c>
      <c r="AE18" s="108"/>
      <c r="AF18" s="88"/>
      <c r="AG18" s="19">
        <v>30000</v>
      </c>
      <c r="AH18" s="90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1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15"/>
      <c r="M19" s="28">
        <f>'[3]E-Auto'!$E17*(1/100)</f>
        <v>0.17920161290322587</v>
      </c>
      <c r="N19" s="115"/>
      <c r="O19" s="81">
        <f t="shared" si="1"/>
        <v>13640.120739635813</v>
      </c>
      <c r="P19" s="40">
        <f t="shared" si="2"/>
        <v>1419.4974517902378</v>
      </c>
      <c r="Q19" s="115"/>
      <c r="R19" s="33">
        <f t="shared" si="3"/>
        <v>1</v>
      </c>
      <c r="S19" s="38">
        <f t="shared" si="4"/>
        <v>1</v>
      </c>
      <c r="T19" s="115"/>
      <c r="U19" s="44">
        <f t="shared" si="5"/>
        <v>0.33517841890346206</v>
      </c>
      <c r="V19" s="38">
        <f t="shared" si="6"/>
        <v>3.5000000143489952E-3</v>
      </c>
      <c r="W19" s="115"/>
      <c r="X19" s="29">
        <f t="shared" si="13"/>
        <v>11455</v>
      </c>
      <c r="Y19" s="46">
        <f t="shared" si="7"/>
        <v>93512575.948734373</v>
      </c>
      <c r="Z19" s="46">
        <f t="shared" si="8"/>
        <v>197118.02067771836</v>
      </c>
      <c r="AA19" s="46">
        <f t="shared" si="9"/>
        <v>11834.062400641616</v>
      </c>
      <c r="AB19" s="82">
        <f t="shared" si="10"/>
        <v>19331.754653386695</v>
      </c>
      <c r="AD19" s="45">
        <f t="shared" si="11"/>
        <v>93752314.786466107</v>
      </c>
      <c r="AE19" s="108"/>
      <c r="AF19" s="89"/>
      <c r="AG19" s="18"/>
      <c r="AH19" s="90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1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15"/>
      <c r="M20" s="28">
        <f>'[3]E-Auto'!$E18*(1/100)</f>
        <v>0.20803354838709684</v>
      </c>
      <c r="N20" s="115"/>
      <c r="O20" s="81">
        <f t="shared" si="1"/>
        <v>13819.800821817569</v>
      </c>
      <c r="P20" s="40">
        <f t="shared" si="2"/>
        <v>1438.1593695290267</v>
      </c>
      <c r="Q20" s="115"/>
      <c r="R20" s="33">
        <f t="shared" si="3"/>
        <v>1</v>
      </c>
      <c r="S20" s="38">
        <f t="shared" si="4"/>
        <v>1</v>
      </c>
      <c r="T20" s="115"/>
      <c r="U20" s="44">
        <f t="shared" si="5"/>
        <v>0.33517905049177926</v>
      </c>
      <c r="V20" s="38">
        <f t="shared" si="6"/>
        <v>3.5000000151185827E-3</v>
      </c>
      <c r="W20" s="115"/>
      <c r="X20" s="29">
        <f t="shared" si="13"/>
        <v>11455</v>
      </c>
      <c r="Y20" s="46">
        <f t="shared" si="7"/>
        <v>94744585.445608929</v>
      </c>
      <c r="Z20" s="46">
        <f t="shared" si="8"/>
        <v>199714.49683231139</v>
      </c>
      <c r="AA20" s="46">
        <f t="shared" si="9"/>
        <v>11713.988837504139</v>
      </c>
      <c r="AB20" s="82">
        <f t="shared" si="10"/>
        <v>19586.28058819049</v>
      </c>
      <c r="AD20" s="45">
        <f t="shared" si="11"/>
        <v>94987055.211866945</v>
      </c>
      <c r="AE20" s="108"/>
      <c r="AF20" s="69" t="s">
        <v>37</v>
      </c>
      <c r="AG20" s="62">
        <v>30</v>
      </c>
      <c r="AH20" s="43" t="s">
        <v>38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1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15"/>
      <c r="M21" s="28">
        <f>'[3]E-Auto'!$E19*(1/100)</f>
        <v>0.23686548387096781</v>
      </c>
      <c r="N21" s="115"/>
      <c r="O21" s="81">
        <f t="shared" si="1"/>
        <v>13999.480903999325</v>
      </c>
      <c r="P21" s="40">
        <f t="shared" si="2"/>
        <v>1456.8207035067257</v>
      </c>
      <c r="Q21" s="115"/>
      <c r="R21" s="33">
        <f t="shared" si="3"/>
        <v>1</v>
      </c>
      <c r="S21" s="38">
        <f t="shared" si="4"/>
        <v>1</v>
      </c>
      <c r="T21" s="115"/>
      <c r="U21" s="44">
        <f t="shared" si="5"/>
        <v>0.33517970720154044</v>
      </c>
      <c r="V21" s="38">
        <f t="shared" si="6"/>
        <v>3.5000000159186944E-3</v>
      </c>
      <c r="W21" s="115"/>
      <c r="X21" s="29">
        <f t="shared" si="13"/>
        <v>11455</v>
      </c>
      <c r="Y21" s="46">
        <f t="shared" si="7"/>
        <v>95976606.744088277</v>
      </c>
      <c r="Z21" s="46">
        <f t="shared" si="8"/>
        <v>202310.97074964002</v>
      </c>
      <c r="AA21" s="46">
        <f t="shared" si="9"/>
        <v>11586.73934129084</v>
      </c>
      <c r="AB21" s="82">
        <f t="shared" si="10"/>
        <v>19840.804479071416</v>
      </c>
      <c r="AD21" s="45">
        <f t="shared" si="11"/>
        <v>96221800.25865829</v>
      </c>
      <c r="AE21" s="108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1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15"/>
      <c r="M22" s="28">
        <f>'[3]E-Auto'!$E20*(1/100)</f>
        <v>0.26569741935483882</v>
      </c>
      <c r="N22" s="115"/>
      <c r="O22" s="81">
        <f t="shared" si="1"/>
        <v>14179.160986181081</v>
      </c>
      <c r="P22" s="40">
        <f t="shared" si="2"/>
        <v>1475.4814625162323</v>
      </c>
      <c r="Q22" s="115"/>
      <c r="R22" s="33">
        <f t="shared" si="3"/>
        <v>1</v>
      </c>
      <c r="S22" s="38">
        <f t="shared" si="4"/>
        <v>1</v>
      </c>
      <c r="T22" s="115"/>
      <c r="U22" s="44">
        <f t="shared" si="5"/>
        <v>0.33518038969021369</v>
      </c>
      <c r="V22" s="38">
        <f t="shared" si="6"/>
        <v>3.5000000167501248E-3</v>
      </c>
      <c r="W22" s="115"/>
      <c r="X22" s="29">
        <f t="shared" si="13"/>
        <v>11455</v>
      </c>
      <c r="Y22" s="46">
        <f t="shared" si="7"/>
        <v>97208640.311902002</v>
      </c>
      <c r="Z22" s="46">
        <f t="shared" si="8"/>
        <v>204907.44246340307</v>
      </c>
      <c r="AA22" s="46">
        <f t="shared" si="9"/>
        <v>11452.313912001731</v>
      </c>
      <c r="AB22" s="82">
        <f t="shared" si="10"/>
        <v>20095.326356816051</v>
      </c>
      <c r="AD22" s="45">
        <f t="shared" si="11"/>
        <v>97456550.394634217</v>
      </c>
      <c r="AE22" s="108"/>
      <c r="AF22" s="59" t="s">
        <v>30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1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15"/>
      <c r="M23" s="28">
        <f>'[3]E-Auto'!$E21*(1/100)</f>
        <v>0.29452935483870979</v>
      </c>
      <c r="N23" s="115"/>
      <c r="O23" s="81">
        <f t="shared" si="1"/>
        <v>14358.841068362839</v>
      </c>
      <c r="P23" s="40">
        <f t="shared" si="2"/>
        <v>1494.1416551747359</v>
      </c>
      <c r="Q23" s="115"/>
      <c r="R23" s="33">
        <f t="shared" si="3"/>
        <v>1</v>
      </c>
      <c r="S23" s="38">
        <f t="shared" si="4"/>
        <v>1</v>
      </c>
      <c r="T23" s="115"/>
      <c r="U23" s="44">
        <f t="shared" si="5"/>
        <v>0.33518109862375989</v>
      </c>
      <c r="V23" s="38">
        <f t="shared" si="6"/>
        <v>3.5000000176136806E-3</v>
      </c>
      <c r="W23" s="115"/>
      <c r="X23" s="29">
        <f t="shared" si="13"/>
        <v>11455</v>
      </c>
      <c r="Y23" s="46">
        <f t="shared" si="7"/>
        <v>98440686.628922999</v>
      </c>
      <c r="Z23" s="46">
        <f t="shared" si="8"/>
        <v>207503.91200662593</v>
      </c>
      <c r="AA23" s="46">
        <f t="shared" si="9"/>
        <v>11310.712549636801</v>
      </c>
      <c r="AB23" s="82">
        <f t="shared" si="10"/>
        <v>20349.846251595762</v>
      </c>
      <c r="AD23" s="45">
        <f t="shared" si="11"/>
        <v>98691306.099730864</v>
      </c>
      <c r="AE23" s="108"/>
      <c r="AF23" s="60" t="s">
        <v>39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1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15"/>
      <c r="M24" s="28">
        <f>'[3]E-Auto'!$E22*(1/100)</f>
        <v>0.32336129032258071</v>
      </c>
      <c r="N24" s="115"/>
      <c r="O24" s="81">
        <f t="shared" si="1"/>
        <v>14538.521150544595</v>
      </c>
      <c r="P24" s="40">
        <f t="shared" si="2"/>
        <v>1512.8012899280839</v>
      </c>
      <c r="Q24" s="115"/>
      <c r="R24" s="33">
        <f t="shared" si="3"/>
        <v>1</v>
      </c>
      <c r="S24" s="38">
        <f t="shared" si="4"/>
        <v>1</v>
      </c>
      <c r="T24" s="115"/>
      <c r="U24" s="44">
        <f t="shared" si="5"/>
        <v>0.33518183467663309</v>
      </c>
      <c r="V24" s="38">
        <f t="shared" si="6"/>
        <v>3.5000000185101765E-3</v>
      </c>
      <c r="W24" s="115"/>
      <c r="X24" s="29">
        <f t="shared" si="13"/>
        <v>11455</v>
      </c>
      <c r="Y24" s="46">
        <f t="shared" si="7"/>
        <v>99672746.187323898</v>
      </c>
      <c r="Z24" s="46">
        <f t="shared" si="8"/>
        <v>210100.37941167731</v>
      </c>
      <c r="AA24" s="46">
        <f t="shared" si="9"/>
        <v>11161.935254196054</v>
      </c>
      <c r="AB24" s="82">
        <f t="shared" si="10"/>
        <v>20604.364192981993</v>
      </c>
      <c r="AD24" s="45">
        <f t="shared" si="11"/>
        <v>99926067.866182759</v>
      </c>
      <c r="AE24" s="108"/>
      <c r="AF24" s="52" t="s">
        <v>40</v>
      </c>
      <c r="AG24" s="31">
        <v>5</v>
      </c>
      <c r="AH24" s="53" t="s">
        <v>33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1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15"/>
      <c r="M25" s="28">
        <f>'[3]E-Auto'!$E23*(1/100)</f>
        <v>0.35219322580645168</v>
      </c>
      <c r="N25" s="115"/>
      <c r="O25" s="81">
        <f t="shared" si="1"/>
        <v>14718.201232726351</v>
      </c>
      <c r="P25" s="40">
        <f t="shared" si="2"/>
        <v>1531.4603750550209</v>
      </c>
      <c r="Q25" s="115"/>
      <c r="R25" s="33">
        <f t="shared" si="3"/>
        <v>1</v>
      </c>
      <c r="S25" s="38">
        <f t="shared" si="4"/>
        <v>1</v>
      </c>
      <c r="T25" s="115"/>
      <c r="U25" s="44">
        <f t="shared" si="5"/>
        <v>0.33518259853178023</v>
      </c>
      <c r="V25" s="38">
        <f t="shared" si="6"/>
        <v>3.5000000194404393E-3</v>
      </c>
      <c r="W25" s="115"/>
      <c r="X25" s="29">
        <f t="shared" si="13"/>
        <v>11455</v>
      </c>
      <c r="Y25" s="46">
        <f t="shared" si="7"/>
        <v>100904819.4917329</v>
      </c>
      <c r="Z25" s="46">
        <f t="shared" si="8"/>
        <v>212696.8447102854</v>
      </c>
      <c r="AA25" s="46">
        <f t="shared" si="9"/>
        <v>11005.982025679488</v>
      </c>
      <c r="AB25" s="82">
        <f t="shared" si="10"/>
        <v>20858.880209961117</v>
      </c>
      <c r="AD25" s="45">
        <f t="shared" si="11"/>
        <v>101160836.19867884</v>
      </c>
      <c r="AE25" s="108"/>
      <c r="AF25" s="52" t="s">
        <v>41</v>
      </c>
      <c r="AG25" s="31">
        <v>30</v>
      </c>
      <c r="AH25" s="53" t="s">
        <v>33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1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15"/>
      <c r="M26" s="28">
        <f>'[3]E-Auto'!$E24*(1/100)</f>
        <v>0.38102516129032266</v>
      </c>
      <c r="N26" s="115"/>
      <c r="O26" s="81">
        <f t="shared" si="1"/>
        <v>14897.881314908107</v>
      </c>
      <c r="P26" s="40">
        <f t="shared" si="2"/>
        <v>1550.1189186712991</v>
      </c>
      <c r="Q26" s="115"/>
      <c r="R26" s="33">
        <f t="shared" si="3"/>
        <v>1</v>
      </c>
      <c r="S26" s="38">
        <f t="shared" si="4"/>
        <v>1</v>
      </c>
      <c r="T26" s="115"/>
      <c r="U26" s="44">
        <f t="shared" si="5"/>
        <v>0.33518339088064097</v>
      </c>
      <c r="V26" s="38">
        <f t="shared" si="6"/>
        <v>3.5000000204053047E-3</v>
      </c>
      <c r="W26" s="115"/>
      <c r="X26" s="29">
        <f t="shared" si="13"/>
        <v>11455</v>
      </c>
      <c r="Y26" s="46">
        <f t="shared" si="7"/>
        <v>102136907.05939002</v>
      </c>
      <c r="Z26" s="46">
        <f t="shared" si="8"/>
        <v>215293.30793355391</v>
      </c>
      <c r="AA26" s="46">
        <f t="shared" si="9"/>
        <v>10842.852864087108</v>
      </c>
      <c r="AB26" s="82">
        <f t="shared" si="10"/>
        <v>21113.394330948824</v>
      </c>
      <c r="AD26" s="45">
        <f t="shared" si="11"/>
        <v>102395611.61451861</v>
      </c>
      <c r="AE26" s="108"/>
      <c r="AF26" s="61" t="s">
        <v>32</v>
      </c>
      <c r="AG26" s="62">
        <f>(3750*AG7*AG8)+130000</f>
        <v>1390000</v>
      </c>
      <c r="AH26" s="58" t="s">
        <v>25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1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15"/>
      <c r="M27" s="28">
        <f>'[3]E-Auto'!$E25*(1/100)</f>
        <v>0.40985709677419369</v>
      </c>
      <c r="N27" s="115"/>
      <c r="O27" s="81">
        <f t="shared" si="1"/>
        <v>15077.561397089865</v>
      </c>
      <c r="P27" s="40">
        <f t="shared" si="2"/>
        <v>1568.7769287336728</v>
      </c>
      <c r="Q27" s="115"/>
      <c r="R27" s="33">
        <f t="shared" si="3"/>
        <v>1</v>
      </c>
      <c r="S27" s="38">
        <f t="shared" si="4"/>
        <v>1</v>
      </c>
      <c r="T27" s="115"/>
      <c r="U27" s="44">
        <f t="shared" si="5"/>
        <v>0.33518421242314828</v>
      </c>
      <c r="V27" s="38">
        <f t="shared" si="6"/>
        <v>3.5000000214056195E-3</v>
      </c>
      <c r="W27" s="115"/>
      <c r="X27" s="29">
        <f t="shared" si="13"/>
        <v>11455</v>
      </c>
      <c r="Y27" s="46">
        <f t="shared" si="7"/>
        <v>103369009.42030349</v>
      </c>
      <c r="Z27" s="46">
        <f t="shared" si="8"/>
        <v>217889.7691119771</v>
      </c>
      <c r="AA27" s="46">
        <f t="shared" si="9"/>
        <v>10672.547769418909</v>
      </c>
      <c r="AB27" s="82">
        <f t="shared" si="10"/>
        <v>21367.906583804095</v>
      </c>
      <c r="AD27" s="45">
        <f t="shared" si="11"/>
        <v>103630394.64376868</v>
      </c>
      <c r="AE27" s="108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1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15"/>
      <c r="M28" s="28">
        <f>'[3]E-Auto'!$E26*(1/100)</f>
        <v>0.43868903225806466</v>
      </c>
      <c r="N28" s="115"/>
      <c r="O28" s="81">
        <f t="shared" si="1"/>
        <v>15257.241479271621</v>
      </c>
      <c r="P28" s="40">
        <f t="shared" si="2"/>
        <v>1587.4344130437687</v>
      </c>
      <c r="Q28" s="115"/>
      <c r="R28" s="33">
        <f t="shared" si="3"/>
        <v>1</v>
      </c>
      <c r="S28" s="38">
        <f t="shared" si="4"/>
        <v>1</v>
      </c>
      <c r="T28" s="115"/>
      <c r="U28" s="44">
        <f t="shared" si="5"/>
        <v>0.33518506386772789</v>
      </c>
      <c r="V28" s="38">
        <f t="shared" si="6"/>
        <v>3.5000000224422391E-3</v>
      </c>
      <c r="W28" s="115"/>
      <c r="X28" s="29">
        <f t="shared" si="13"/>
        <v>11455</v>
      </c>
      <c r="Y28" s="46">
        <f t="shared" si="7"/>
        <v>104601127.11740546</v>
      </c>
      <c r="Z28" s="46">
        <f t="shared" si="8"/>
        <v>220486.22827545469</v>
      </c>
      <c r="AA28" s="46">
        <f t="shared" si="9"/>
        <v>10495.066741674889</v>
      </c>
      <c r="AB28" s="82">
        <f t="shared" si="10"/>
        <v>21622.41699584277</v>
      </c>
      <c r="AD28" s="45">
        <f t="shared" si="11"/>
        <v>104865185.82941842</v>
      </c>
      <c r="AE28" s="108"/>
      <c r="AF28" s="59" t="s">
        <v>31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1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15"/>
      <c r="M29" s="28">
        <f>'[3]E-Auto'!$E27*(1/100)</f>
        <v>0.46752096774193563</v>
      </c>
      <c r="N29" s="115"/>
      <c r="O29" s="81">
        <f t="shared" si="1"/>
        <v>15436.921561453377</v>
      </c>
      <c r="P29" s="40">
        <f t="shared" si="2"/>
        <v>1606.0913792518531</v>
      </c>
      <c r="Q29" s="115"/>
      <c r="R29" s="33">
        <f t="shared" si="3"/>
        <v>1</v>
      </c>
      <c r="S29" s="38">
        <f t="shared" si="4"/>
        <v>1</v>
      </c>
      <c r="T29" s="115"/>
      <c r="U29" s="44">
        <f t="shared" si="5"/>
        <v>0.33518594593129841</v>
      </c>
      <c r="V29" s="38">
        <f t="shared" si="6"/>
        <v>3.5000000235160312E-3</v>
      </c>
      <c r="W29" s="115"/>
      <c r="X29" s="29">
        <f t="shared" si="13"/>
        <v>11455</v>
      </c>
      <c r="Y29" s="46">
        <f t="shared" si="7"/>
        <v>105833260.70670834</v>
      </c>
      <c r="Z29" s="46">
        <f t="shared" si="8"/>
        <v>223082.68545330627</v>
      </c>
      <c r="AA29" s="46">
        <f t="shared" si="9"/>
        <v>10310.409780855056</v>
      </c>
      <c r="AB29" s="82">
        <f t="shared" si="10"/>
        <v>21876.925593850723</v>
      </c>
      <c r="AD29" s="45">
        <f t="shared" si="11"/>
        <v>106099985.72753637</v>
      </c>
      <c r="AE29" s="108"/>
      <c r="AF29" s="60" t="s">
        <v>28</v>
      </c>
      <c r="AG29" s="31">
        <v>35</v>
      </c>
      <c r="AH29" s="30" t="s">
        <v>25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1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15"/>
      <c r="M30" s="28">
        <f>'[3]E-Auto'!$E28*(1/100)</f>
        <v>0.49635290322580661</v>
      </c>
      <c r="N30" s="115"/>
      <c r="O30" s="81">
        <f t="shared" si="1"/>
        <v>15616.601643635135</v>
      </c>
      <c r="P30" s="40">
        <f t="shared" si="2"/>
        <v>1624.7478348604816</v>
      </c>
      <c r="Q30" s="115"/>
      <c r="R30" s="33">
        <f t="shared" si="3"/>
        <v>1</v>
      </c>
      <c r="S30" s="38">
        <f t="shared" si="4"/>
        <v>1</v>
      </c>
      <c r="T30" s="115"/>
      <c r="U30" s="44">
        <f t="shared" si="5"/>
        <v>0.33518685933927156</v>
      </c>
      <c r="V30" s="38">
        <f t="shared" si="6"/>
        <v>3.5000000246278719E-3</v>
      </c>
      <c r="W30" s="115"/>
      <c r="X30" s="29">
        <f t="shared" si="13"/>
        <v>11455</v>
      </c>
      <c r="Y30" s="46">
        <f t="shared" si="7"/>
        <v>107065410.75746106</v>
      </c>
      <c r="Z30" s="46">
        <f t="shared" si="8"/>
        <v>225679.1406742855</v>
      </c>
      <c r="AA30" s="46">
        <f t="shared" si="9"/>
        <v>10118.576886959405</v>
      </c>
      <c r="AB30" s="82">
        <f t="shared" si="10"/>
        <v>22131.43240409666</v>
      </c>
      <c r="AD30" s="45">
        <f t="shared" si="11"/>
        <v>107334794.9074264</v>
      </c>
      <c r="AE30" s="108"/>
      <c r="AF30" s="64" t="s">
        <v>29</v>
      </c>
      <c r="AG30" s="31">
        <v>56</v>
      </c>
      <c r="AH30" s="30" t="s">
        <v>25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1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15"/>
      <c r="M31" s="28">
        <f>'[3]E-Auto'!$E29*(1/100)</f>
        <v>0.52518483870967758</v>
      </c>
      <c r="N31" s="115"/>
      <c r="O31" s="81">
        <f t="shared" si="1"/>
        <v>15796.281725816891</v>
      </c>
      <c r="P31" s="40">
        <f t="shared" si="2"/>
        <v>1643.4037872280473</v>
      </c>
      <c r="Q31" s="115"/>
      <c r="R31" s="33">
        <f t="shared" si="3"/>
        <v>1</v>
      </c>
      <c r="S31" s="38">
        <f t="shared" si="4"/>
        <v>1</v>
      </c>
      <c r="T31" s="115"/>
      <c r="U31" s="44">
        <f t="shared" si="5"/>
        <v>0.33518780482555199</v>
      </c>
      <c r="V31" s="38">
        <f t="shared" si="6"/>
        <v>3.5000000257786488E-3</v>
      </c>
      <c r="W31" s="115"/>
      <c r="X31" s="29">
        <f t="shared" si="13"/>
        <v>11455</v>
      </c>
      <c r="Y31" s="46">
        <f t="shared" si="7"/>
        <v>108297577.85230491</v>
      </c>
      <c r="Z31" s="46">
        <f t="shared" si="8"/>
        <v>228275.59396659335</v>
      </c>
      <c r="AA31" s="46">
        <f t="shared" si="9"/>
        <v>9919.5680599879342</v>
      </c>
      <c r="AB31" s="82">
        <f t="shared" si="10"/>
        <v>22385.937452344526</v>
      </c>
      <c r="AD31" s="45">
        <f t="shared" si="11"/>
        <v>108569613.95178382</v>
      </c>
      <c r="AE31" s="108"/>
      <c r="AF31" s="65" t="s">
        <v>49</v>
      </c>
      <c r="AG31" s="31" t="s">
        <v>63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1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15"/>
      <c r="M32" s="28">
        <f>'[3]E-Auto'!$E30*(1/100)</f>
        <v>0.55401677419354856</v>
      </c>
      <c r="N32" s="115"/>
      <c r="O32" s="81">
        <f t="shared" si="1"/>
        <v>15975.961807998649</v>
      </c>
      <c r="P32" s="40">
        <f t="shared" si="2"/>
        <v>1662.0592435722285</v>
      </c>
      <c r="Q32" s="115"/>
      <c r="R32" s="33">
        <f t="shared" si="3"/>
        <v>1</v>
      </c>
      <c r="S32" s="38">
        <f t="shared" si="4"/>
        <v>1</v>
      </c>
      <c r="T32" s="115"/>
      <c r="U32" s="44">
        <f t="shared" si="5"/>
        <v>0.33518878313253714</v>
      </c>
      <c r="V32" s="38">
        <f t="shared" si="6"/>
        <v>3.5000000269692589E-3</v>
      </c>
      <c r="W32" s="115"/>
      <c r="X32" s="29">
        <f t="shared" si="13"/>
        <v>11455</v>
      </c>
      <c r="Y32" s="46">
        <f t="shared" si="7"/>
        <v>109529762.58742973</v>
      </c>
      <c r="Z32" s="46">
        <f t="shared" si="8"/>
        <v>230872.04535789159</v>
      </c>
      <c r="AA32" s="46">
        <f t="shared" si="9"/>
        <v>9713.3832999406495</v>
      </c>
      <c r="AB32" s="82">
        <f t="shared" si="10"/>
        <v>22640.440763865576</v>
      </c>
      <c r="AD32" s="45">
        <f t="shared" si="11"/>
        <v>109804443.45685144</v>
      </c>
      <c r="AE32" s="108"/>
      <c r="AF32" s="52" t="s">
        <v>28</v>
      </c>
      <c r="AG32" s="30"/>
      <c r="AH32" s="31">
        <v>0</v>
      </c>
      <c r="AI32" s="53" t="s">
        <v>64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1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15"/>
      <c r="M33" s="28">
        <f>'[3]E-Auto'!$E31*(1/100)</f>
        <v>0.58284870967741953</v>
      </c>
      <c r="N33" s="115"/>
      <c r="O33" s="81">
        <f t="shared" si="1"/>
        <v>16155.641890180405</v>
      </c>
      <c r="P33" s="40">
        <f t="shared" si="2"/>
        <v>1680.714210973334</v>
      </c>
      <c r="Q33" s="115"/>
      <c r="R33" s="33">
        <f t="shared" si="3"/>
        <v>1</v>
      </c>
      <c r="S33" s="38">
        <f t="shared" si="4"/>
        <v>1</v>
      </c>
      <c r="T33" s="115"/>
      <c r="U33" s="44">
        <f t="shared" si="5"/>
        <v>0.33518979501111762</v>
      </c>
      <c r="V33" s="38">
        <f t="shared" si="6"/>
        <v>3.5000000282006103E-3</v>
      </c>
      <c r="W33" s="115"/>
      <c r="X33" s="29">
        <f t="shared" si="13"/>
        <v>11455</v>
      </c>
      <c r="Y33" s="46">
        <f t="shared" si="7"/>
        <v>110761965.5727303</v>
      </c>
      <c r="Z33" s="46">
        <f t="shared" si="8"/>
        <v>233468.49487531543</v>
      </c>
      <c r="AA33" s="46">
        <f t="shared" si="9"/>
        <v>9500.0226068175452</v>
      </c>
      <c r="AB33" s="82">
        <f t="shared" si="10"/>
        <v>22894.9423634501</v>
      </c>
      <c r="AD33" s="45">
        <f t="shared" si="11"/>
        <v>111039284.03257589</v>
      </c>
      <c r="AE33" s="108"/>
      <c r="AF33" s="66" t="s">
        <v>29</v>
      </c>
      <c r="AG33" s="43"/>
      <c r="AH33" s="62">
        <f>20/60</f>
        <v>0.33333333333333331</v>
      </c>
      <c r="AI33" s="58" t="s">
        <v>64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1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15"/>
      <c r="M34" s="28">
        <f>'[3]E-Auto'!$E32*(1/100)</f>
        <v>0.6116806451612905</v>
      </c>
      <c r="N34" s="115"/>
      <c r="O34" s="81">
        <f t="shared" si="1"/>
        <v>16335.321972362161</v>
      </c>
      <c r="P34" s="40">
        <f t="shared" si="2"/>
        <v>1699.3686963775583</v>
      </c>
      <c r="Q34" s="115"/>
      <c r="R34" s="33">
        <f t="shared" si="3"/>
        <v>1</v>
      </c>
      <c r="S34" s="38">
        <f t="shared" si="4"/>
        <v>1</v>
      </c>
      <c r="T34" s="115"/>
      <c r="U34" s="44">
        <f t="shared" si="5"/>
        <v>0.33519084122067688</v>
      </c>
      <c r="V34" s="38">
        <f t="shared" si="6"/>
        <v>3.5000000294736198E-3</v>
      </c>
      <c r="W34" s="115"/>
      <c r="X34" s="29">
        <f t="shared" si="13"/>
        <v>11455</v>
      </c>
      <c r="Y34" s="46">
        <f t="shared" si="7"/>
        <v>111994187.43196197</v>
      </c>
      <c r="Z34" s="46">
        <f t="shared" si="8"/>
        <v>236064.94254548624</v>
      </c>
      <c r="AA34" s="46">
        <f t="shared" si="9"/>
        <v>9279.4859806186214</v>
      </c>
      <c r="AB34" s="82">
        <f t="shared" si="10"/>
        <v>23149.442275418802</v>
      </c>
      <c r="AD34" s="45">
        <f t="shared" si="11"/>
        <v>112274136.30276349</v>
      </c>
      <c r="AE34" s="108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1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15"/>
      <c r="M35" s="28">
        <f>'[3]E-Auto'!$E33*(1/100)</f>
        <v>0.64051258064516148</v>
      </c>
      <c r="N35" s="115"/>
      <c r="O35" s="81">
        <f t="shared" si="1"/>
        <v>16515.002054543915</v>
      </c>
      <c r="P35" s="40">
        <f t="shared" si="2"/>
        <v>1718.0227066001394</v>
      </c>
      <c r="Q35" s="115"/>
      <c r="R35" s="33">
        <f t="shared" si="3"/>
        <v>1</v>
      </c>
      <c r="S35" s="38">
        <f t="shared" si="4"/>
        <v>1</v>
      </c>
      <c r="T35" s="115"/>
      <c r="U35" s="44">
        <f t="shared" si="5"/>
        <v>0.33519192252909136</v>
      </c>
      <c r="V35" s="38">
        <f t="shared" si="6"/>
        <v>3.5000000307892146E-3</v>
      </c>
      <c r="W35" s="115"/>
      <c r="X35" s="29">
        <f t="shared" si="13"/>
        <v>11455</v>
      </c>
      <c r="Y35" s="46">
        <f t="shared" si="7"/>
        <v>113226428.80289716</v>
      </c>
      <c r="Z35" s="46">
        <f t="shared" si="8"/>
        <v>238661.38839452335</v>
      </c>
      <c r="AA35" s="46">
        <f t="shared" si="9"/>
        <v>9051.7734213438816</v>
      </c>
      <c r="AB35" s="82">
        <f t="shared" si="10"/>
        <v>23403.94052363389</v>
      </c>
      <c r="AD35" s="45">
        <f t="shared" si="11"/>
        <v>113509000.90523666</v>
      </c>
      <c r="AE35" s="108"/>
      <c r="AF35" s="59" t="s">
        <v>43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1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15"/>
      <c r="M36" s="28">
        <f>'[3]E-Auto'!$E34*(1/100)</f>
        <v>0.66934451612903245</v>
      </c>
      <c r="N36" s="115"/>
      <c r="O36" s="81">
        <f t="shared" si="1"/>
        <v>16694.682136725674</v>
      </c>
      <c r="P36" s="40">
        <f t="shared" si="2"/>
        <v>1736.6762483284338</v>
      </c>
      <c r="Q36" s="115"/>
      <c r="R36" s="33">
        <f t="shared" si="3"/>
        <v>1</v>
      </c>
      <c r="S36" s="38">
        <f t="shared" si="4"/>
        <v>1</v>
      </c>
      <c r="T36" s="115"/>
      <c r="U36" s="44">
        <f t="shared" si="5"/>
        <v>0.33519303971273029</v>
      </c>
      <c r="V36" s="38">
        <f t="shared" si="6"/>
        <v>3.500000032148334E-3</v>
      </c>
      <c r="W36" s="115"/>
      <c r="X36" s="29">
        <f t="shared" si="13"/>
        <v>11455</v>
      </c>
      <c r="Y36" s="46">
        <f t="shared" si="7"/>
        <v>114458690.33748122</v>
      </c>
      <c r="Z36" s="46">
        <f t="shared" si="8"/>
        <v>241257.83244805626</v>
      </c>
      <c r="AA36" s="46">
        <f t="shared" si="9"/>
        <v>8816.8849289933278</v>
      </c>
      <c r="AB36" s="82">
        <f t="shared" si="10"/>
        <v>23658.437131509803</v>
      </c>
      <c r="AD36" s="45">
        <f t="shared" si="11"/>
        <v>114743878.49198976</v>
      </c>
      <c r="AE36" s="108"/>
      <c r="AF36" s="60" t="s">
        <v>28</v>
      </c>
      <c r="AG36" s="31">
        <v>0.15</v>
      </c>
      <c r="AH36" s="53" t="s">
        <v>44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1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15"/>
      <c r="M37" s="28">
        <f>'[3]E-Auto'!$E35*(1/100)</f>
        <v>0.69817645161290343</v>
      </c>
      <c r="N37" s="115"/>
      <c r="O37" s="81">
        <f t="shared" si="1"/>
        <v>16874.36221890743</v>
      </c>
      <c r="P37" s="40">
        <f t="shared" si="2"/>
        <v>1755.3293281248968</v>
      </c>
      <c r="Q37" s="115"/>
      <c r="R37" s="33">
        <f t="shared" si="3"/>
        <v>1</v>
      </c>
      <c r="S37" s="38">
        <f t="shared" si="4"/>
        <v>1</v>
      </c>
      <c r="T37" s="115"/>
      <c r="U37" s="44">
        <f t="shared" si="5"/>
        <v>0.33519419355645619</v>
      </c>
      <c r="V37" s="38">
        <f t="shared" si="6"/>
        <v>3.5000000335519261E-3</v>
      </c>
      <c r="W37" s="115"/>
      <c r="X37" s="29">
        <f t="shared" si="13"/>
        <v>11455</v>
      </c>
      <c r="Y37" s="46">
        <f t="shared" si="7"/>
        <v>115690972.70198868</v>
      </c>
      <c r="Z37" s="46">
        <f t="shared" si="8"/>
        <v>243854.27473123535</v>
      </c>
      <c r="AA37" s="46">
        <f t="shared" si="9"/>
        <v>8574.8205035669525</v>
      </c>
      <c r="AB37" s="82">
        <f t="shared" si="10"/>
        <v>23912.93212202366</v>
      </c>
      <c r="AD37" s="45">
        <f t="shared" si="11"/>
        <v>115978769.7293455</v>
      </c>
      <c r="AE37" s="108"/>
      <c r="AF37" s="61" t="s">
        <v>29</v>
      </c>
      <c r="AG37" s="62">
        <v>0.7</v>
      </c>
      <c r="AH37" s="58" t="s">
        <v>44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1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15"/>
      <c r="M38" s="28">
        <f>'[3]E-Auto'!$E36*(1/100)</f>
        <v>0.7270083870967744</v>
      </c>
      <c r="N38" s="115"/>
      <c r="O38" s="81">
        <f t="shared" si="1"/>
        <v>17054.042301089186</v>
      </c>
      <c r="P38" s="40">
        <f t="shared" si="2"/>
        <v>1773.9819524299917</v>
      </c>
      <c r="Q38" s="115"/>
      <c r="R38" s="33">
        <f t="shared" si="3"/>
        <v>1</v>
      </c>
      <c r="S38" s="38">
        <f t="shared" si="4"/>
        <v>1</v>
      </c>
      <c r="T38" s="115"/>
      <c r="U38" s="44">
        <f t="shared" si="5"/>
        <v>0.33519538485362416</v>
      </c>
      <c r="V38" s="38">
        <f t="shared" si="6"/>
        <v>3.5000000350009475E-3</v>
      </c>
      <c r="W38" s="115"/>
      <c r="X38" s="29">
        <f t="shared" si="13"/>
        <v>11455</v>
      </c>
      <c r="Y38" s="46">
        <f t="shared" si="7"/>
        <v>116923276.57717913</v>
      </c>
      <c r="Z38" s="46">
        <f t="shared" si="8"/>
        <v>246450.71526874372</v>
      </c>
      <c r="AA38" s="46">
        <f t="shared" si="9"/>
        <v>8325.5801450647614</v>
      </c>
      <c r="AB38" s="82">
        <f t="shared" si="10"/>
        <v>24167.425517725467</v>
      </c>
      <c r="AD38" s="45">
        <f t="shared" si="11"/>
        <v>117213675.29811066</v>
      </c>
      <c r="AE38" s="108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1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15"/>
      <c r="M39" s="28">
        <f>'[3]E-Auto'!$E37*(1/100)</f>
        <v>0.75584032258064537</v>
      </c>
      <c r="N39" s="115"/>
      <c r="O39" s="81">
        <f t="shared" si="1"/>
        <v>17233.722383270942</v>
      </c>
      <c r="P39" s="40">
        <f t="shared" si="2"/>
        <v>1792.6341275650054</v>
      </c>
      <c r="Q39" s="115"/>
      <c r="R39" s="33">
        <f t="shared" si="3"/>
        <v>1</v>
      </c>
      <c r="S39" s="38">
        <f t="shared" si="4"/>
        <v>1</v>
      </c>
      <c r="T39" s="115"/>
      <c r="U39" s="44">
        <f t="shared" si="5"/>
        <v>0.3351966144060825</v>
      </c>
      <c r="V39" s="38">
        <f t="shared" si="6"/>
        <v>3.5000000364963685E-3</v>
      </c>
      <c r="W39" s="115"/>
      <c r="X39" s="29">
        <f t="shared" si="13"/>
        <v>11455</v>
      </c>
      <c r="Y39" s="46">
        <f t="shared" si="7"/>
        <v>118155602.65845358</v>
      </c>
      <c r="Z39" s="46">
        <f t="shared" si="8"/>
        <v>249047.15408480779</v>
      </c>
      <c r="AA39" s="46">
        <f t="shared" si="9"/>
        <v>8069.1638534867516</v>
      </c>
      <c r="AB39" s="82">
        <f t="shared" si="10"/>
        <v>24421.917340747939</v>
      </c>
      <c r="AD39" s="45">
        <f t="shared" si="11"/>
        <v>118448595.89373261</v>
      </c>
      <c r="AE39" s="108"/>
      <c r="AF39" s="59" t="s">
        <v>30</v>
      </c>
      <c r="AG39" s="50"/>
      <c r="AH39" s="51" t="s">
        <v>47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1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15"/>
      <c r="M40" s="28">
        <f>'[3]E-Auto'!$E38*(1/100)</f>
        <v>0.78467225806451635</v>
      </c>
      <c r="N40" s="115"/>
      <c r="O40" s="81">
        <f t="shared" si="1"/>
        <v>17413.402465452702</v>
      </c>
      <c r="P40" s="40">
        <f t="shared" si="2"/>
        <v>1811.2858597347958</v>
      </c>
      <c r="Q40" s="115"/>
      <c r="R40" s="33">
        <f t="shared" si="3"/>
        <v>1</v>
      </c>
      <c r="S40" s="38">
        <f t="shared" si="4"/>
        <v>1</v>
      </c>
      <c r="T40" s="115"/>
      <c r="U40" s="44">
        <f t="shared" si="5"/>
        <v>0.33519788302417236</v>
      </c>
      <c r="V40" s="38">
        <f t="shared" si="6"/>
        <v>3.5000000380391674E-3</v>
      </c>
      <c r="W40" s="115"/>
      <c r="X40" s="29">
        <f t="shared" si="13"/>
        <v>11455</v>
      </c>
      <c r="Y40" s="46">
        <f t="shared" si="7"/>
        <v>119387951.65601034</v>
      </c>
      <c r="Z40" s="46">
        <f t="shared" si="8"/>
        <v>251643.59120320767</v>
      </c>
      <c r="AA40" s="46">
        <f t="shared" si="9"/>
        <v>7805.5716288329259</v>
      </c>
      <c r="AB40" s="82">
        <f t="shared" si="10"/>
        <v>24676.407612816158</v>
      </c>
      <c r="AD40" s="45">
        <f t="shared" si="11"/>
        <v>119683532.22645521</v>
      </c>
      <c r="AE40" s="108"/>
      <c r="AF40" s="60" t="s">
        <v>45</v>
      </c>
      <c r="AG40" s="31">
        <v>3.4500000000000003E-2</v>
      </c>
      <c r="AH40" s="53" t="s">
        <v>44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1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15"/>
      <c r="M41" s="28">
        <f>'[3]E-Auto'!$E39*(1/100)</f>
        <v>0.81350419354838732</v>
      </c>
      <c r="N41" s="115"/>
      <c r="O41" s="81">
        <f t="shared" si="1"/>
        <v>17593.082547634458</v>
      </c>
      <c r="P41" s="40">
        <f t="shared" si="2"/>
        <v>1829.9371550304584</v>
      </c>
      <c r="Q41" s="115"/>
      <c r="R41" s="33">
        <f t="shared" si="3"/>
        <v>1</v>
      </c>
      <c r="S41" s="38">
        <f t="shared" si="4"/>
        <v>1</v>
      </c>
      <c r="T41" s="115"/>
      <c r="U41" s="44">
        <f t="shared" si="5"/>
        <v>0.33519919152672795</v>
      </c>
      <c r="V41" s="38">
        <f t="shared" si="6"/>
        <v>3.5000000396303321E-3</v>
      </c>
      <c r="W41" s="115"/>
      <c r="X41" s="29">
        <f t="shared" si="13"/>
        <v>11455</v>
      </c>
      <c r="Y41" s="46">
        <f t="shared" si="7"/>
        <v>120620324.29500112</v>
      </c>
      <c r="Z41" s="46">
        <f t="shared" si="8"/>
        <v>254240.02664728742</v>
      </c>
      <c r="AA41" s="46">
        <f t="shared" si="9"/>
        <v>7534.8034711032824</v>
      </c>
      <c r="AB41" s="82">
        <f t="shared" si="10"/>
        <v>24930.896355256868</v>
      </c>
      <c r="AD41" s="45">
        <f t="shared" si="11"/>
        <v>120918485.02147476</v>
      </c>
      <c r="AE41" s="108"/>
      <c r="AF41" s="61" t="s">
        <v>46</v>
      </c>
      <c r="AG41" s="62">
        <v>1.49E-2</v>
      </c>
      <c r="AH41" s="58" t="s">
        <v>44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1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15"/>
      <c r="M42" s="28">
        <f>'[3]E-Auto'!$E40*(1/100)</f>
        <v>0.8423361290322583</v>
      </c>
      <c r="N42" s="115"/>
      <c r="O42" s="81">
        <f t="shared" si="1"/>
        <v>17772.762629816214</v>
      </c>
      <c r="P42" s="40">
        <f t="shared" si="2"/>
        <v>1848.5880194319225</v>
      </c>
      <c r="Q42" s="115"/>
      <c r="R42" s="33">
        <f t="shared" si="3"/>
        <v>1</v>
      </c>
      <c r="S42" s="38">
        <f t="shared" si="4"/>
        <v>1</v>
      </c>
      <c r="T42" s="115"/>
      <c r="U42" s="44">
        <f t="shared" si="5"/>
        <v>0.33520054074107625</v>
      </c>
      <c r="V42" s="38">
        <f t="shared" si="6"/>
        <v>3.5000000412708631E-3</v>
      </c>
      <c r="W42" s="115"/>
      <c r="X42" s="29">
        <f t="shared" si="13"/>
        <v>11455</v>
      </c>
      <c r="Y42" s="46">
        <f t="shared" si="7"/>
        <v>121852721.31568719</v>
      </c>
      <c r="Z42" s="46">
        <f t="shared" si="8"/>
        <v>256836.46043996522</v>
      </c>
      <c r="AA42" s="46">
        <f t="shared" si="9"/>
        <v>7256.8593802978221</v>
      </c>
      <c r="AB42" s="82">
        <f t="shared" si="10"/>
        <v>25185.383589007601</v>
      </c>
      <c r="AD42" s="45">
        <f t="shared" si="11"/>
        <v>122153455.01909648</v>
      </c>
      <c r="AE42" s="108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1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15"/>
      <c r="M43" s="28">
        <f>'[3]E-Auto'!$E41*(1/100)</f>
        <v>0.87116806451612927</v>
      </c>
      <c r="N43" s="115"/>
      <c r="O43" s="81">
        <f t="shared" si="1"/>
        <v>17952.44271199797</v>
      </c>
      <c r="P43" s="40">
        <f t="shared" si="2"/>
        <v>1867.2384588104758</v>
      </c>
      <c r="Q43" s="115"/>
      <c r="R43" s="33">
        <f t="shared" si="3"/>
        <v>1</v>
      </c>
      <c r="S43" s="38">
        <f t="shared" si="4"/>
        <v>1</v>
      </c>
      <c r="T43" s="115"/>
      <c r="U43" s="44">
        <f t="shared" si="5"/>
        <v>0.33520193150303729</v>
      </c>
      <c r="V43" s="38">
        <f t="shared" si="6"/>
        <v>3.5000000429617679E-3</v>
      </c>
      <c r="W43" s="115"/>
      <c r="X43" s="29">
        <f t="shared" si="13"/>
        <v>11455</v>
      </c>
      <c r="Y43" s="46">
        <f t="shared" si="7"/>
        <v>123085143.47359538</v>
      </c>
      <c r="Z43" s="46">
        <f t="shared" si="8"/>
        <v>259432.89260374257</v>
      </c>
      <c r="AA43" s="46">
        <f t="shared" si="9"/>
        <v>6971.7393564165432</v>
      </c>
      <c r="AB43" s="82">
        <f t="shared" si="10"/>
        <v>25439.869334625491</v>
      </c>
      <c r="AD43" s="45">
        <f t="shared" si="11"/>
        <v>123388442.97489016</v>
      </c>
      <c r="AE43" s="108"/>
      <c r="AF43" s="49" t="s">
        <v>48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1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15"/>
      <c r="M44" s="28">
        <f>'[3]E-Auto'!$E42*(1/100)</f>
        <v>0.9</v>
      </c>
      <c r="N44" s="115"/>
      <c r="O44" s="81">
        <f t="shared" si="1"/>
        <v>18132.12279417973</v>
      </c>
      <c r="P44" s="40">
        <f t="shared" si="2"/>
        <v>1885.8884789312201</v>
      </c>
      <c r="Q44" s="115"/>
      <c r="R44" s="33">
        <f t="shared" si="3"/>
        <v>1</v>
      </c>
      <c r="S44" s="38">
        <f t="shared" si="4"/>
        <v>1</v>
      </c>
      <c r="T44" s="115"/>
      <c r="U44" s="44">
        <f t="shared" si="5"/>
        <v>0.33520336465692413</v>
      </c>
      <c r="V44" s="38">
        <f t="shared" si="6"/>
        <v>3.5000000447040682E-3</v>
      </c>
      <c r="W44" s="115"/>
      <c r="X44" s="29">
        <f t="shared" si="13"/>
        <v>11455</v>
      </c>
      <c r="Y44" s="46">
        <f t="shared" si="7"/>
        <v>124317591.53967419</v>
      </c>
      <c r="Z44" s="46">
        <f t="shared" si="8"/>
        <v>262029.32316071453</v>
      </c>
      <c r="AA44" s="46">
        <f t="shared" si="9"/>
        <v>6679.4433994594501</v>
      </c>
      <c r="AB44" s="82">
        <f t="shared" si="10"/>
        <v>25694.353612295905</v>
      </c>
      <c r="AD44" s="45">
        <f t="shared" si="11"/>
        <v>124623449.65984665</v>
      </c>
      <c r="AE44" s="108"/>
      <c r="AF44" s="109" t="s">
        <v>50</v>
      </c>
      <c r="AG44" s="110"/>
      <c r="AH44" s="111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1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15"/>
      <c r="M45" s="28">
        <f>'[3]E-Auto'!$E43*(1/100)</f>
        <v>0.928831935483871</v>
      </c>
      <c r="N45" s="115"/>
      <c r="O45" s="81">
        <f t="shared" si="1"/>
        <v>18311.802876361486</v>
      </c>
      <c r="P45" s="40">
        <f t="shared" si="2"/>
        <v>1904.5380854554598</v>
      </c>
      <c r="Q45" s="115"/>
      <c r="R45" s="33">
        <f t="shared" si="3"/>
        <v>1</v>
      </c>
      <c r="S45" s="38">
        <f t="shared" si="4"/>
        <v>1</v>
      </c>
      <c r="T45" s="115"/>
      <c r="U45" s="44">
        <f t="shared" si="5"/>
        <v>0.3352048410555426</v>
      </c>
      <c r="V45" s="38">
        <f t="shared" si="6"/>
        <v>3.5000000464987914E-3</v>
      </c>
      <c r="W45" s="115"/>
      <c r="X45" s="29">
        <f t="shared" si="13"/>
        <v>11455</v>
      </c>
      <c r="Y45" s="46">
        <f t="shared" si="7"/>
        <v>125550066.30044979</v>
      </c>
      <c r="Z45" s="46">
        <f t="shared" si="8"/>
        <v>264625.75213257782</v>
      </c>
      <c r="AA45" s="46">
        <f t="shared" si="9"/>
        <v>6379.9715094265375</v>
      </c>
      <c r="AB45" s="82">
        <f t="shared" si="10"/>
        <v>25948.836441840762</v>
      </c>
      <c r="AD45" s="45">
        <f t="shared" si="11"/>
        <v>125858475.86053364</v>
      </c>
      <c r="AE45" s="108"/>
      <c r="AF45" s="52" t="s">
        <v>54</v>
      </c>
      <c r="AG45" s="31">
        <v>15000</v>
      </c>
      <c r="AH45" s="53" t="s">
        <v>53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1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15"/>
      <c r="M46" s="28">
        <f>'[3]E-Auto'!$E44*(1/100)</f>
        <v>0.95766387096774197</v>
      </c>
      <c r="N46" s="115"/>
      <c r="O46" s="81">
        <f t="shared" si="1"/>
        <v>18491.482958543242</v>
      </c>
      <c r="P46" s="40">
        <f t="shared" si="2"/>
        <v>1923.1872839430305</v>
      </c>
      <c r="Q46" s="115"/>
      <c r="R46" s="33">
        <f t="shared" si="3"/>
        <v>1</v>
      </c>
      <c r="S46" s="38">
        <f t="shared" si="4"/>
        <v>1</v>
      </c>
      <c r="T46" s="115"/>
      <c r="U46" s="44">
        <f t="shared" si="5"/>
        <v>0.33520636156019168</v>
      </c>
      <c r="V46" s="38">
        <f t="shared" si="6"/>
        <v>3.5000000483469775E-3</v>
      </c>
      <c r="W46" s="115"/>
      <c r="X46" s="29">
        <f t="shared" si="13"/>
        <v>11455</v>
      </c>
      <c r="Y46" s="46">
        <f t="shared" si="7"/>
        <v>126782568.55818215</v>
      </c>
      <c r="Z46" s="46">
        <f t="shared" si="8"/>
        <v>267222.17954064056</v>
      </c>
      <c r="AA46" s="46">
        <f t="shared" si="9"/>
        <v>6073.3236863178054</v>
      </c>
      <c r="AB46" s="82">
        <f t="shared" si="10"/>
        <v>26203.317842726708</v>
      </c>
      <c r="AD46" s="45">
        <f t="shared" si="11"/>
        <v>127093522.37925182</v>
      </c>
      <c r="AE46" s="108"/>
      <c r="AF46" s="54"/>
      <c r="AG46" s="55">
        <f>'[4]Risikoschätzung '!$P$22</f>
        <v>3.8183974898599521E-6</v>
      </c>
      <c r="AH46" s="53" t="s">
        <v>57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1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15"/>
      <c r="M47" s="28">
        <f>'[3]E-Auto'!$E45*(1/100)</f>
        <v>0.98649580645161294</v>
      </c>
      <c r="N47" s="115"/>
      <c r="O47" s="81">
        <f t="shared" si="1"/>
        <v>18671.163040724998</v>
      </c>
      <c r="P47" s="40">
        <f t="shared" si="2"/>
        <v>1941.8360798545596</v>
      </c>
      <c r="Q47" s="115"/>
      <c r="R47" s="33">
        <f t="shared" si="3"/>
        <v>1</v>
      </c>
      <c r="S47" s="38">
        <f t="shared" si="4"/>
        <v>1</v>
      </c>
      <c r="T47" s="115"/>
      <c r="U47" s="44">
        <f t="shared" si="5"/>
        <v>0.33520792704066321</v>
      </c>
      <c r="V47" s="38">
        <f t="shared" si="6"/>
        <v>3.5000000502496778E-3</v>
      </c>
      <c r="W47" s="115"/>
      <c r="X47" s="29">
        <f t="shared" si="13"/>
        <v>11455</v>
      </c>
      <c r="Y47" s="46">
        <f t="shared" si="7"/>
        <v>128015099.13102116</v>
      </c>
      <c r="Z47" s="46">
        <f t="shared" si="8"/>
        <v>269818.6054058306</v>
      </c>
      <c r="AA47" s="46">
        <f t="shared" si="9"/>
        <v>5759.4999301332564</v>
      </c>
      <c r="AB47" s="82">
        <f t="shared" si="10"/>
        <v>26457.797834073055</v>
      </c>
      <c r="AD47" s="45">
        <f t="shared" ref="AD47:AD54" si="14">SUM(X47:AB47)</f>
        <v>128328590.03419119</v>
      </c>
      <c r="AE47" s="108"/>
      <c r="AF47" s="54"/>
      <c r="AG47" s="55">
        <f>'[4]Risikoschätzung '!$P$26</f>
        <v>1.4614157752901537E-6</v>
      </c>
      <c r="AH47" s="53" t="s">
        <v>57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1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15"/>
      <c r="M48" s="28">
        <f>'[3]E-Auto'!$E46*(1/100)</f>
        <v>1</v>
      </c>
      <c r="N48" s="115"/>
      <c r="O48" s="81">
        <f t="shared" si="1"/>
        <v>18850.843122906754</v>
      </c>
      <c r="P48" s="40">
        <f t="shared" si="2"/>
        <v>1960.4844785536693</v>
      </c>
      <c r="Q48" s="115"/>
      <c r="R48" s="33">
        <f t="shared" si="3"/>
        <v>1</v>
      </c>
      <c r="S48" s="38">
        <f t="shared" si="4"/>
        <v>1</v>
      </c>
      <c r="T48" s="115"/>
      <c r="U48" s="44">
        <f t="shared" si="5"/>
        <v>0.33520953837524192</v>
      </c>
      <c r="V48" s="38">
        <f t="shared" si="6"/>
        <v>3.5000000522079511E-3</v>
      </c>
      <c r="W48" s="115"/>
      <c r="X48" s="29">
        <f t="shared" si="13"/>
        <v>11455</v>
      </c>
      <c r="Y48" s="46">
        <f t="shared" si="7"/>
        <v>129247658.85316244</v>
      </c>
      <c r="Z48" s="46">
        <f t="shared" si="8"/>
        <v>272415.02974870405</v>
      </c>
      <c r="AA48" s="46">
        <f t="shared" si="9"/>
        <v>5638.6170678160606</v>
      </c>
      <c r="AB48" s="82">
        <f t="shared" si="10"/>
        <v>26712.276434659441</v>
      </c>
      <c r="AD48" s="45">
        <f t="shared" si="14"/>
        <v>129563879.77641362</v>
      </c>
      <c r="AE48" s="108"/>
      <c r="AF48" s="109" t="s">
        <v>51</v>
      </c>
      <c r="AG48" s="110"/>
      <c r="AH48" s="111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1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15"/>
      <c r="M49" s="28">
        <f>'[3]E-Auto'!$E47*(1/100)</f>
        <v>1</v>
      </c>
      <c r="N49" s="115"/>
      <c r="O49" s="81">
        <f t="shared" si="1"/>
        <v>19030.52320508851</v>
      </c>
      <c r="P49" s="40">
        <f t="shared" si="2"/>
        <v>1979.1324853091237</v>
      </c>
      <c r="Q49" s="115"/>
      <c r="R49" s="33">
        <f t="shared" si="3"/>
        <v>1</v>
      </c>
      <c r="S49" s="38">
        <f t="shared" si="4"/>
        <v>1</v>
      </c>
      <c r="T49" s="115"/>
      <c r="U49" s="44">
        <f t="shared" si="5"/>
        <v>0.33521119645070557</v>
      </c>
      <c r="V49" s="38">
        <f t="shared" si="6"/>
        <v>3.5000000542228676E-3</v>
      </c>
      <c r="W49" s="115"/>
      <c r="X49" s="29">
        <f t="shared" si="13"/>
        <v>11455</v>
      </c>
      <c r="Y49" s="46">
        <f t="shared" si="7"/>
        <v>130480248.57500373</v>
      </c>
      <c r="Z49" s="46">
        <f t="shared" si="8"/>
        <v>275011.45258945349</v>
      </c>
      <c r="AA49" s="46">
        <f t="shared" si="9"/>
        <v>5692.3625247980626</v>
      </c>
      <c r="AB49" s="82">
        <f t="shared" si="10"/>
        <v>26966.753662933403</v>
      </c>
      <c r="AD49" s="45">
        <f t="shared" si="14"/>
        <v>130799374.1437809</v>
      </c>
      <c r="AE49" s="108"/>
      <c r="AF49" s="52" t="s">
        <v>55</v>
      </c>
      <c r="AG49" s="31">
        <v>110000</v>
      </c>
      <c r="AH49" s="53" t="s">
        <v>53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1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15"/>
      <c r="M50" s="28">
        <f>'[3]E-Auto'!$E48*(1/100)</f>
        <v>1</v>
      </c>
      <c r="N50" s="115"/>
      <c r="O50" s="81">
        <f t="shared" si="1"/>
        <v>19210.203287270266</v>
      </c>
      <c r="P50" s="40">
        <f t="shared" si="2"/>
        <v>1997.780105296913</v>
      </c>
      <c r="Q50" s="115"/>
      <c r="R50" s="33">
        <f t="shared" si="3"/>
        <v>1</v>
      </c>
      <c r="S50" s="38">
        <f t="shared" si="4"/>
        <v>1</v>
      </c>
      <c r="T50" s="115"/>
      <c r="U50" s="44">
        <f t="shared" si="5"/>
        <v>0.33521290216232491</v>
      </c>
      <c r="V50" s="38">
        <f t="shared" si="6"/>
        <v>3.5000000562955087E-3</v>
      </c>
      <c r="W50" s="115"/>
      <c r="X50" s="29">
        <f t="shared" si="13"/>
        <v>11455</v>
      </c>
      <c r="Y50" s="46">
        <f t="shared" si="7"/>
        <v>131712869.16330066</v>
      </c>
      <c r="Z50" s="46">
        <f t="shared" si="8"/>
        <v>277607.8739479158</v>
      </c>
      <c r="AA50" s="46">
        <f t="shared" si="9"/>
        <v>5746.1079817800637</v>
      </c>
      <c r="AB50" s="82">
        <f t="shared" si="10"/>
        <v>27221.229537017625</v>
      </c>
      <c r="AD50" s="45">
        <f t="shared" si="14"/>
        <v>132034899.37476738</v>
      </c>
      <c r="AE50" s="108"/>
      <c r="AF50" s="54"/>
      <c r="AG50" s="55">
        <f>'[4]Risikoschätzung '!$P$21</f>
        <v>2.6432999158184737E-7</v>
      </c>
      <c r="AH50" s="53" t="s">
        <v>58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1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15"/>
      <c r="M51" s="28">
        <f>'[3]E-Auto'!$E49*(1/100)</f>
        <v>1</v>
      </c>
      <c r="N51" s="115"/>
      <c r="O51" s="81">
        <f t="shared" si="1"/>
        <v>19389.883369452022</v>
      </c>
      <c r="P51" s="40">
        <f t="shared" si="2"/>
        <v>2016.4273436022895</v>
      </c>
      <c r="Q51" s="115"/>
      <c r="R51" s="33">
        <f t="shared" si="3"/>
        <v>1</v>
      </c>
      <c r="S51" s="38">
        <f t="shared" si="4"/>
        <v>1</v>
      </c>
      <c r="T51" s="115"/>
      <c r="U51" s="44">
        <f t="shared" si="5"/>
        <v>0.3352146564138635</v>
      </c>
      <c r="V51" s="38">
        <f t="shared" si="6"/>
        <v>3.5000000584269652E-3</v>
      </c>
      <c r="W51" s="115"/>
      <c r="X51" s="29">
        <f t="shared" si="13"/>
        <v>11455</v>
      </c>
      <c r="Y51" s="46">
        <f t="shared" si="7"/>
        <v>132945521.50132294</v>
      </c>
      <c r="Z51" s="46">
        <f t="shared" si="8"/>
        <v>280204.29384358029</v>
      </c>
      <c r="AA51" s="46">
        <f t="shared" si="9"/>
        <v>5799.8534387620657</v>
      </c>
      <c r="AB51" s="82">
        <f t="shared" si="10"/>
        <v>27475.704074717116</v>
      </c>
      <c r="AD51" s="45">
        <f t="shared" si="14"/>
        <v>133270456.35268</v>
      </c>
      <c r="AE51" s="108"/>
      <c r="AF51" s="54"/>
      <c r="AG51" s="55">
        <f>'[4]Risikoschätzung '!$P$25</f>
        <v>1.0116705256743542E-7</v>
      </c>
      <c r="AH51" s="53" t="s">
        <v>58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1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15"/>
      <c r="M52" s="28">
        <f>'[3]E-Auto'!$E50*(1/100)</f>
        <v>1</v>
      </c>
      <c r="N52" s="115"/>
      <c r="O52" s="81">
        <f t="shared" si="1"/>
        <v>19569.563451633778</v>
      </c>
      <c r="P52" s="40">
        <f t="shared" si="2"/>
        <v>2035.0742052217456</v>
      </c>
      <c r="Q52" s="115"/>
      <c r="R52" s="33">
        <f t="shared" si="3"/>
        <v>1</v>
      </c>
      <c r="S52" s="38">
        <f t="shared" si="4"/>
        <v>1</v>
      </c>
      <c r="T52" s="115"/>
      <c r="U52" s="44">
        <f t="shared" si="5"/>
        <v>0.33521646011757794</v>
      </c>
      <c r="V52" s="38">
        <f t="shared" si="6"/>
        <v>3.5000000606183364E-3</v>
      </c>
      <c r="W52" s="115"/>
      <c r="X52" s="29">
        <f t="shared" si="13"/>
        <v>11455</v>
      </c>
      <c r="Y52" s="46">
        <f t="shared" si="7"/>
        <v>134178206.48901033</v>
      </c>
      <c r="Z52" s="46">
        <f t="shared" si="8"/>
        <v>282800.71229559596</v>
      </c>
      <c r="AA52" s="46">
        <f t="shared" si="9"/>
        <v>5853.5988957440659</v>
      </c>
      <c r="AB52" s="82">
        <f t="shared" si="10"/>
        <v>27730.177293526085</v>
      </c>
      <c r="AD52" s="45">
        <f t="shared" si="14"/>
        <v>134506045.97749522</v>
      </c>
      <c r="AE52" s="108"/>
      <c r="AF52" s="109" t="s">
        <v>52</v>
      </c>
      <c r="AG52" s="110"/>
      <c r="AH52" s="111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1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15"/>
      <c r="M53" s="28">
        <f>'[3]E-Auto'!$E51*(1/100)</f>
        <v>1</v>
      </c>
      <c r="N53" s="115"/>
      <c r="O53" s="81">
        <f t="shared" si="1"/>
        <v>19749.243533815534</v>
      </c>
      <c r="P53" s="40">
        <f t="shared" si="2"/>
        <v>2053.720695064942</v>
      </c>
      <c r="Q53" s="115"/>
      <c r="R53" s="33">
        <f t="shared" si="3"/>
        <v>1</v>
      </c>
      <c r="S53" s="38">
        <f t="shared" si="4"/>
        <v>1</v>
      </c>
      <c r="T53" s="115"/>
      <c r="U53" s="44">
        <f t="shared" si="5"/>
        <v>0.33521831419421788</v>
      </c>
      <c r="V53" s="38">
        <f t="shared" si="6"/>
        <v>3.5000000628707343E-3</v>
      </c>
      <c r="W53" s="115"/>
      <c r="X53" s="29">
        <f t="shared" si="13"/>
        <v>11455</v>
      </c>
      <c r="Y53" s="46">
        <f t="shared" si="7"/>
        <v>135410925.04312897</v>
      </c>
      <c r="Z53" s="46">
        <f t="shared" si="8"/>
        <v>285397.12932277913</v>
      </c>
      <c r="AA53" s="46">
        <f t="shared" si="9"/>
        <v>5907.3443527260679</v>
      </c>
      <c r="AB53" s="82">
        <f t="shared" si="10"/>
        <v>27984.649210634725</v>
      </c>
      <c r="AD53" s="45">
        <f t="shared" si="14"/>
        <v>135741669.16601509</v>
      </c>
      <c r="AE53" s="108"/>
      <c r="AF53" s="52" t="s">
        <v>56</v>
      </c>
      <c r="AG53" s="31">
        <v>3700000</v>
      </c>
      <c r="AH53" s="53" t="s">
        <v>53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16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16"/>
      <c r="M54" s="28">
        <f>'[3]E-Auto'!$E52*(1/100)</f>
        <v>1</v>
      </c>
      <c r="N54" s="116"/>
      <c r="O54" s="81">
        <f t="shared" si="1"/>
        <v>19928.923615997293</v>
      </c>
      <c r="P54" s="40">
        <f t="shared" si="2"/>
        <v>2072.3668179565875</v>
      </c>
      <c r="Q54" s="116"/>
      <c r="R54" s="33">
        <f t="shared" si="3"/>
        <v>1</v>
      </c>
      <c r="S54" s="38">
        <f t="shared" si="4"/>
        <v>1</v>
      </c>
      <c r="T54" s="116"/>
      <c r="U54" s="44">
        <f t="shared" si="5"/>
        <v>0.33522021957302572</v>
      </c>
      <c r="V54" s="38">
        <f t="shared" si="6"/>
        <v>3.5000000651852796E-3</v>
      </c>
      <c r="W54" s="116"/>
      <c r="X54" s="29">
        <f t="shared" si="13"/>
        <v>11455</v>
      </c>
      <c r="Y54" s="46">
        <f t="shared" si="7"/>
        <v>136643678.09742686</v>
      </c>
      <c r="Z54" s="46">
        <f t="shared" si="8"/>
        <v>287993.54494362057</v>
      </c>
      <c r="AA54" s="46">
        <f t="shared" si="9"/>
        <v>5961.0898097080699</v>
      </c>
      <c r="AB54" s="82">
        <f t="shared" si="10"/>
        <v>28239.119842935812</v>
      </c>
      <c r="AD54" s="45">
        <f t="shared" si="14"/>
        <v>136977326.85202315</v>
      </c>
      <c r="AE54" s="108"/>
      <c r="AF54" s="54"/>
      <c r="AG54" s="55">
        <f>'[4]Risikoschätzung '!$P$20</f>
        <v>1.3698630136986301E-8</v>
      </c>
      <c r="AH54" s="53" t="s">
        <v>58</v>
      </c>
    </row>
    <row r="55" spans="1:34" ht="15" thickBot="1" x14ac:dyDescent="0.35">
      <c r="AD55" s="45">
        <f>SUM(AD9:AD54)</f>
        <v>5024003747.9719992</v>
      </c>
      <c r="AE55" s="108"/>
      <c r="AF55" s="56"/>
      <c r="AG55" s="57">
        <f>'[4]Risikoschätzung '!$P$24</f>
        <v>5.2428785204316568E-9</v>
      </c>
      <c r="AH55" s="58" t="s">
        <v>58</v>
      </c>
    </row>
    <row r="56" spans="1:34" ht="15" thickBot="1" x14ac:dyDescent="0.35">
      <c r="U56" s="112" t="s">
        <v>27</v>
      </c>
      <c r="V56" s="113"/>
      <c r="X56" s="10">
        <f>SUM(X9:X54)</f>
        <v>1874930</v>
      </c>
      <c r="Y56" s="71">
        <f>SUM(Y9:Y54)</f>
        <v>5010102936.9491301</v>
      </c>
      <c r="Z56" s="72">
        <f>SUM(Z9:Z54)</f>
        <v>10560388.008342231</v>
      </c>
      <c r="AA56" s="72">
        <f>SUM(AA9:AA54)</f>
        <v>429893.34658386337</v>
      </c>
      <c r="AB56" s="79">
        <f>SUM(AB9:AB54)</f>
        <v>1035599.6679407795</v>
      </c>
      <c r="AD56" s="73">
        <f>X56+Y56+Z56+AA56+AB56</f>
        <v>5024003747.9719973</v>
      </c>
      <c r="AF56" s="83"/>
      <c r="AG56" s="84"/>
    </row>
    <row r="57" spans="1:34" ht="15" thickBot="1" x14ac:dyDescent="0.35">
      <c r="AF57" s="85"/>
      <c r="AG57" s="86"/>
    </row>
    <row r="58" spans="1:34" x14ac:dyDescent="0.3">
      <c r="AE58" s="30"/>
      <c r="AF58" s="83"/>
      <c r="AG58" s="84"/>
      <c r="AH58" s="48"/>
    </row>
    <row r="59" spans="1:34" ht="15" thickBot="1" x14ac:dyDescent="0.35">
      <c r="AF59" s="85"/>
      <c r="AG59" s="86"/>
    </row>
    <row r="60" spans="1:34" x14ac:dyDescent="0.3">
      <c r="AG60" s="47"/>
    </row>
  </sheetData>
  <mergeCells count="33">
    <mergeCell ref="B7:C7"/>
    <mergeCell ref="H1:H54"/>
    <mergeCell ref="L1:L54"/>
    <mergeCell ref="Q1:Q54"/>
    <mergeCell ref="T1:T54"/>
    <mergeCell ref="B2:D3"/>
    <mergeCell ref="F2:G3"/>
    <mergeCell ref="O2:P2"/>
    <mergeCell ref="O3:P4"/>
    <mergeCell ref="W1:W54"/>
    <mergeCell ref="D5:E6"/>
    <mergeCell ref="I5:K6"/>
    <mergeCell ref="M5:M6"/>
    <mergeCell ref="O5:P7"/>
    <mergeCell ref="R5:S6"/>
    <mergeCell ref="D7:E7"/>
    <mergeCell ref="F7:G7"/>
    <mergeCell ref="AF52:AH52"/>
    <mergeCell ref="U56:V56"/>
    <mergeCell ref="AF56:AG57"/>
    <mergeCell ref="AF58:AG59"/>
    <mergeCell ref="N1:N54"/>
    <mergeCell ref="AF9:AF11"/>
    <mergeCell ref="AH9:AH11"/>
    <mergeCell ref="AF17:AF19"/>
    <mergeCell ref="AH17:AH19"/>
    <mergeCell ref="AF44:AH44"/>
    <mergeCell ref="AF48:AH48"/>
    <mergeCell ref="AF3:AH4"/>
    <mergeCell ref="U5:V6"/>
    <mergeCell ref="AD7:AD8"/>
    <mergeCell ref="AE1:AE55"/>
    <mergeCell ref="Y2:AA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Variante 1</vt:lpstr>
      <vt:lpstr>Variante 2</vt:lpstr>
      <vt:lpstr>Variante 3</vt:lpstr>
      <vt:lpstr>Variante 3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2020-04-21T22:33:49Z</dcterms:modified>
</cp:coreProperties>
</file>