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1\"/>
    </mc:Choice>
  </mc:AlternateContent>
  <bookViews>
    <workbookView xWindow="2688" yWindow="2688" windowWidth="17136" windowHeight="7152" activeTab="8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2" i="2" l="1"/>
  <c r="D11" i="2"/>
  <c r="B42" i="2"/>
  <c r="B11" i="2"/>
  <c r="O11" i="2" s="1"/>
  <c r="D42" i="4"/>
  <c r="D11" i="4"/>
  <c r="B42" i="4"/>
  <c r="B11" i="4"/>
  <c r="O11" i="4" s="1"/>
  <c r="D42" i="5"/>
  <c r="D11" i="5"/>
  <c r="B42" i="5"/>
  <c r="B11" i="5"/>
  <c r="O11" i="5" s="1"/>
  <c r="U11" i="5" s="1"/>
  <c r="D42" i="6"/>
  <c r="D11" i="6"/>
  <c r="B42" i="6"/>
  <c r="B11" i="6"/>
  <c r="D42" i="7"/>
  <c r="D11" i="7"/>
  <c r="B42" i="7"/>
  <c r="B11" i="7"/>
  <c r="D42" i="8"/>
  <c r="D11" i="8"/>
  <c r="B42" i="8"/>
  <c r="B11" i="8"/>
  <c r="D42" i="10"/>
  <c r="D11" i="10"/>
  <c r="B42" i="10"/>
  <c r="B11" i="10"/>
  <c r="D42" i="11"/>
  <c r="D11" i="11"/>
  <c r="B42" i="11"/>
  <c r="B11" i="11"/>
  <c r="M14" i="11" s="1"/>
  <c r="M15" i="11" s="1"/>
  <c r="D42" i="12"/>
  <c r="D11" i="12"/>
  <c r="B42" i="12"/>
  <c r="B11" i="12"/>
  <c r="C16" i="2"/>
  <c r="I16" i="2"/>
  <c r="P16" i="2" s="1"/>
  <c r="S16" i="2"/>
  <c r="X16" i="2" s="1"/>
  <c r="B16" i="2"/>
  <c r="O16" i="2"/>
  <c r="R16" i="2" s="1"/>
  <c r="C17" i="2"/>
  <c r="I17" i="2"/>
  <c r="P17" i="2" s="1"/>
  <c r="S17" i="2" s="1"/>
  <c r="X17" i="2" s="1"/>
  <c r="B17" i="2"/>
  <c r="O17" i="2"/>
  <c r="R17" i="2" s="1"/>
  <c r="C18" i="2"/>
  <c r="I18" i="2"/>
  <c r="P18" i="2" s="1"/>
  <c r="S18" i="2"/>
  <c r="X18" i="2" s="1"/>
  <c r="B18" i="2"/>
  <c r="O18" i="2"/>
  <c r="R18" i="2" s="1"/>
  <c r="C19" i="2"/>
  <c r="I19" i="2"/>
  <c r="P19" i="2" s="1"/>
  <c r="S19" i="2" s="1"/>
  <c r="B19" i="2"/>
  <c r="O19" i="2"/>
  <c r="R19" i="2" s="1"/>
  <c r="X19" i="2"/>
  <c r="C20" i="2"/>
  <c r="I20" i="2"/>
  <c r="P20" i="2" s="1"/>
  <c r="S20" i="2"/>
  <c r="X20" i="2" s="1"/>
  <c r="B20" i="2"/>
  <c r="O20" i="2"/>
  <c r="R20" i="2" s="1"/>
  <c r="C21" i="2"/>
  <c r="I21" i="2"/>
  <c r="P21" i="2" s="1"/>
  <c r="S21" i="2" s="1"/>
  <c r="X21" i="2" s="1"/>
  <c r="B21" i="2"/>
  <c r="O21" i="2"/>
  <c r="R21" i="2" s="1"/>
  <c r="C22" i="2"/>
  <c r="I22" i="2"/>
  <c r="P22" i="2" s="1"/>
  <c r="S22" i="2"/>
  <c r="X22" i="2" s="1"/>
  <c r="B22" i="2"/>
  <c r="O22" i="2"/>
  <c r="R22" i="2" s="1"/>
  <c r="C23" i="2"/>
  <c r="I23" i="2"/>
  <c r="P23" i="2" s="1"/>
  <c r="S23" i="2" s="1"/>
  <c r="B23" i="2"/>
  <c r="O23" i="2"/>
  <c r="R23" i="2" s="1"/>
  <c r="X23" i="2"/>
  <c r="C24" i="2"/>
  <c r="I24" i="2"/>
  <c r="P24" i="2" s="1"/>
  <c r="S24" i="2"/>
  <c r="X24" i="2" s="1"/>
  <c r="B24" i="2"/>
  <c r="O24" i="2"/>
  <c r="R24" i="2" s="1"/>
  <c r="C25" i="2"/>
  <c r="I25" i="2"/>
  <c r="P25" i="2" s="1"/>
  <c r="S25" i="2" s="1"/>
  <c r="X25" i="2" s="1"/>
  <c r="B25" i="2"/>
  <c r="O25" i="2" s="1"/>
  <c r="R25" i="2" s="1"/>
  <c r="C26" i="2"/>
  <c r="I26" i="2"/>
  <c r="P26" i="2"/>
  <c r="S26" i="2" s="1"/>
  <c r="B26" i="2"/>
  <c r="O26" i="2" s="1"/>
  <c r="R26" i="2"/>
  <c r="C27" i="2"/>
  <c r="I27" i="2"/>
  <c r="P27" i="2"/>
  <c r="S27" i="2" s="1"/>
  <c r="B27" i="2"/>
  <c r="O27" i="2" s="1"/>
  <c r="R27" i="2"/>
  <c r="C28" i="2"/>
  <c r="I28" i="2"/>
  <c r="P28" i="2"/>
  <c r="S28" i="2" s="1"/>
  <c r="B28" i="2"/>
  <c r="O28" i="2" s="1"/>
  <c r="R28" i="2" s="1"/>
  <c r="C29" i="2"/>
  <c r="I29" i="2"/>
  <c r="P29" i="2"/>
  <c r="S29" i="2" s="1"/>
  <c r="X29" i="2" s="1"/>
  <c r="B29" i="2"/>
  <c r="O29" i="2" s="1"/>
  <c r="R29" i="2" s="1"/>
  <c r="C30" i="2"/>
  <c r="I30" i="2"/>
  <c r="P30" i="2"/>
  <c r="S30" i="2" s="1"/>
  <c r="B30" i="2"/>
  <c r="O30" i="2" s="1"/>
  <c r="R30" i="2"/>
  <c r="C31" i="2"/>
  <c r="I31" i="2"/>
  <c r="P31" i="2"/>
  <c r="S31" i="2" s="1"/>
  <c r="B31" i="2"/>
  <c r="O31" i="2" s="1"/>
  <c r="R31" i="2"/>
  <c r="C32" i="2"/>
  <c r="I32" i="2"/>
  <c r="P32" i="2"/>
  <c r="S32" i="2" s="1"/>
  <c r="B32" i="2"/>
  <c r="O32" i="2" s="1"/>
  <c r="R32" i="2" s="1"/>
  <c r="C33" i="2"/>
  <c r="I33" i="2"/>
  <c r="P33" i="2"/>
  <c r="S33" i="2" s="1"/>
  <c r="B33" i="2"/>
  <c r="O33" i="2" s="1"/>
  <c r="R33" i="2" s="1"/>
  <c r="C34" i="2"/>
  <c r="I34" i="2"/>
  <c r="P34" i="2"/>
  <c r="S34" i="2" s="1"/>
  <c r="B34" i="2"/>
  <c r="O34" i="2" s="1"/>
  <c r="R34" i="2"/>
  <c r="C35" i="2"/>
  <c r="I35" i="2"/>
  <c r="P35" i="2"/>
  <c r="S35" i="2" s="1"/>
  <c r="B35" i="2"/>
  <c r="O35" i="2" s="1"/>
  <c r="R35" i="2"/>
  <c r="C36" i="2"/>
  <c r="I36" i="2"/>
  <c r="P36" i="2"/>
  <c r="S36" i="2" s="1"/>
  <c r="B36" i="2"/>
  <c r="O36" i="2" s="1"/>
  <c r="R36" i="2" s="1"/>
  <c r="C37" i="2"/>
  <c r="I37" i="2"/>
  <c r="P37" i="2"/>
  <c r="S37" i="2" s="1"/>
  <c r="X37" i="2" s="1"/>
  <c r="B37" i="2"/>
  <c r="O37" i="2" s="1"/>
  <c r="R37" i="2"/>
  <c r="C38" i="2"/>
  <c r="I38" i="2"/>
  <c r="P38" i="2"/>
  <c r="S38" i="2" s="1"/>
  <c r="B38" i="2"/>
  <c r="O38" i="2" s="1"/>
  <c r="R38" i="2"/>
  <c r="C39" i="2"/>
  <c r="I39" i="2"/>
  <c r="P39" i="2"/>
  <c r="S39" i="2" s="1"/>
  <c r="B39" i="2"/>
  <c r="O39" i="2" s="1"/>
  <c r="R39" i="2"/>
  <c r="C40" i="2"/>
  <c r="I40" i="2"/>
  <c r="P40" i="2"/>
  <c r="S40" i="2" s="1"/>
  <c r="B40" i="2"/>
  <c r="O40" i="2" s="1"/>
  <c r="R40" i="2" s="1"/>
  <c r="C41" i="2"/>
  <c r="I41" i="2"/>
  <c r="P41" i="2"/>
  <c r="S41" i="2" s="1"/>
  <c r="X41" i="2" s="1"/>
  <c r="B41" i="2"/>
  <c r="O41" i="2" s="1"/>
  <c r="R41" i="2"/>
  <c r="C42" i="2"/>
  <c r="I42" i="2"/>
  <c r="P42" i="2"/>
  <c r="S42" i="2" s="1"/>
  <c r="C43" i="2"/>
  <c r="I43" i="2"/>
  <c r="B43" i="2"/>
  <c r="O43" i="2" s="1"/>
  <c r="R43" i="2" s="1"/>
  <c r="C44" i="2"/>
  <c r="I44" i="2"/>
  <c r="P44" i="2"/>
  <c r="S44" i="2" s="1"/>
  <c r="B44" i="2"/>
  <c r="O44" i="2" s="1"/>
  <c r="R44" i="2" s="1"/>
  <c r="C45" i="2"/>
  <c r="I45" i="2"/>
  <c r="P45" i="2"/>
  <c r="S45" i="2" s="1"/>
  <c r="B45" i="2"/>
  <c r="O45" i="2" s="1"/>
  <c r="R45" i="2" s="1"/>
  <c r="C46" i="2"/>
  <c r="I46" i="2"/>
  <c r="B46" i="2"/>
  <c r="O46" i="2" s="1"/>
  <c r="R46" i="2" s="1"/>
  <c r="C47" i="2"/>
  <c r="I47" i="2"/>
  <c r="B47" i="2"/>
  <c r="O47" i="2" s="1"/>
  <c r="R47" i="2" s="1"/>
  <c r="C48" i="2"/>
  <c r="P48" i="2" s="1"/>
  <c r="S48" i="2" s="1"/>
  <c r="I48" i="2"/>
  <c r="B48" i="2"/>
  <c r="O48" i="2" s="1"/>
  <c r="R48" i="2" s="1"/>
  <c r="C49" i="2"/>
  <c r="I49" i="2"/>
  <c r="B49" i="2"/>
  <c r="O49" i="2" s="1"/>
  <c r="R49" i="2" s="1"/>
  <c r="C50" i="2"/>
  <c r="P50" i="2" s="1"/>
  <c r="S50" i="2" s="1"/>
  <c r="I50" i="2"/>
  <c r="B50" i="2"/>
  <c r="O50" i="2" s="1"/>
  <c r="R50" i="2" s="1"/>
  <c r="C51" i="2"/>
  <c r="I51" i="2"/>
  <c r="B51" i="2"/>
  <c r="O51" i="2" s="1"/>
  <c r="R51" i="2"/>
  <c r="C52" i="2"/>
  <c r="I52" i="2"/>
  <c r="B52" i="2"/>
  <c r="O52" i="2" s="1"/>
  <c r="R52" i="2"/>
  <c r="C53" i="2"/>
  <c r="P53" i="2" s="1"/>
  <c r="S53" i="2" s="1"/>
  <c r="I53" i="2"/>
  <c r="B53" i="2"/>
  <c r="O53" i="2" s="1"/>
  <c r="R53" i="2" s="1"/>
  <c r="C54" i="2"/>
  <c r="I54" i="2"/>
  <c r="B54" i="2"/>
  <c r="O54" i="2" s="1"/>
  <c r="R54" i="2" s="1"/>
  <c r="C15" i="2"/>
  <c r="I15" i="2"/>
  <c r="B15" i="2"/>
  <c r="O15" i="2" s="1"/>
  <c r="R15" i="2" s="1"/>
  <c r="C14" i="2"/>
  <c r="I14" i="2"/>
  <c r="P14" i="2"/>
  <c r="S14" i="2" s="1"/>
  <c r="X14" i="2" s="1"/>
  <c r="B14" i="2"/>
  <c r="O14" i="2" s="1"/>
  <c r="R14" i="2"/>
  <c r="C10" i="2"/>
  <c r="I10" i="2"/>
  <c r="B10" i="2"/>
  <c r="O10" i="2" s="1"/>
  <c r="R10" i="2"/>
  <c r="C16" i="4"/>
  <c r="J16" i="4"/>
  <c r="B16" i="4"/>
  <c r="O16" i="4" s="1"/>
  <c r="R16" i="4" s="1"/>
  <c r="C17" i="4"/>
  <c r="P17" i="4" s="1"/>
  <c r="S17" i="4" s="1"/>
  <c r="J17" i="4"/>
  <c r="B17" i="4"/>
  <c r="O17" i="4" s="1"/>
  <c r="R17" i="4" s="1"/>
  <c r="C18" i="4"/>
  <c r="P18" i="4" s="1"/>
  <c r="S18" i="4" s="1"/>
  <c r="J18" i="4"/>
  <c r="B18" i="4"/>
  <c r="O18" i="4" s="1"/>
  <c r="R18" i="4" s="1"/>
  <c r="C19" i="4"/>
  <c r="J19" i="4"/>
  <c r="P19" i="4"/>
  <c r="S19" i="4" s="1"/>
  <c r="B19" i="4"/>
  <c r="O19" i="4" s="1"/>
  <c r="R19" i="4" s="1"/>
  <c r="C20" i="4"/>
  <c r="J20" i="4"/>
  <c r="B20" i="4"/>
  <c r="O20" i="4" s="1"/>
  <c r="R20" i="4" s="1"/>
  <c r="C21" i="4"/>
  <c r="J21" i="4"/>
  <c r="B21" i="4"/>
  <c r="O21" i="4" s="1"/>
  <c r="R21" i="4"/>
  <c r="C22" i="4"/>
  <c r="J22" i="4"/>
  <c r="P22" i="4" s="1"/>
  <c r="S22" i="4" s="1"/>
  <c r="B22" i="4"/>
  <c r="O22" i="4" s="1"/>
  <c r="R22" i="4" s="1"/>
  <c r="C23" i="4"/>
  <c r="J23" i="4"/>
  <c r="P23" i="4" s="1"/>
  <c r="S23" i="4" s="1"/>
  <c r="B23" i="4"/>
  <c r="O23" i="4" s="1"/>
  <c r="R23" i="4" s="1"/>
  <c r="C24" i="4"/>
  <c r="J24" i="4"/>
  <c r="B24" i="4"/>
  <c r="O24" i="4" s="1"/>
  <c r="R24" i="4" s="1"/>
  <c r="C25" i="4"/>
  <c r="J25" i="4"/>
  <c r="B25" i="4"/>
  <c r="O25" i="4" s="1"/>
  <c r="R25" i="4"/>
  <c r="C26" i="4"/>
  <c r="J26" i="4"/>
  <c r="B26" i="4"/>
  <c r="O26" i="4" s="1"/>
  <c r="R26" i="4"/>
  <c r="C27" i="4"/>
  <c r="J27" i="4"/>
  <c r="B27" i="4"/>
  <c r="O27" i="4" s="1"/>
  <c r="R27" i="4" s="1"/>
  <c r="C28" i="4"/>
  <c r="J28" i="4"/>
  <c r="B28" i="4"/>
  <c r="O28" i="4" s="1"/>
  <c r="R28" i="4" s="1"/>
  <c r="C29" i="4"/>
  <c r="J29" i="4"/>
  <c r="B29" i="4"/>
  <c r="O29" i="4" s="1"/>
  <c r="R29" i="4" s="1"/>
  <c r="C30" i="4"/>
  <c r="J30" i="4"/>
  <c r="P30" i="4"/>
  <c r="S30" i="4" s="1"/>
  <c r="B30" i="4"/>
  <c r="O30" i="4" s="1"/>
  <c r="R30" i="4" s="1"/>
  <c r="C31" i="4"/>
  <c r="J31" i="4"/>
  <c r="P31" i="4"/>
  <c r="S31" i="4" s="1"/>
  <c r="X31" i="4" s="1"/>
  <c r="B31" i="4"/>
  <c r="O31" i="4" s="1"/>
  <c r="R31" i="4"/>
  <c r="C32" i="4"/>
  <c r="J32" i="4"/>
  <c r="B32" i="4"/>
  <c r="O32" i="4" s="1"/>
  <c r="R32" i="4" s="1"/>
  <c r="C33" i="4"/>
  <c r="J33" i="4"/>
  <c r="B33" i="4"/>
  <c r="O33" i="4" s="1"/>
  <c r="R33" i="4" s="1"/>
  <c r="C34" i="4"/>
  <c r="P34" i="4" s="1"/>
  <c r="S34" i="4" s="1"/>
  <c r="J34" i="4"/>
  <c r="B34" i="4"/>
  <c r="O34" i="4" s="1"/>
  <c r="R34" i="4" s="1"/>
  <c r="C35" i="4"/>
  <c r="P35" i="4" s="1"/>
  <c r="S35" i="4" s="1"/>
  <c r="J35" i="4"/>
  <c r="B35" i="4"/>
  <c r="O35" i="4" s="1"/>
  <c r="R35" i="4" s="1"/>
  <c r="C36" i="4"/>
  <c r="J36" i="4"/>
  <c r="B36" i="4"/>
  <c r="O36" i="4" s="1"/>
  <c r="R36" i="4" s="1"/>
  <c r="C37" i="4"/>
  <c r="J37" i="4"/>
  <c r="B37" i="4"/>
  <c r="O37" i="4" s="1"/>
  <c r="R37" i="4"/>
  <c r="C38" i="4"/>
  <c r="J38" i="4"/>
  <c r="B38" i="4"/>
  <c r="O38" i="4" s="1"/>
  <c r="R38" i="4"/>
  <c r="C39" i="4"/>
  <c r="P39" i="4" s="1"/>
  <c r="S39" i="4" s="1"/>
  <c r="J39" i="4"/>
  <c r="B39" i="4"/>
  <c r="O39" i="4" s="1"/>
  <c r="R39" i="4" s="1"/>
  <c r="C40" i="4"/>
  <c r="J40" i="4"/>
  <c r="B40" i="4"/>
  <c r="O40" i="4" s="1"/>
  <c r="R40" i="4" s="1"/>
  <c r="C41" i="4"/>
  <c r="J41" i="4"/>
  <c r="B41" i="4"/>
  <c r="O41" i="4" s="1"/>
  <c r="R41" i="4" s="1"/>
  <c r="C42" i="4"/>
  <c r="J42" i="4"/>
  <c r="O42" i="4"/>
  <c r="R42" i="4" s="1"/>
  <c r="C43" i="4"/>
  <c r="J43" i="4"/>
  <c r="B43" i="4"/>
  <c r="O43" i="4" s="1"/>
  <c r="R43" i="4" s="1"/>
  <c r="C44" i="4"/>
  <c r="J44" i="4"/>
  <c r="B44" i="4"/>
  <c r="O44" i="4" s="1"/>
  <c r="R44" i="4" s="1"/>
  <c r="C45" i="4"/>
  <c r="J45" i="4"/>
  <c r="B45" i="4"/>
  <c r="O45" i="4" s="1"/>
  <c r="R45" i="4" s="1"/>
  <c r="C46" i="4"/>
  <c r="J46" i="4"/>
  <c r="B46" i="4"/>
  <c r="O46" i="4" s="1"/>
  <c r="R46" i="4" s="1"/>
  <c r="C47" i="4"/>
  <c r="J47" i="4"/>
  <c r="B47" i="4"/>
  <c r="O47" i="4" s="1"/>
  <c r="R47" i="4" s="1"/>
  <c r="C48" i="4"/>
  <c r="J48" i="4"/>
  <c r="B48" i="4"/>
  <c r="O48" i="4" s="1"/>
  <c r="R48" i="4" s="1"/>
  <c r="C49" i="4"/>
  <c r="J49" i="4"/>
  <c r="B49" i="4"/>
  <c r="O49" i="4" s="1"/>
  <c r="R49" i="4" s="1"/>
  <c r="C50" i="4"/>
  <c r="J50" i="4"/>
  <c r="B50" i="4"/>
  <c r="O50" i="4" s="1"/>
  <c r="R50" i="4" s="1"/>
  <c r="C51" i="4"/>
  <c r="J51" i="4"/>
  <c r="B51" i="4"/>
  <c r="O51" i="4" s="1"/>
  <c r="R51" i="4" s="1"/>
  <c r="C52" i="4"/>
  <c r="J52" i="4"/>
  <c r="B52" i="4"/>
  <c r="O52" i="4"/>
  <c r="R52" i="4" s="1"/>
  <c r="C53" i="4"/>
  <c r="J53" i="4"/>
  <c r="B53" i="4"/>
  <c r="O53" i="4"/>
  <c r="R53" i="4" s="1"/>
  <c r="C54" i="4"/>
  <c r="J54" i="4"/>
  <c r="B54" i="4"/>
  <c r="O54" i="4"/>
  <c r="R54" i="4" s="1"/>
  <c r="C15" i="4"/>
  <c r="J15" i="4"/>
  <c r="B15" i="4"/>
  <c r="O15" i="4" s="1"/>
  <c r="R15" i="4" s="1"/>
  <c r="C14" i="4"/>
  <c r="J14" i="4"/>
  <c r="B14" i="4"/>
  <c r="O14" i="4" s="1"/>
  <c r="R14" i="4" s="1"/>
  <c r="C14" i="5"/>
  <c r="K14" i="5"/>
  <c r="B14" i="5"/>
  <c r="O14" i="5" s="1"/>
  <c r="R14" i="5" s="1"/>
  <c r="C16" i="5"/>
  <c r="K16" i="5"/>
  <c r="B16" i="5"/>
  <c r="O16" i="5" s="1"/>
  <c r="R16" i="5" s="1"/>
  <c r="C17" i="5"/>
  <c r="K17" i="5"/>
  <c r="B17" i="5"/>
  <c r="O17" i="5" s="1"/>
  <c r="R17" i="5" s="1"/>
  <c r="C18" i="5"/>
  <c r="K18" i="5"/>
  <c r="B18" i="5"/>
  <c r="O18" i="5" s="1"/>
  <c r="R18" i="5" s="1"/>
  <c r="C19" i="5"/>
  <c r="P19" i="5" s="1"/>
  <c r="S19" i="5" s="1"/>
  <c r="K19" i="5"/>
  <c r="B19" i="5"/>
  <c r="O19" i="5" s="1"/>
  <c r="R19" i="5" s="1"/>
  <c r="C20" i="5"/>
  <c r="K20" i="5"/>
  <c r="B20" i="5"/>
  <c r="O20" i="5" s="1"/>
  <c r="R20" i="5" s="1"/>
  <c r="C21" i="5"/>
  <c r="P21" i="5" s="1"/>
  <c r="S21" i="5" s="1"/>
  <c r="K21" i="5"/>
  <c r="B21" i="5"/>
  <c r="O21" i="5" s="1"/>
  <c r="C22" i="5"/>
  <c r="K22" i="5"/>
  <c r="B22" i="5"/>
  <c r="O22" i="5"/>
  <c r="R22" i="5" s="1"/>
  <c r="C23" i="5"/>
  <c r="K23" i="5"/>
  <c r="B23" i="5"/>
  <c r="O23" i="5"/>
  <c r="C24" i="5"/>
  <c r="K24" i="5"/>
  <c r="B24" i="5"/>
  <c r="O24" i="5"/>
  <c r="C25" i="5"/>
  <c r="K25" i="5"/>
  <c r="B25" i="5"/>
  <c r="O25" i="5" s="1"/>
  <c r="R25" i="5" s="1"/>
  <c r="C26" i="5"/>
  <c r="K26" i="5"/>
  <c r="B26" i="5"/>
  <c r="O26" i="5" s="1"/>
  <c r="R26" i="5" s="1"/>
  <c r="C27" i="5"/>
  <c r="K27" i="5"/>
  <c r="B27" i="5"/>
  <c r="O27" i="5" s="1"/>
  <c r="R27" i="5" s="1"/>
  <c r="C28" i="5"/>
  <c r="K28" i="5"/>
  <c r="B28" i="5"/>
  <c r="O28" i="5" s="1"/>
  <c r="R28" i="5" s="1"/>
  <c r="C29" i="5"/>
  <c r="P29" i="5" s="1"/>
  <c r="S29" i="5" s="1"/>
  <c r="K29" i="5"/>
  <c r="B29" i="5"/>
  <c r="O29" i="5" s="1"/>
  <c r="C30" i="5"/>
  <c r="K30" i="5"/>
  <c r="B30" i="5"/>
  <c r="O30" i="5"/>
  <c r="R30" i="5" s="1"/>
  <c r="C31" i="5"/>
  <c r="K31" i="5"/>
  <c r="B31" i="5"/>
  <c r="O31" i="5"/>
  <c r="C32" i="5"/>
  <c r="K32" i="5"/>
  <c r="B32" i="5"/>
  <c r="O32" i="5"/>
  <c r="R32" i="5" s="1"/>
  <c r="C33" i="5"/>
  <c r="K33" i="5"/>
  <c r="B33" i="5"/>
  <c r="O33" i="5" s="1"/>
  <c r="R33" i="5" s="1"/>
  <c r="C34" i="5"/>
  <c r="P34" i="5" s="1"/>
  <c r="S34" i="5" s="1"/>
  <c r="K34" i="5"/>
  <c r="B34" i="5"/>
  <c r="O34" i="5" s="1"/>
  <c r="R34" i="5" s="1"/>
  <c r="X34" i="5" s="1"/>
  <c r="C35" i="5"/>
  <c r="K35" i="5"/>
  <c r="B35" i="5"/>
  <c r="O35" i="5" s="1"/>
  <c r="R35" i="5" s="1"/>
  <c r="C36" i="5"/>
  <c r="K36" i="5"/>
  <c r="B36" i="5"/>
  <c r="O36" i="5" s="1"/>
  <c r="R36" i="5" s="1"/>
  <c r="C37" i="5"/>
  <c r="K37" i="5"/>
  <c r="B37" i="5"/>
  <c r="O37" i="5" s="1"/>
  <c r="R37" i="5" s="1"/>
  <c r="C38" i="5"/>
  <c r="K38" i="5"/>
  <c r="B38" i="5"/>
  <c r="O38" i="5" s="1"/>
  <c r="R38" i="5" s="1"/>
  <c r="C39" i="5"/>
  <c r="K39" i="5"/>
  <c r="B39" i="5"/>
  <c r="O39" i="5" s="1"/>
  <c r="R39" i="5" s="1"/>
  <c r="C40" i="5"/>
  <c r="P40" i="5" s="1"/>
  <c r="K40" i="5"/>
  <c r="B40" i="5"/>
  <c r="O40" i="5" s="1"/>
  <c r="R40" i="5" s="1"/>
  <c r="C41" i="5"/>
  <c r="K41" i="5"/>
  <c r="B41" i="5"/>
  <c r="O41" i="5" s="1"/>
  <c r="R41" i="5" s="1"/>
  <c r="C42" i="5"/>
  <c r="K42" i="5"/>
  <c r="O42" i="5"/>
  <c r="R42" i="5" s="1"/>
  <c r="C43" i="5"/>
  <c r="K43" i="5"/>
  <c r="B43" i="5"/>
  <c r="O43" i="5" s="1"/>
  <c r="R43" i="5" s="1"/>
  <c r="C44" i="5"/>
  <c r="K44" i="5"/>
  <c r="B44" i="5"/>
  <c r="O44" i="5" s="1"/>
  <c r="R44" i="5" s="1"/>
  <c r="C45" i="5"/>
  <c r="K45" i="5"/>
  <c r="B45" i="5"/>
  <c r="O45" i="5" s="1"/>
  <c r="R45" i="5" s="1"/>
  <c r="C46" i="5"/>
  <c r="K46" i="5"/>
  <c r="B46" i="5"/>
  <c r="O46" i="5" s="1"/>
  <c r="R46" i="5" s="1"/>
  <c r="C47" i="5"/>
  <c r="K47" i="5"/>
  <c r="B47" i="5"/>
  <c r="O47" i="5" s="1"/>
  <c r="C48" i="5"/>
  <c r="K48" i="5"/>
  <c r="B48" i="5"/>
  <c r="O48" i="5"/>
  <c r="R48" i="5" s="1"/>
  <c r="C49" i="5"/>
  <c r="K49" i="5"/>
  <c r="B49" i="5"/>
  <c r="O49" i="5"/>
  <c r="R49" i="5" s="1"/>
  <c r="C50" i="5"/>
  <c r="K50" i="5"/>
  <c r="B50" i="5"/>
  <c r="O50" i="5"/>
  <c r="C51" i="5"/>
  <c r="K51" i="5"/>
  <c r="B51" i="5"/>
  <c r="O51" i="5"/>
  <c r="R51" i="5" s="1"/>
  <c r="C52" i="5"/>
  <c r="K52" i="5"/>
  <c r="B52" i="5"/>
  <c r="O52" i="5"/>
  <c r="R52" i="5" s="1"/>
  <c r="C53" i="5"/>
  <c r="K53" i="5"/>
  <c r="B53" i="5"/>
  <c r="O53" i="5"/>
  <c r="R53" i="5" s="1"/>
  <c r="C54" i="5"/>
  <c r="K54" i="5"/>
  <c r="B54" i="5"/>
  <c r="O54" i="5"/>
  <c r="R54" i="5" s="1"/>
  <c r="C15" i="5"/>
  <c r="K15" i="5"/>
  <c r="B15" i="5"/>
  <c r="O15" i="5"/>
  <c r="R15" i="5" s="1"/>
  <c r="E14" i="6"/>
  <c r="I14" i="6"/>
  <c r="D14" i="6"/>
  <c r="O14" i="6" s="1"/>
  <c r="R14" i="6" s="1"/>
  <c r="E16" i="6"/>
  <c r="I16" i="6"/>
  <c r="D16" i="6"/>
  <c r="O16" i="6" s="1"/>
  <c r="R16" i="6" s="1"/>
  <c r="E17" i="6"/>
  <c r="I17" i="6"/>
  <c r="D17" i="6"/>
  <c r="O17" i="6" s="1"/>
  <c r="R17" i="6" s="1"/>
  <c r="E18" i="6"/>
  <c r="I18" i="6"/>
  <c r="D18" i="6"/>
  <c r="O18" i="6" s="1"/>
  <c r="R18" i="6" s="1"/>
  <c r="E19" i="6"/>
  <c r="I19" i="6"/>
  <c r="D19" i="6"/>
  <c r="O19" i="6" s="1"/>
  <c r="R19" i="6" s="1"/>
  <c r="E20" i="6"/>
  <c r="I20" i="6"/>
  <c r="D20" i="6"/>
  <c r="O20" i="6" s="1"/>
  <c r="R20" i="6" s="1"/>
  <c r="E21" i="6"/>
  <c r="I21" i="6"/>
  <c r="D21" i="6"/>
  <c r="O21" i="6" s="1"/>
  <c r="R21" i="6" s="1"/>
  <c r="E22" i="6"/>
  <c r="I22" i="6"/>
  <c r="D22" i="6"/>
  <c r="O22" i="6" s="1"/>
  <c r="R22" i="6" s="1"/>
  <c r="E23" i="6"/>
  <c r="P23" i="6" s="1"/>
  <c r="S23" i="6" s="1"/>
  <c r="X23" i="6" s="1"/>
  <c r="I23" i="6"/>
  <c r="D23" i="6"/>
  <c r="O23" i="6" s="1"/>
  <c r="R23" i="6" s="1"/>
  <c r="E24" i="6"/>
  <c r="I24" i="6"/>
  <c r="D24" i="6"/>
  <c r="O24" i="6" s="1"/>
  <c r="R24" i="6" s="1"/>
  <c r="E25" i="6"/>
  <c r="I25" i="6"/>
  <c r="D25" i="6"/>
  <c r="O25" i="6" s="1"/>
  <c r="R25" i="6" s="1"/>
  <c r="E26" i="6"/>
  <c r="I26" i="6"/>
  <c r="D26" i="6"/>
  <c r="O26" i="6" s="1"/>
  <c r="R26" i="6" s="1"/>
  <c r="E27" i="6"/>
  <c r="I27" i="6"/>
  <c r="D27" i="6"/>
  <c r="O27" i="6" s="1"/>
  <c r="R27" i="6" s="1"/>
  <c r="E28" i="6"/>
  <c r="I28" i="6"/>
  <c r="D28" i="6"/>
  <c r="O28" i="6" s="1"/>
  <c r="R28" i="6" s="1"/>
  <c r="E29" i="6"/>
  <c r="P29" i="6" s="1"/>
  <c r="S29" i="6" s="1"/>
  <c r="I29" i="6"/>
  <c r="D29" i="6"/>
  <c r="O29" i="6" s="1"/>
  <c r="R29" i="6" s="1"/>
  <c r="E30" i="6"/>
  <c r="P30" i="6" s="1"/>
  <c r="S30" i="6" s="1"/>
  <c r="I30" i="6"/>
  <c r="D30" i="6"/>
  <c r="O30" i="6" s="1"/>
  <c r="E31" i="6"/>
  <c r="I31" i="6"/>
  <c r="D31" i="6"/>
  <c r="O31" i="6" s="1"/>
  <c r="R31" i="6" s="1"/>
  <c r="E32" i="6"/>
  <c r="I32" i="6"/>
  <c r="D32" i="6"/>
  <c r="O32" i="6" s="1"/>
  <c r="R32" i="6" s="1"/>
  <c r="E33" i="6"/>
  <c r="I33" i="6"/>
  <c r="D33" i="6"/>
  <c r="O33" i="6" s="1"/>
  <c r="R33" i="6" s="1"/>
  <c r="E34" i="6"/>
  <c r="I34" i="6"/>
  <c r="D34" i="6"/>
  <c r="O34" i="6"/>
  <c r="R34" i="6" s="1"/>
  <c r="E35" i="6"/>
  <c r="I35" i="6"/>
  <c r="D35" i="6"/>
  <c r="O35" i="6" s="1"/>
  <c r="R35" i="6" s="1"/>
  <c r="E36" i="6"/>
  <c r="I36" i="6"/>
  <c r="D36" i="6"/>
  <c r="O36" i="6" s="1"/>
  <c r="R36" i="6" s="1"/>
  <c r="E37" i="6"/>
  <c r="I37" i="6"/>
  <c r="D37" i="6"/>
  <c r="O37" i="6" s="1"/>
  <c r="R37" i="6" s="1"/>
  <c r="E38" i="6"/>
  <c r="I38" i="6"/>
  <c r="D38" i="6"/>
  <c r="O38" i="6"/>
  <c r="R38" i="6" s="1"/>
  <c r="E39" i="6"/>
  <c r="I39" i="6"/>
  <c r="D39" i="6"/>
  <c r="O39" i="6" s="1"/>
  <c r="R39" i="6" s="1"/>
  <c r="E40" i="6"/>
  <c r="P40" i="6" s="1"/>
  <c r="S40" i="6" s="1"/>
  <c r="I40" i="6"/>
  <c r="D40" i="6"/>
  <c r="O40" i="6" s="1"/>
  <c r="R40" i="6" s="1"/>
  <c r="E41" i="6"/>
  <c r="I41" i="6"/>
  <c r="D41" i="6"/>
  <c r="O41" i="6" s="1"/>
  <c r="R41" i="6" s="1"/>
  <c r="E42" i="6"/>
  <c r="I42" i="6"/>
  <c r="O42" i="6"/>
  <c r="R42" i="6" s="1"/>
  <c r="E43" i="6"/>
  <c r="I43" i="6"/>
  <c r="D43" i="6"/>
  <c r="O43" i="6" s="1"/>
  <c r="R43" i="6" s="1"/>
  <c r="E44" i="6"/>
  <c r="P44" i="6" s="1"/>
  <c r="I44" i="6"/>
  <c r="D44" i="6"/>
  <c r="O44" i="6" s="1"/>
  <c r="R44" i="6" s="1"/>
  <c r="E45" i="6"/>
  <c r="I45" i="6"/>
  <c r="D45" i="6"/>
  <c r="O45" i="6" s="1"/>
  <c r="R45" i="6" s="1"/>
  <c r="E46" i="6"/>
  <c r="I46" i="6"/>
  <c r="D46" i="6"/>
  <c r="O46" i="6" s="1"/>
  <c r="E47" i="6"/>
  <c r="I47" i="6"/>
  <c r="D47" i="6"/>
  <c r="O47" i="6" s="1"/>
  <c r="R47" i="6" s="1"/>
  <c r="E48" i="6"/>
  <c r="I48" i="6"/>
  <c r="D48" i="6"/>
  <c r="O48" i="6" s="1"/>
  <c r="R48" i="6" s="1"/>
  <c r="E49" i="6"/>
  <c r="I49" i="6"/>
  <c r="D49" i="6"/>
  <c r="O49" i="6" s="1"/>
  <c r="R49" i="6" s="1"/>
  <c r="E50" i="6"/>
  <c r="P50" i="6" s="1"/>
  <c r="I50" i="6"/>
  <c r="D50" i="6"/>
  <c r="O50" i="6" s="1"/>
  <c r="R50" i="6"/>
  <c r="E51" i="6"/>
  <c r="I51" i="6"/>
  <c r="D51" i="6"/>
  <c r="O51" i="6"/>
  <c r="R51" i="6" s="1"/>
  <c r="E52" i="6"/>
  <c r="I52" i="6"/>
  <c r="D52" i="6"/>
  <c r="O52" i="6" s="1"/>
  <c r="R52" i="6" s="1"/>
  <c r="E53" i="6"/>
  <c r="I53" i="6"/>
  <c r="D53" i="6"/>
  <c r="O53" i="6" s="1"/>
  <c r="R53" i="6" s="1"/>
  <c r="E54" i="6"/>
  <c r="I54" i="6"/>
  <c r="D54" i="6"/>
  <c r="O54" i="6" s="1"/>
  <c r="R54" i="6" s="1"/>
  <c r="E15" i="6"/>
  <c r="I15" i="6"/>
  <c r="D15" i="6"/>
  <c r="O15" i="6" s="1"/>
  <c r="R15" i="6" s="1"/>
  <c r="E14" i="7"/>
  <c r="J14" i="7"/>
  <c r="D14" i="7"/>
  <c r="O14" i="7" s="1"/>
  <c r="R14" i="7" s="1"/>
  <c r="E15" i="7"/>
  <c r="J15" i="7"/>
  <c r="D15" i="7"/>
  <c r="O15" i="7" s="1"/>
  <c r="E16" i="7"/>
  <c r="J16" i="7"/>
  <c r="D16" i="7"/>
  <c r="O16" i="7" s="1"/>
  <c r="E17" i="7"/>
  <c r="J17" i="7"/>
  <c r="D17" i="7"/>
  <c r="O17" i="7" s="1"/>
  <c r="E18" i="7"/>
  <c r="P18" i="7" s="1"/>
  <c r="J18" i="7"/>
  <c r="D18" i="7"/>
  <c r="O18" i="7" s="1"/>
  <c r="R18" i="7" s="1"/>
  <c r="E19" i="7"/>
  <c r="P19" i="7" s="1"/>
  <c r="S19" i="7" s="1"/>
  <c r="J19" i="7"/>
  <c r="D19" i="7"/>
  <c r="O19" i="7" s="1"/>
  <c r="E20" i="7"/>
  <c r="J20" i="7"/>
  <c r="D20" i="7"/>
  <c r="O20" i="7"/>
  <c r="R20" i="7" s="1"/>
  <c r="E21" i="7"/>
  <c r="J21" i="7"/>
  <c r="D21" i="7"/>
  <c r="O21" i="7" s="1"/>
  <c r="E22" i="7"/>
  <c r="J22" i="7"/>
  <c r="D22" i="7"/>
  <c r="O22" i="7" s="1"/>
  <c r="E23" i="7"/>
  <c r="P23" i="7" s="1"/>
  <c r="S23" i="7" s="1"/>
  <c r="J23" i="7"/>
  <c r="D23" i="7"/>
  <c r="O23" i="7" s="1"/>
  <c r="E24" i="7"/>
  <c r="J24" i="7"/>
  <c r="D24" i="7"/>
  <c r="O24" i="7"/>
  <c r="E25" i="7"/>
  <c r="J25" i="7"/>
  <c r="D25" i="7"/>
  <c r="O25" i="7" s="1"/>
  <c r="E26" i="7"/>
  <c r="J26" i="7"/>
  <c r="D26" i="7"/>
  <c r="O26" i="7" s="1"/>
  <c r="R26" i="7" s="1"/>
  <c r="E27" i="7"/>
  <c r="J27" i="7"/>
  <c r="D27" i="7"/>
  <c r="O27" i="7" s="1"/>
  <c r="U27" i="7" s="1"/>
  <c r="E28" i="7"/>
  <c r="J28" i="7"/>
  <c r="D28" i="7"/>
  <c r="O28" i="7" s="1"/>
  <c r="R28" i="7" s="1"/>
  <c r="E29" i="7"/>
  <c r="J29" i="7"/>
  <c r="D29" i="7"/>
  <c r="O29" i="7" s="1"/>
  <c r="E30" i="7"/>
  <c r="J30" i="7"/>
  <c r="D30" i="7"/>
  <c r="O30" i="7" s="1"/>
  <c r="E31" i="7"/>
  <c r="J31" i="7"/>
  <c r="P31" i="7" s="1"/>
  <c r="S31" i="7" s="1"/>
  <c r="D31" i="7"/>
  <c r="O31" i="7" s="1"/>
  <c r="E32" i="7"/>
  <c r="J32" i="7"/>
  <c r="P32" i="7"/>
  <c r="D32" i="7"/>
  <c r="O32" i="7"/>
  <c r="R32" i="7" s="1"/>
  <c r="E33" i="7"/>
  <c r="J33" i="7"/>
  <c r="P33" i="7" s="1"/>
  <c r="D33" i="7"/>
  <c r="O33" i="7"/>
  <c r="R33" i="7" s="1"/>
  <c r="E34" i="7"/>
  <c r="J34" i="7"/>
  <c r="D34" i="7"/>
  <c r="O34" i="7"/>
  <c r="E35" i="7"/>
  <c r="J35" i="7"/>
  <c r="P35" i="7" s="1"/>
  <c r="S35" i="7" s="1"/>
  <c r="D35" i="7"/>
  <c r="O35" i="7" s="1"/>
  <c r="R35" i="7"/>
  <c r="E36" i="7"/>
  <c r="J36" i="7"/>
  <c r="D36" i="7"/>
  <c r="O36" i="7" s="1"/>
  <c r="R36" i="7" s="1"/>
  <c r="E37" i="7"/>
  <c r="J37" i="7"/>
  <c r="D37" i="7"/>
  <c r="O37" i="7" s="1"/>
  <c r="R37" i="7" s="1"/>
  <c r="E38" i="7"/>
  <c r="J38" i="7"/>
  <c r="D38" i="7"/>
  <c r="O38" i="7" s="1"/>
  <c r="E39" i="7"/>
  <c r="J39" i="7"/>
  <c r="D39" i="7"/>
  <c r="O39" i="7" s="1"/>
  <c r="R39" i="7" s="1"/>
  <c r="E40" i="7"/>
  <c r="P40" i="7" s="1"/>
  <c r="S40" i="7" s="1"/>
  <c r="J40" i="7"/>
  <c r="D40" i="7"/>
  <c r="O40" i="7" s="1"/>
  <c r="E41" i="7"/>
  <c r="J41" i="7"/>
  <c r="D41" i="7"/>
  <c r="O41" i="7" s="1"/>
  <c r="E42" i="7"/>
  <c r="P42" i="7" s="1"/>
  <c r="S42" i="7" s="1"/>
  <c r="J42" i="7"/>
  <c r="O42" i="7"/>
  <c r="R42" i="7" s="1"/>
  <c r="E43" i="7"/>
  <c r="J43" i="7"/>
  <c r="D43" i="7"/>
  <c r="O43" i="7" s="1"/>
  <c r="R43" i="7" s="1"/>
  <c r="E44" i="7"/>
  <c r="J44" i="7"/>
  <c r="D44" i="7"/>
  <c r="O44" i="7" s="1"/>
  <c r="E45" i="7"/>
  <c r="J45" i="7"/>
  <c r="D45" i="7"/>
  <c r="O45" i="7" s="1"/>
  <c r="E46" i="7"/>
  <c r="J46" i="7"/>
  <c r="D46" i="7"/>
  <c r="O46" i="7" s="1"/>
  <c r="E47" i="7"/>
  <c r="J47" i="7"/>
  <c r="D47" i="7"/>
  <c r="O47" i="7" s="1"/>
  <c r="E48" i="7"/>
  <c r="J48" i="7"/>
  <c r="D48" i="7"/>
  <c r="O48" i="7" s="1"/>
  <c r="R48" i="7" s="1"/>
  <c r="E49" i="7"/>
  <c r="J49" i="7"/>
  <c r="D49" i="7"/>
  <c r="O49" i="7" s="1"/>
  <c r="R49" i="7" s="1"/>
  <c r="E50" i="7"/>
  <c r="J50" i="7"/>
  <c r="D50" i="7"/>
  <c r="O50" i="7" s="1"/>
  <c r="E51" i="7"/>
  <c r="J51" i="7"/>
  <c r="D51" i="7"/>
  <c r="O51" i="7" s="1"/>
  <c r="E52" i="7"/>
  <c r="J52" i="7"/>
  <c r="D52" i="7"/>
  <c r="O52" i="7" s="1"/>
  <c r="R52" i="7" s="1"/>
  <c r="E53" i="7"/>
  <c r="J53" i="7"/>
  <c r="P53" i="7" s="1"/>
  <c r="S53" i="7" s="1"/>
  <c r="D53" i="7"/>
  <c r="O53" i="7" s="1"/>
  <c r="R53" i="7" s="1"/>
  <c r="E54" i="7"/>
  <c r="J54" i="7"/>
  <c r="P54" i="7"/>
  <c r="D54" i="7"/>
  <c r="O54" i="7" s="1"/>
  <c r="E16" i="8"/>
  <c r="K16" i="8"/>
  <c r="D16" i="8"/>
  <c r="O16" i="8" s="1"/>
  <c r="E17" i="8"/>
  <c r="K17" i="8"/>
  <c r="P17" i="8"/>
  <c r="D17" i="8"/>
  <c r="O17" i="8" s="1"/>
  <c r="R17" i="8" s="1"/>
  <c r="E18" i="8"/>
  <c r="K18" i="8"/>
  <c r="D18" i="8"/>
  <c r="O18" i="8" s="1"/>
  <c r="R18" i="8" s="1"/>
  <c r="E19" i="8"/>
  <c r="K19" i="8"/>
  <c r="D19" i="8"/>
  <c r="O19" i="8" s="1"/>
  <c r="R19" i="8" s="1"/>
  <c r="E20" i="8"/>
  <c r="K20" i="8"/>
  <c r="D20" i="8"/>
  <c r="O20" i="8"/>
  <c r="R20" i="8"/>
  <c r="E21" i="8"/>
  <c r="P21" i="8" s="1"/>
  <c r="K21" i="8"/>
  <c r="D21" i="8"/>
  <c r="O21" i="8" s="1"/>
  <c r="E22" i="8"/>
  <c r="P22" i="8" s="1"/>
  <c r="K22" i="8"/>
  <c r="D22" i="8"/>
  <c r="O22" i="8"/>
  <c r="R22" i="8"/>
  <c r="E23" i="8"/>
  <c r="K23" i="8"/>
  <c r="P23" i="8"/>
  <c r="D23" i="8"/>
  <c r="O23" i="8" s="1"/>
  <c r="E24" i="8"/>
  <c r="K24" i="8"/>
  <c r="D24" i="8"/>
  <c r="O24" i="8"/>
  <c r="E25" i="8"/>
  <c r="K25" i="8"/>
  <c r="P25" i="8"/>
  <c r="D25" i="8"/>
  <c r="O25" i="8" s="1"/>
  <c r="E26" i="8"/>
  <c r="K26" i="8"/>
  <c r="D26" i="8"/>
  <c r="O26" i="8"/>
  <c r="E27" i="8"/>
  <c r="K27" i="8"/>
  <c r="P27" i="8"/>
  <c r="Z27" i="8" s="1"/>
  <c r="D27" i="8"/>
  <c r="O27" i="8" s="1"/>
  <c r="R27" i="8" s="1"/>
  <c r="E28" i="8"/>
  <c r="K28" i="8"/>
  <c r="D28" i="8"/>
  <c r="O28" i="8" s="1"/>
  <c r="E29" i="8"/>
  <c r="P29" i="8" s="1"/>
  <c r="K29" i="8"/>
  <c r="D29" i="8"/>
  <c r="O29" i="8" s="1"/>
  <c r="E30" i="8"/>
  <c r="K30" i="8"/>
  <c r="D30" i="8"/>
  <c r="O30" i="8"/>
  <c r="E31" i="8"/>
  <c r="P31" i="8" s="1"/>
  <c r="K31" i="8"/>
  <c r="D31" i="8"/>
  <c r="O31" i="8" s="1"/>
  <c r="E32" i="8"/>
  <c r="K32" i="8"/>
  <c r="D32" i="8"/>
  <c r="O32" i="8"/>
  <c r="E33" i="8"/>
  <c r="K33" i="8"/>
  <c r="D33" i="8"/>
  <c r="O33" i="8" s="1"/>
  <c r="R33" i="8" s="1"/>
  <c r="E34" i="8"/>
  <c r="K34" i="8"/>
  <c r="D34" i="8"/>
  <c r="O34" i="8"/>
  <c r="R34" i="8"/>
  <c r="E35" i="8"/>
  <c r="P35" i="8" s="1"/>
  <c r="K35" i="8"/>
  <c r="D35" i="8"/>
  <c r="O35" i="8" s="1"/>
  <c r="R35" i="8" s="1"/>
  <c r="E36" i="8"/>
  <c r="K36" i="8"/>
  <c r="D36" i="8"/>
  <c r="O36" i="8"/>
  <c r="R36" i="8"/>
  <c r="E37" i="8"/>
  <c r="K37" i="8"/>
  <c r="P37" i="8"/>
  <c r="D37" i="8"/>
  <c r="O37" i="8" s="1"/>
  <c r="E38" i="8"/>
  <c r="K38" i="8"/>
  <c r="D38" i="8"/>
  <c r="O38" i="8"/>
  <c r="E39" i="8"/>
  <c r="K39" i="8"/>
  <c r="P39" i="8"/>
  <c r="D39" i="8"/>
  <c r="O39" i="8" s="1"/>
  <c r="E40" i="8"/>
  <c r="K40" i="8"/>
  <c r="D40" i="8"/>
  <c r="O40" i="8" s="1"/>
  <c r="E41" i="8"/>
  <c r="K41" i="8"/>
  <c r="P41" i="8"/>
  <c r="V41" i="8" s="1"/>
  <c r="D41" i="8"/>
  <c r="O41" i="8" s="1"/>
  <c r="R41" i="8" s="1"/>
  <c r="E42" i="8"/>
  <c r="K42" i="8"/>
  <c r="O42" i="8"/>
  <c r="E43" i="8"/>
  <c r="K43" i="8"/>
  <c r="D43" i="8"/>
  <c r="O43" i="8" s="1"/>
  <c r="E44" i="8"/>
  <c r="K44" i="8"/>
  <c r="D44" i="8"/>
  <c r="O44" i="8" s="1"/>
  <c r="E45" i="8"/>
  <c r="P45" i="8" s="1"/>
  <c r="V45" i="8" s="1"/>
  <c r="Y45" i="8" s="1"/>
  <c r="K45" i="8"/>
  <c r="D45" i="8"/>
  <c r="O45" i="8" s="1"/>
  <c r="R45" i="8" s="1"/>
  <c r="E46" i="8"/>
  <c r="K46" i="8"/>
  <c r="D46" i="8"/>
  <c r="O46" i="8" s="1"/>
  <c r="E47" i="8"/>
  <c r="K47" i="8"/>
  <c r="D47" i="8"/>
  <c r="O47" i="8" s="1"/>
  <c r="E48" i="8"/>
  <c r="K48" i="8"/>
  <c r="D48" i="8"/>
  <c r="O48" i="8" s="1"/>
  <c r="R48" i="8" s="1"/>
  <c r="E49" i="8"/>
  <c r="K49" i="8"/>
  <c r="D49" i="8"/>
  <c r="O49" i="8" s="1"/>
  <c r="E50" i="8"/>
  <c r="K50" i="8"/>
  <c r="D50" i="8"/>
  <c r="O50" i="8" s="1"/>
  <c r="E51" i="8"/>
  <c r="K51" i="8"/>
  <c r="D51" i="8"/>
  <c r="O51" i="8" s="1"/>
  <c r="R51" i="8" s="1"/>
  <c r="E52" i="8"/>
  <c r="K52" i="8"/>
  <c r="D52" i="8"/>
  <c r="O52" i="8" s="1"/>
  <c r="R52" i="8" s="1"/>
  <c r="E53" i="8"/>
  <c r="P53" i="8" s="1"/>
  <c r="K53" i="8"/>
  <c r="D53" i="8"/>
  <c r="O53" i="8" s="1"/>
  <c r="R53" i="8" s="1"/>
  <c r="E54" i="8"/>
  <c r="K54" i="8"/>
  <c r="D54" i="8"/>
  <c r="O54" i="8" s="1"/>
  <c r="E15" i="8"/>
  <c r="K15" i="8"/>
  <c r="D15" i="8"/>
  <c r="O15" i="8" s="1"/>
  <c r="U15" i="8" s="1"/>
  <c r="E14" i="8"/>
  <c r="K14" i="8"/>
  <c r="D14" i="8"/>
  <c r="O14" i="8" s="1"/>
  <c r="R14" i="8" s="1"/>
  <c r="E9" i="8"/>
  <c r="K9" i="8"/>
  <c r="D9" i="8"/>
  <c r="O9" i="8" s="1"/>
  <c r="R9" i="8" s="1"/>
  <c r="G14" i="10"/>
  <c r="I14" i="10"/>
  <c r="F14" i="10"/>
  <c r="O14" i="10" s="1"/>
  <c r="G16" i="10"/>
  <c r="I16" i="10"/>
  <c r="F16" i="10"/>
  <c r="O16" i="10" s="1"/>
  <c r="U16" i="10" s="1"/>
  <c r="G17" i="10"/>
  <c r="I17" i="10"/>
  <c r="F17" i="10"/>
  <c r="O17" i="10" s="1"/>
  <c r="G18" i="10"/>
  <c r="P18" i="10" s="1"/>
  <c r="I18" i="10"/>
  <c r="F18" i="10"/>
  <c r="O18" i="10" s="1"/>
  <c r="R18" i="10" s="1"/>
  <c r="G19" i="10"/>
  <c r="I19" i="10"/>
  <c r="F19" i="10"/>
  <c r="O19" i="10" s="1"/>
  <c r="G20" i="10"/>
  <c r="I20" i="10"/>
  <c r="F20" i="10"/>
  <c r="O20" i="10" s="1"/>
  <c r="U20" i="10" s="1"/>
  <c r="G21" i="10"/>
  <c r="I21" i="10"/>
  <c r="F21" i="10"/>
  <c r="O21" i="10" s="1"/>
  <c r="R21" i="10" s="1"/>
  <c r="G22" i="10"/>
  <c r="I22" i="10"/>
  <c r="F22" i="10"/>
  <c r="O22" i="10" s="1"/>
  <c r="G23" i="10"/>
  <c r="I23" i="10"/>
  <c r="F23" i="10"/>
  <c r="O23" i="10" s="1"/>
  <c r="G24" i="10"/>
  <c r="I24" i="10"/>
  <c r="F24" i="10"/>
  <c r="O24" i="10" s="1"/>
  <c r="U24" i="10" s="1"/>
  <c r="G25" i="10"/>
  <c r="P25" i="10" s="1"/>
  <c r="I25" i="10"/>
  <c r="F25" i="10"/>
  <c r="O25" i="10" s="1"/>
  <c r="R25" i="10" s="1"/>
  <c r="G26" i="10"/>
  <c r="P26" i="10" s="1"/>
  <c r="I26" i="10"/>
  <c r="F26" i="10"/>
  <c r="O26" i="10" s="1"/>
  <c r="R26" i="10" s="1"/>
  <c r="G27" i="10"/>
  <c r="I27" i="10"/>
  <c r="F27" i="10"/>
  <c r="O27" i="10" s="1"/>
  <c r="G28" i="10"/>
  <c r="I28" i="10"/>
  <c r="F28" i="10"/>
  <c r="O28" i="10" s="1"/>
  <c r="G29" i="10"/>
  <c r="I29" i="10"/>
  <c r="F29" i="10"/>
  <c r="O29" i="10" s="1"/>
  <c r="R29" i="10" s="1"/>
  <c r="G30" i="10"/>
  <c r="I30" i="10"/>
  <c r="F30" i="10"/>
  <c r="O30" i="10" s="1"/>
  <c r="R30" i="10" s="1"/>
  <c r="G31" i="10"/>
  <c r="I31" i="10"/>
  <c r="F31" i="10"/>
  <c r="O31" i="10" s="1"/>
  <c r="G32" i="10"/>
  <c r="I32" i="10"/>
  <c r="F32" i="10"/>
  <c r="O32" i="10" s="1"/>
  <c r="U32" i="10" s="1"/>
  <c r="G33" i="10"/>
  <c r="I33" i="10"/>
  <c r="F33" i="10"/>
  <c r="O33" i="10" s="1"/>
  <c r="G34" i="10"/>
  <c r="P34" i="10" s="1"/>
  <c r="I34" i="10"/>
  <c r="F34" i="10"/>
  <c r="O34" i="10" s="1"/>
  <c r="R34" i="10" s="1"/>
  <c r="G35" i="10"/>
  <c r="I35" i="10"/>
  <c r="F35" i="10"/>
  <c r="O35" i="10" s="1"/>
  <c r="G36" i="10"/>
  <c r="I36" i="10"/>
  <c r="F36" i="10"/>
  <c r="O36" i="10" s="1"/>
  <c r="U36" i="10" s="1"/>
  <c r="G37" i="10"/>
  <c r="I37" i="10"/>
  <c r="F37" i="10"/>
  <c r="O37" i="10" s="1"/>
  <c r="R37" i="10" s="1"/>
  <c r="G38" i="10"/>
  <c r="I38" i="10"/>
  <c r="F38" i="10"/>
  <c r="O38" i="10" s="1"/>
  <c r="G39" i="10"/>
  <c r="I39" i="10"/>
  <c r="F39" i="10"/>
  <c r="O39" i="10" s="1"/>
  <c r="G40" i="10"/>
  <c r="I40" i="10"/>
  <c r="F40" i="10"/>
  <c r="O40" i="10" s="1"/>
  <c r="U40" i="10" s="1"/>
  <c r="G41" i="10"/>
  <c r="I41" i="10"/>
  <c r="F41" i="10"/>
  <c r="O41" i="10" s="1"/>
  <c r="R41" i="10" s="1"/>
  <c r="G42" i="10"/>
  <c r="P42" i="10" s="1"/>
  <c r="I42" i="10"/>
  <c r="F42" i="10"/>
  <c r="O42" i="10" s="1"/>
  <c r="R42" i="10" s="1"/>
  <c r="G43" i="10"/>
  <c r="I43" i="10"/>
  <c r="F43" i="10"/>
  <c r="O43" i="10" s="1"/>
  <c r="G44" i="10"/>
  <c r="I44" i="10"/>
  <c r="F44" i="10"/>
  <c r="O44" i="10" s="1"/>
  <c r="G45" i="10"/>
  <c r="I45" i="10"/>
  <c r="F45" i="10"/>
  <c r="O45" i="10" s="1"/>
  <c r="R45" i="10" s="1"/>
  <c r="G46" i="10"/>
  <c r="I46" i="10"/>
  <c r="F46" i="10"/>
  <c r="O46" i="10" s="1"/>
  <c r="R46" i="10" s="1"/>
  <c r="G47" i="10"/>
  <c r="I47" i="10"/>
  <c r="F47" i="10"/>
  <c r="O47" i="10" s="1"/>
  <c r="G48" i="10"/>
  <c r="I48" i="10"/>
  <c r="F48" i="10"/>
  <c r="O48" i="10" s="1"/>
  <c r="U48" i="10" s="1"/>
  <c r="G49" i="10"/>
  <c r="I49" i="10"/>
  <c r="F49" i="10"/>
  <c r="O49" i="10" s="1"/>
  <c r="G50" i="10"/>
  <c r="P50" i="10" s="1"/>
  <c r="I50" i="10"/>
  <c r="F50" i="10"/>
  <c r="O50" i="10" s="1"/>
  <c r="R50" i="10" s="1"/>
  <c r="G51" i="10"/>
  <c r="I51" i="10"/>
  <c r="F51" i="10"/>
  <c r="O51" i="10" s="1"/>
  <c r="G52" i="10"/>
  <c r="I52" i="10"/>
  <c r="F52" i="10"/>
  <c r="O52" i="10" s="1"/>
  <c r="U52" i="10" s="1"/>
  <c r="G53" i="10"/>
  <c r="I53" i="10"/>
  <c r="F53" i="10"/>
  <c r="O53" i="10" s="1"/>
  <c r="R53" i="10" s="1"/>
  <c r="G54" i="10"/>
  <c r="I54" i="10"/>
  <c r="F54" i="10"/>
  <c r="O54" i="10" s="1"/>
  <c r="G15" i="10"/>
  <c r="I15" i="10"/>
  <c r="F15" i="10"/>
  <c r="O15" i="10" s="1"/>
  <c r="G14" i="12"/>
  <c r="K14" i="12"/>
  <c r="F14" i="12"/>
  <c r="O14" i="12" s="1"/>
  <c r="G16" i="11"/>
  <c r="J16" i="11"/>
  <c r="F16" i="11"/>
  <c r="O16" i="11" s="1"/>
  <c r="U16" i="11" s="1"/>
  <c r="G17" i="11"/>
  <c r="J17" i="11"/>
  <c r="F17" i="11"/>
  <c r="O17" i="11" s="1"/>
  <c r="R17" i="11"/>
  <c r="G18" i="11"/>
  <c r="J18" i="11"/>
  <c r="F18" i="11"/>
  <c r="O18" i="11" s="1"/>
  <c r="R18" i="11"/>
  <c r="G19" i="11"/>
  <c r="J19" i="11"/>
  <c r="P19" i="11" s="1"/>
  <c r="F19" i="11"/>
  <c r="O19" i="11" s="1"/>
  <c r="U19" i="11" s="1"/>
  <c r="R19" i="11"/>
  <c r="G20" i="11"/>
  <c r="J20" i="11"/>
  <c r="F20" i="11"/>
  <c r="O20" i="11" s="1"/>
  <c r="G21" i="11"/>
  <c r="J21" i="11"/>
  <c r="F21" i="11"/>
  <c r="O21" i="11" s="1"/>
  <c r="R21" i="11" s="1"/>
  <c r="G22" i="11"/>
  <c r="J22" i="11"/>
  <c r="F22" i="11"/>
  <c r="O22" i="11" s="1"/>
  <c r="R22" i="11"/>
  <c r="G23" i="11"/>
  <c r="J23" i="11"/>
  <c r="F23" i="11"/>
  <c r="O23" i="11" s="1"/>
  <c r="U23" i="11" s="1"/>
  <c r="G24" i="11"/>
  <c r="J24" i="11"/>
  <c r="F24" i="11"/>
  <c r="O24" i="11" s="1"/>
  <c r="G25" i="11"/>
  <c r="J25" i="11"/>
  <c r="F25" i="11"/>
  <c r="O25" i="11" s="1"/>
  <c r="G26" i="11"/>
  <c r="J26" i="11"/>
  <c r="P26" i="11"/>
  <c r="S26" i="11" s="1"/>
  <c r="F26" i="11"/>
  <c r="O26" i="11" s="1"/>
  <c r="G27" i="11"/>
  <c r="J27" i="11"/>
  <c r="P27" i="11"/>
  <c r="F27" i="11"/>
  <c r="O27" i="11" s="1"/>
  <c r="G28" i="11"/>
  <c r="J28" i="11"/>
  <c r="F28" i="11"/>
  <c r="O28" i="11" s="1"/>
  <c r="G29" i="11"/>
  <c r="J29" i="11"/>
  <c r="F29" i="11"/>
  <c r="O29" i="11" s="1"/>
  <c r="R29" i="11" s="1"/>
  <c r="G30" i="11"/>
  <c r="J30" i="11"/>
  <c r="F30" i="11"/>
  <c r="O30" i="11" s="1"/>
  <c r="G31" i="11"/>
  <c r="J31" i="11"/>
  <c r="P31" i="11"/>
  <c r="Z31" i="11" s="1"/>
  <c r="F31" i="11"/>
  <c r="O31" i="11" s="1"/>
  <c r="R31" i="11" s="1"/>
  <c r="G32" i="11"/>
  <c r="J32" i="11"/>
  <c r="F32" i="11"/>
  <c r="O32" i="11" s="1"/>
  <c r="U32" i="11" s="1"/>
  <c r="G33" i="11"/>
  <c r="J33" i="11"/>
  <c r="F33" i="11"/>
  <c r="O33" i="11" s="1"/>
  <c r="G34" i="11"/>
  <c r="P34" i="11" s="1"/>
  <c r="J34" i="11"/>
  <c r="F34" i="11"/>
  <c r="O34" i="11" s="1"/>
  <c r="R34" i="11"/>
  <c r="G35" i="11"/>
  <c r="P35" i="11" s="1"/>
  <c r="J35" i="11"/>
  <c r="F35" i="11"/>
  <c r="O35" i="11" s="1"/>
  <c r="R35" i="11" s="1"/>
  <c r="G36" i="11"/>
  <c r="J36" i="11"/>
  <c r="F36" i="11"/>
  <c r="O36" i="11" s="1"/>
  <c r="G37" i="11"/>
  <c r="J37" i="11"/>
  <c r="F37" i="11"/>
  <c r="O37" i="11" s="1"/>
  <c r="G38" i="11"/>
  <c r="J38" i="11"/>
  <c r="F38" i="11"/>
  <c r="O38" i="11" s="1"/>
  <c r="R38" i="11"/>
  <c r="G39" i="11"/>
  <c r="J39" i="11"/>
  <c r="F39" i="11"/>
  <c r="O39" i="11" s="1"/>
  <c r="R39" i="11" s="1"/>
  <c r="G40" i="11"/>
  <c r="P40" i="11" s="1"/>
  <c r="S40" i="11" s="1"/>
  <c r="J40" i="11"/>
  <c r="F40" i="11"/>
  <c r="O40" i="11" s="1"/>
  <c r="G41" i="11"/>
  <c r="J41" i="11"/>
  <c r="F41" i="11"/>
  <c r="O41" i="11" s="1"/>
  <c r="G42" i="11"/>
  <c r="J42" i="11"/>
  <c r="F42" i="11"/>
  <c r="O42" i="11" s="1"/>
  <c r="G43" i="11"/>
  <c r="J43" i="11"/>
  <c r="F43" i="11"/>
  <c r="O43" i="11" s="1"/>
  <c r="G44" i="11"/>
  <c r="J44" i="11"/>
  <c r="F44" i="11"/>
  <c r="O44" i="11" s="1"/>
  <c r="G45" i="11"/>
  <c r="P45" i="11" s="1"/>
  <c r="J45" i="11"/>
  <c r="F45" i="11"/>
  <c r="O45" i="11" s="1"/>
  <c r="G46" i="11"/>
  <c r="J46" i="11"/>
  <c r="F46" i="11"/>
  <c r="O46" i="11" s="1"/>
  <c r="R46" i="11"/>
  <c r="G47" i="11"/>
  <c r="J47" i="11"/>
  <c r="F47" i="11"/>
  <c r="O47" i="11" s="1"/>
  <c r="R47" i="11" s="1"/>
  <c r="G48" i="11"/>
  <c r="J48" i="11"/>
  <c r="F48" i="11"/>
  <c r="O48" i="11" s="1"/>
  <c r="U48" i="11" s="1"/>
  <c r="G49" i="11"/>
  <c r="J49" i="11"/>
  <c r="F49" i="11"/>
  <c r="O49" i="11" s="1"/>
  <c r="G50" i="11"/>
  <c r="P50" i="11" s="1"/>
  <c r="J50" i="11"/>
  <c r="F50" i="11"/>
  <c r="O50" i="11" s="1"/>
  <c r="R50" i="11"/>
  <c r="G51" i="11"/>
  <c r="P51" i="11" s="1"/>
  <c r="Z51" i="11" s="1"/>
  <c r="J51" i="11"/>
  <c r="F51" i="11"/>
  <c r="O51" i="11" s="1"/>
  <c r="R51" i="11" s="1"/>
  <c r="G52" i="11"/>
  <c r="J52" i="11"/>
  <c r="F52" i="11"/>
  <c r="O52" i="11" s="1"/>
  <c r="G53" i="11"/>
  <c r="J53" i="11"/>
  <c r="F53" i="11"/>
  <c r="O53" i="11" s="1"/>
  <c r="U53" i="11" s="1"/>
  <c r="G54" i="11"/>
  <c r="J54" i="11"/>
  <c r="F54" i="11"/>
  <c r="O54" i="11" s="1"/>
  <c r="R54" i="11"/>
  <c r="G15" i="11"/>
  <c r="J15" i="11"/>
  <c r="F15" i="11"/>
  <c r="O15" i="11" s="1"/>
  <c r="R15" i="11"/>
  <c r="G14" i="11"/>
  <c r="J14" i="11"/>
  <c r="F14" i="11"/>
  <c r="O14" i="11" s="1"/>
  <c r="G15" i="12"/>
  <c r="K15" i="12"/>
  <c r="F15" i="12"/>
  <c r="O15" i="12" s="1"/>
  <c r="R15" i="12"/>
  <c r="G13" i="12"/>
  <c r="P13" i="12" s="1"/>
  <c r="K13" i="12"/>
  <c r="F13" i="12"/>
  <c r="O13" i="12" s="1"/>
  <c r="G16" i="12"/>
  <c r="P16" i="12" s="1"/>
  <c r="S16" i="12" s="1"/>
  <c r="X16" i="12" s="1"/>
  <c r="K16" i="12"/>
  <c r="F16" i="12"/>
  <c r="O16" i="12" s="1"/>
  <c r="R16" i="12"/>
  <c r="G17" i="12"/>
  <c r="K17" i="12"/>
  <c r="F17" i="12"/>
  <c r="O17" i="12" s="1"/>
  <c r="G18" i="12"/>
  <c r="K18" i="12"/>
  <c r="F18" i="12"/>
  <c r="O18" i="12" s="1"/>
  <c r="G19" i="12"/>
  <c r="P19" i="12" s="1"/>
  <c r="V19" i="12" s="1"/>
  <c r="K19" i="12"/>
  <c r="F19" i="12"/>
  <c r="O19" i="12" s="1"/>
  <c r="R19" i="12" s="1"/>
  <c r="G20" i="12"/>
  <c r="K20" i="12"/>
  <c r="F20" i="12"/>
  <c r="O20" i="12" s="1"/>
  <c r="R20" i="12"/>
  <c r="G21" i="12"/>
  <c r="K21" i="12"/>
  <c r="F21" i="12"/>
  <c r="O21" i="12" s="1"/>
  <c r="G22" i="12"/>
  <c r="K22" i="12"/>
  <c r="F22" i="12"/>
  <c r="O22" i="12" s="1"/>
  <c r="R22" i="12" s="1"/>
  <c r="G23" i="12"/>
  <c r="K23" i="12"/>
  <c r="F23" i="12"/>
  <c r="O23" i="12" s="1"/>
  <c r="R23" i="12"/>
  <c r="G24" i="12"/>
  <c r="K24" i="12"/>
  <c r="F24" i="12"/>
  <c r="O24" i="12" s="1"/>
  <c r="G25" i="12"/>
  <c r="K25" i="12"/>
  <c r="F25" i="12"/>
  <c r="O25" i="12" s="1"/>
  <c r="G26" i="12"/>
  <c r="P26" i="12" s="1"/>
  <c r="K26" i="12"/>
  <c r="F26" i="12"/>
  <c r="O26" i="12" s="1"/>
  <c r="G27" i="12"/>
  <c r="K27" i="12"/>
  <c r="F27" i="12"/>
  <c r="O27" i="12" s="1"/>
  <c r="R27" i="12" s="1"/>
  <c r="G28" i="12"/>
  <c r="K28" i="12"/>
  <c r="F28" i="12"/>
  <c r="O28" i="12" s="1"/>
  <c r="G29" i="12"/>
  <c r="K29" i="12"/>
  <c r="F29" i="12"/>
  <c r="O29" i="12" s="1"/>
  <c r="G30" i="12"/>
  <c r="K30" i="12"/>
  <c r="F30" i="12"/>
  <c r="O30" i="12" s="1"/>
  <c r="G31" i="12"/>
  <c r="K31" i="12"/>
  <c r="P31" i="12" s="1"/>
  <c r="V31" i="12" s="1"/>
  <c r="F31" i="12"/>
  <c r="O31" i="12" s="1"/>
  <c r="R31" i="12" s="1"/>
  <c r="G32" i="12"/>
  <c r="P32" i="12" s="1"/>
  <c r="S32" i="12" s="1"/>
  <c r="X32" i="12" s="1"/>
  <c r="K32" i="12"/>
  <c r="F32" i="12"/>
  <c r="O32" i="12" s="1"/>
  <c r="R32" i="12"/>
  <c r="G33" i="12"/>
  <c r="K33" i="12"/>
  <c r="F33" i="12"/>
  <c r="O33" i="12" s="1"/>
  <c r="G34" i="12"/>
  <c r="K34" i="12"/>
  <c r="F34" i="12"/>
  <c r="O34" i="12" s="1"/>
  <c r="G35" i="12"/>
  <c r="K35" i="12"/>
  <c r="F35" i="12"/>
  <c r="O35" i="12" s="1"/>
  <c r="G36" i="12"/>
  <c r="K36" i="12"/>
  <c r="P36" i="12"/>
  <c r="F36" i="12"/>
  <c r="O36" i="12" s="1"/>
  <c r="G37" i="12"/>
  <c r="K37" i="12"/>
  <c r="F37" i="12"/>
  <c r="O37" i="12" s="1"/>
  <c r="G38" i="12"/>
  <c r="K38" i="12"/>
  <c r="F38" i="12"/>
  <c r="O38" i="12" s="1"/>
  <c r="R38" i="12" s="1"/>
  <c r="G39" i="12"/>
  <c r="P39" i="12" s="1"/>
  <c r="K39" i="12"/>
  <c r="F39" i="12"/>
  <c r="O39" i="12" s="1"/>
  <c r="G40" i="12"/>
  <c r="P40" i="12" s="1"/>
  <c r="K40" i="12"/>
  <c r="F40" i="12"/>
  <c r="O40" i="12" s="1"/>
  <c r="R40" i="12"/>
  <c r="G41" i="12"/>
  <c r="K41" i="12"/>
  <c r="F41" i="12"/>
  <c r="O41" i="12" s="1"/>
  <c r="G42" i="12"/>
  <c r="K42" i="12"/>
  <c r="F42" i="12"/>
  <c r="O42" i="12" s="1"/>
  <c r="G43" i="12"/>
  <c r="K43" i="12"/>
  <c r="F43" i="12"/>
  <c r="O43" i="12" s="1"/>
  <c r="R43" i="12"/>
  <c r="G44" i="12"/>
  <c r="K44" i="12"/>
  <c r="F44" i="12"/>
  <c r="O44" i="12" s="1"/>
  <c r="R44" i="12"/>
  <c r="G45" i="12"/>
  <c r="P45" i="12" s="1"/>
  <c r="K45" i="12"/>
  <c r="F45" i="12"/>
  <c r="O45" i="12" s="1"/>
  <c r="G46" i="12"/>
  <c r="K46" i="12"/>
  <c r="F46" i="12"/>
  <c r="O46" i="12" s="1"/>
  <c r="R46" i="12"/>
  <c r="G47" i="12"/>
  <c r="K47" i="12"/>
  <c r="F47" i="12"/>
  <c r="O47" i="12" s="1"/>
  <c r="U47" i="12" s="1"/>
  <c r="R47" i="12"/>
  <c r="G48" i="12"/>
  <c r="P48" i="12" s="1"/>
  <c r="S48" i="12" s="1"/>
  <c r="K48" i="12"/>
  <c r="F48" i="12"/>
  <c r="O48" i="12" s="1"/>
  <c r="U48" i="12" s="1"/>
  <c r="R48" i="12"/>
  <c r="G49" i="12"/>
  <c r="K49" i="12"/>
  <c r="F49" i="12"/>
  <c r="O49" i="12" s="1"/>
  <c r="G50" i="12"/>
  <c r="K50" i="12"/>
  <c r="F50" i="12"/>
  <c r="O50" i="12" s="1"/>
  <c r="G51" i="12"/>
  <c r="K51" i="12"/>
  <c r="F51" i="12"/>
  <c r="O51" i="12" s="1"/>
  <c r="R51" i="12"/>
  <c r="G52" i="12"/>
  <c r="K52" i="12"/>
  <c r="F52" i="12"/>
  <c r="O52" i="12" s="1"/>
  <c r="R52" i="12"/>
  <c r="G53" i="12"/>
  <c r="P53" i="12" s="1"/>
  <c r="K53" i="12"/>
  <c r="F53" i="12"/>
  <c r="O53" i="12" s="1"/>
  <c r="G54" i="12"/>
  <c r="K54" i="12"/>
  <c r="F54" i="12"/>
  <c r="O54" i="12" s="1"/>
  <c r="R54" i="12"/>
  <c r="G9" i="12"/>
  <c r="K9" i="12"/>
  <c r="F9" i="12"/>
  <c r="O9" i="12" s="1"/>
  <c r="U9" i="12" s="1"/>
  <c r="R9" i="12"/>
  <c r="G10" i="12"/>
  <c r="K10" i="12"/>
  <c r="G11" i="12"/>
  <c r="K11" i="12"/>
  <c r="G12" i="12"/>
  <c r="K12" i="12"/>
  <c r="J9" i="12"/>
  <c r="J10" i="12"/>
  <c r="F10" i="12"/>
  <c r="O10" i="12" s="1"/>
  <c r="J11" i="12"/>
  <c r="F11" i="12"/>
  <c r="O11" i="12" s="1"/>
  <c r="J12" i="12"/>
  <c r="F12" i="12"/>
  <c r="O12" i="12" s="1"/>
  <c r="U12" i="12" s="1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AH33" i="12"/>
  <c r="U16" i="12"/>
  <c r="U19" i="12"/>
  <c r="U20" i="12"/>
  <c r="U23" i="12"/>
  <c r="U28" i="12"/>
  <c r="U31" i="12"/>
  <c r="U32" i="12"/>
  <c r="U39" i="12"/>
  <c r="U40" i="12"/>
  <c r="U42" i="12"/>
  <c r="U44" i="12"/>
  <c r="U46" i="12"/>
  <c r="U51" i="12"/>
  <c r="U52" i="12"/>
  <c r="AA9" i="12"/>
  <c r="AA44" i="12"/>
  <c r="AG54" i="12"/>
  <c r="AG50" i="12"/>
  <c r="AG46" i="12"/>
  <c r="AG55" i="12"/>
  <c r="AG51" i="12"/>
  <c r="AG47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C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C11" i="12"/>
  <c r="I10" i="12"/>
  <c r="E10" i="12"/>
  <c r="D10" i="12"/>
  <c r="C10" i="12"/>
  <c r="B10" i="12"/>
  <c r="I9" i="12"/>
  <c r="E9" i="12"/>
  <c r="D9" i="12"/>
  <c r="C9" i="12"/>
  <c r="B9" i="12"/>
  <c r="G10" i="11"/>
  <c r="J10" i="11"/>
  <c r="G11" i="11"/>
  <c r="J11" i="11"/>
  <c r="G12" i="11"/>
  <c r="J12" i="11"/>
  <c r="G13" i="11"/>
  <c r="J13" i="11"/>
  <c r="G9" i="11"/>
  <c r="J9" i="11"/>
  <c r="P9" i="11"/>
  <c r="I9" i="11"/>
  <c r="F9" i="11"/>
  <c r="O9" i="11" s="1"/>
  <c r="I10" i="11"/>
  <c r="F10" i="11"/>
  <c r="O10" i="11" s="1"/>
  <c r="I11" i="11"/>
  <c r="F11" i="11"/>
  <c r="O11" i="11" s="1"/>
  <c r="I12" i="11"/>
  <c r="F12" i="11"/>
  <c r="O12" i="11"/>
  <c r="AA12" i="11" s="1"/>
  <c r="I13" i="11"/>
  <c r="F13" i="11"/>
  <c r="O13" i="11" s="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AH33" i="11"/>
  <c r="U13" i="11"/>
  <c r="U18" i="11"/>
  <c r="U20" i="11"/>
  <c r="U22" i="11"/>
  <c r="V26" i="11"/>
  <c r="U28" i="11"/>
  <c r="U29" i="11"/>
  <c r="U31" i="11"/>
  <c r="U33" i="11"/>
  <c r="U34" i="11"/>
  <c r="U35" i="11"/>
  <c r="U36" i="11"/>
  <c r="U37" i="11"/>
  <c r="U38" i="11"/>
  <c r="U39" i="11"/>
  <c r="U40" i="11"/>
  <c r="U41" i="11"/>
  <c r="U45" i="11"/>
  <c r="U46" i="11"/>
  <c r="U47" i="11"/>
  <c r="U49" i="11"/>
  <c r="U50" i="11"/>
  <c r="U51" i="11"/>
  <c r="U52" i="11"/>
  <c r="U54" i="11"/>
  <c r="Z19" i="11"/>
  <c r="AG54" i="11"/>
  <c r="AG50" i="11"/>
  <c r="AG46" i="11"/>
  <c r="AG55" i="11"/>
  <c r="AG51" i="11"/>
  <c r="AG47" i="11"/>
  <c r="AB34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C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C11" i="11"/>
  <c r="K10" i="11"/>
  <c r="E10" i="11"/>
  <c r="D10" i="11"/>
  <c r="C10" i="11"/>
  <c r="B10" i="11"/>
  <c r="K9" i="11"/>
  <c r="E9" i="11"/>
  <c r="D9" i="11"/>
  <c r="C9" i="11"/>
  <c r="B9" i="11"/>
  <c r="G10" i="10"/>
  <c r="I10" i="10"/>
  <c r="G11" i="10"/>
  <c r="I11" i="10"/>
  <c r="G12" i="10"/>
  <c r="I12" i="10"/>
  <c r="G13" i="10"/>
  <c r="I13" i="10"/>
  <c r="P13" i="10"/>
  <c r="V13" i="10" s="1"/>
  <c r="F9" i="10"/>
  <c r="O9" i="10" s="1"/>
  <c r="U9" i="10" s="1"/>
  <c r="G9" i="10"/>
  <c r="I9" i="10"/>
  <c r="P9" i="10"/>
  <c r="F10" i="10"/>
  <c r="O10" i="10" s="1"/>
  <c r="F11" i="10"/>
  <c r="O11" i="10"/>
  <c r="AA11" i="10" s="1"/>
  <c r="F12" i="10"/>
  <c r="O12" i="10" s="1"/>
  <c r="F13" i="10"/>
  <c r="O13" i="10" s="1"/>
  <c r="E9" i="10"/>
  <c r="K9" i="10"/>
  <c r="D9" i="10"/>
  <c r="E10" i="10"/>
  <c r="K10" i="10"/>
  <c r="D10" i="10"/>
  <c r="E11" i="10"/>
  <c r="K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AH33" i="10"/>
  <c r="U18" i="10"/>
  <c r="U21" i="10"/>
  <c r="U22" i="10"/>
  <c r="U25" i="10"/>
  <c r="U26" i="10"/>
  <c r="U28" i="10"/>
  <c r="U29" i="10"/>
  <c r="U30" i="10"/>
  <c r="U34" i="10"/>
  <c r="U37" i="10"/>
  <c r="U38" i="10"/>
  <c r="U41" i="10"/>
  <c r="U42" i="10"/>
  <c r="U45" i="10"/>
  <c r="U46" i="10"/>
  <c r="U50" i="10"/>
  <c r="U53" i="10"/>
  <c r="U54" i="10"/>
  <c r="AG54" i="10"/>
  <c r="AG50" i="10"/>
  <c r="AG46" i="10"/>
  <c r="AG55" i="10"/>
  <c r="AG51" i="10"/>
  <c r="AG47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J10" i="10"/>
  <c r="C10" i="10"/>
  <c r="B10" i="10"/>
  <c r="J9" i="10"/>
  <c r="C9" i="10"/>
  <c r="B9" i="10"/>
  <c r="E10" i="8"/>
  <c r="P10" i="8" s="1"/>
  <c r="K10" i="8"/>
  <c r="E11" i="8"/>
  <c r="K11" i="8"/>
  <c r="E12" i="8"/>
  <c r="P12" i="8" s="1"/>
  <c r="K12" i="8"/>
  <c r="E13" i="8"/>
  <c r="K13" i="8"/>
  <c r="J9" i="8"/>
  <c r="J10" i="8"/>
  <c r="D10" i="8"/>
  <c r="O10" i="8"/>
  <c r="U10" i="8" s="1"/>
  <c r="R10" i="8"/>
  <c r="J11" i="8"/>
  <c r="O11" i="8"/>
  <c r="R11" i="8" s="1"/>
  <c r="J12" i="8"/>
  <c r="D12" i="8"/>
  <c r="O12" i="8" s="1"/>
  <c r="J13" i="8"/>
  <c r="D13" i="8"/>
  <c r="O13" i="8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AH33" i="8"/>
  <c r="U9" i="8"/>
  <c r="U14" i="8"/>
  <c r="U17" i="8"/>
  <c r="U18" i="8"/>
  <c r="U19" i="8"/>
  <c r="U20" i="8"/>
  <c r="U21" i="8"/>
  <c r="V21" i="8"/>
  <c r="U22" i="8"/>
  <c r="V25" i="8"/>
  <c r="U27" i="8"/>
  <c r="V29" i="8"/>
  <c r="U32" i="8"/>
  <c r="U33" i="8"/>
  <c r="U34" i="8"/>
  <c r="U35" i="8"/>
  <c r="U36" i="8"/>
  <c r="V37" i="8"/>
  <c r="U41" i="8"/>
  <c r="U44" i="8"/>
  <c r="U45" i="8"/>
  <c r="U48" i="8"/>
  <c r="U51" i="8"/>
  <c r="U52" i="8"/>
  <c r="U53" i="8"/>
  <c r="V53" i="8"/>
  <c r="AA9" i="8"/>
  <c r="AA12" i="8"/>
  <c r="AG54" i="8"/>
  <c r="AG50" i="8"/>
  <c r="AG46" i="8"/>
  <c r="AG55" i="8"/>
  <c r="AG51" i="8"/>
  <c r="AG47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I10" i="8"/>
  <c r="G10" i="8"/>
  <c r="F10" i="8"/>
  <c r="C10" i="8"/>
  <c r="B10" i="8"/>
  <c r="I9" i="8"/>
  <c r="G9" i="8"/>
  <c r="F9" i="8"/>
  <c r="C9" i="8"/>
  <c r="B9" i="8"/>
  <c r="E10" i="7"/>
  <c r="J10" i="7"/>
  <c r="P10" i="7" s="1"/>
  <c r="E11" i="7"/>
  <c r="J11" i="7"/>
  <c r="E12" i="7"/>
  <c r="J12" i="7"/>
  <c r="E13" i="7"/>
  <c r="J13" i="7"/>
  <c r="E9" i="7"/>
  <c r="J9" i="7"/>
  <c r="P9" i="7"/>
  <c r="D9" i="7"/>
  <c r="O9" i="7" s="1"/>
  <c r="I9" i="7"/>
  <c r="I10" i="7"/>
  <c r="D10" i="7"/>
  <c r="O10" i="7" s="1"/>
  <c r="R10" i="7" s="1"/>
  <c r="I11" i="7"/>
  <c r="O11" i="7"/>
  <c r="R11" i="7" s="1"/>
  <c r="I12" i="7"/>
  <c r="D12" i="7"/>
  <c r="O12" i="7" s="1"/>
  <c r="I13" i="7"/>
  <c r="D13" i="7"/>
  <c r="O13" i="7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AH33" i="7"/>
  <c r="U10" i="7"/>
  <c r="U14" i="7"/>
  <c r="U15" i="7"/>
  <c r="U16" i="7"/>
  <c r="U18" i="7"/>
  <c r="U19" i="7"/>
  <c r="V19" i="7"/>
  <c r="U20" i="7"/>
  <c r="U23" i="7"/>
  <c r="V23" i="7"/>
  <c r="U26" i="7"/>
  <c r="U28" i="7"/>
  <c r="U30" i="7"/>
  <c r="V31" i="7"/>
  <c r="U32" i="7"/>
  <c r="U33" i="7"/>
  <c r="V33" i="7"/>
  <c r="Y33" i="7" s="1"/>
  <c r="U34" i="7"/>
  <c r="U35" i="7"/>
  <c r="V35" i="7"/>
  <c r="U36" i="7"/>
  <c r="U37" i="7"/>
  <c r="U38" i="7"/>
  <c r="U39" i="7"/>
  <c r="V40" i="7"/>
  <c r="U42" i="7"/>
  <c r="U48" i="7"/>
  <c r="V53" i="7"/>
  <c r="Z19" i="7"/>
  <c r="Z23" i="7"/>
  <c r="Z32" i="7"/>
  <c r="Z35" i="7"/>
  <c r="AA10" i="7"/>
  <c r="AA12" i="7"/>
  <c r="AG54" i="7"/>
  <c r="AG50" i="7"/>
  <c r="AB53" i="7" s="1"/>
  <c r="AG46" i="7"/>
  <c r="AG55" i="7"/>
  <c r="AG51" i="7"/>
  <c r="AG47" i="7"/>
  <c r="AB32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K10" i="7"/>
  <c r="G10" i="7"/>
  <c r="F10" i="7"/>
  <c r="C10" i="7"/>
  <c r="B10" i="7"/>
  <c r="K9" i="7"/>
  <c r="G9" i="7"/>
  <c r="F9" i="7"/>
  <c r="C9" i="7"/>
  <c r="B9" i="7"/>
  <c r="E10" i="6"/>
  <c r="I10" i="6"/>
  <c r="E11" i="6"/>
  <c r="P11" i="6" s="1"/>
  <c r="S11" i="6" s="1"/>
  <c r="I11" i="6"/>
  <c r="E12" i="6"/>
  <c r="I12" i="6"/>
  <c r="P12" i="6" s="1"/>
  <c r="S12" i="6" s="1"/>
  <c r="E13" i="6"/>
  <c r="I13" i="6"/>
  <c r="E9" i="6"/>
  <c r="I9" i="6"/>
  <c r="O11" i="6"/>
  <c r="R11" i="6" s="1"/>
  <c r="D10" i="6"/>
  <c r="O10" i="6"/>
  <c r="U10" i="6" s="1"/>
  <c r="D12" i="6"/>
  <c r="O12" i="6" s="1"/>
  <c r="D13" i="6"/>
  <c r="O13" i="6" s="1"/>
  <c r="R13" i="6" s="1"/>
  <c r="D9" i="6"/>
  <c r="O9" i="6" s="1"/>
  <c r="C9" i="6"/>
  <c r="K9" i="6"/>
  <c r="B9" i="6"/>
  <c r="C10" i="6"/>
  <c r="K10" i="6"/>
  <c r="B10" i="6"/>
  <c r="C11" i="6"/>
  <c r="K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AH33" i="6"/>
  <c r="U14" i="6"/>
  <c r="U16" i="6"/>
  <c r="U17" i="6"/>
  <c r="U18" i="6"/>
  <c r="U19" i="6"/>
  <c r="U20" i="6"/>
  <c r="U21" i="6"/>
  <c r="U22" i="6"/>
  <c r="U23" i="6"/>
  <c r="V23" i="6"/>
  <c r="U24" i="6"/>
  <c r="U25" i="6"/>
  <c r="U26" i="6"/>
  <c r="U28" i="6"/>
  <c r="U29" i="6"/>
  <c r="U30" i="6"/>
  <c r="V30" i="6"/>
  <c r="U31" i="6"/>
  <c r="U32" i="6"/>
  <c r="U33" i="6"/>
  <c r="U34" i="6"/>
  <c r="U35" i="6"/>
  <c r="U37" i="6"/>
  <c r="U38" i="6"/>
  <c r="U39" i="6"/>
  <c r="U40" i="6"/>
  <c r="V40" i="6"/>
  <c r="U41" i="6"/>
  <c r="U42" i="6"/>
  <c r="U43" i="6"/>
  <c r="U44" i="6"/>
  <c r="V44" i="6"/>
  <c r="Y44" i="6"/>
  <c r="U45" i="6"/>
  <c r="U46" i="6"/>
  <c r="U47" i="6"/>
  <c r="U48" i="6"/>
  <c r="U49" i="6"/>
  <c r="U50" i="6"/>
  <c r="U52" i="6"/>
  <c r="U53" i="6"/>
  <c r="U54" i="6"/>
  <c r="Z23" i="6"/>
  <c r="Z30" i="6"/>
  <c r="Z40" i="6"/>
  <c r="Z50" i="6"/>
  <c r="AA44" i="6"/>
  <c r="AG54" i="6"/>
  <c r="AG50" i="6"/>
  <c r="AG46" i="6"/>
  <c r="AG55" i="6"/>
  <c r="AG51" i="6"/>
  <c r="AG47" i="6"/>
  <c r="AB29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C12" i="5"/>
  <c r="P12" i="5" s="1"/>
  <c r="K12" i="5"/>
  <c r="C9" i="5"/>
  <c r="K9" i="5"/>
  <c r="C10" i="5"/>
  <c r="K10" i="5"/>
  <c r="C11" i="5"/>
  <c r="K11" i="5"/>
  <c r="C13" i="5"/>
  <c r="K13" i="5"/>
  <c r="P13" i="5" s="1"/>
  <c r="S13" i="5" s="1"/>
  <c r="J9" i="5"/>
  <c r="B9" i="5"/>
  <c r="O9" i="5" s="1"/>
  <c r="J10" i="5"/>
  <c r="B10" i="5"/>
  <c r="O10" i="5" s="1"/>
  <c r="J11" i="5"/>
  <c r="J12" i="5"/>
  <c r="B12" i="5"/>
  <c r="O12" i="5" s="1"/>
  <c r="J13" i="5"/>
  <c r="B13" i="5"/>
  <c r="O13" i="5" s="1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AH33" i="5"/>
  <c r="U14" i="5"/>
  <c r="U15" i="5"/>
  <c r="U16" i="5"/>
  <c r="U17" i="5"/>
  <c r="U18" i="5"/>
  <c r="U19" i="5"/>
  <c r="V19" i="5"/>
  <c r="U20" i="5"/>
  <c r="U21" i="5"/>
  <c r="V21" i="5"/>
  <c r="U22" i="5"/>
  <c r="U23" i="5"/>
  <c r="U25" i="5"/>
  <c r="U26" i="5"/>
  <c r="U27" i="5"/>
  <c r="U28" i="5"/>
  <c r="V29" i="5"/>
  <c r="U30" i="5"/>
  <c r="U32" i="5"/>
  <c r="U33" i="5"/>
  <c r="U34" i="5"/>
  <c r="V34" i="5"/>
  <c r="U35" i="5"/>
  <c r="U37" i="5"/>
  <c r="U38" i="5"/>
  <c r="U39" i="5"/>
  <c r="U41" i="5"/>
  <c r="U42" i="5"/>
  <c r="U43" i="5"/>
  <c r="U44" i="5"/>
  <c r="U45" i="5"/>
  <c r="U46" i="5"/>
  <c r="U48" i="5"/>
  <c r="U49" i="5"/>
  <c r="U51" i="5"/>
  <c r="U52" i="5"/>
  <c r="U53" i="5"/>
  <c r="U54" i="5"/>
  <c r="Z19" i="5"/>
  <c r="Z21" i="5"/>
  <c r="Z29" i="5"/>
  <c r="Z34" i="5"/>
  <c r="AA44" i="5"/>
  <c r="AG54" i="5"/>
  <c r="AG50" i="5"/>
  <c r="AG46" i="5"/>
  <c r="AG55" i="5"/>
  <c r="AG51" i="5"/>
  <c r="AG47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I10" i="5"/>
  <c r="G10" i="5"/>
  <c r="F10" i="5"/>
  <c r="E10" i="5"/>
  <c r="D10" i="5"/>
  <c r="I9" i="5"/>
  <c r="G9" i="5"/>
  <c r="F9" i="5"/>
  <c r="E9" i="5"/>
  <c r="D9" i="5"/>
  <c r="C10" i="4"/>
  <c r="J10" i="4"/>
  <c r="C11" i="4"/>
  <c r="P11" i="4" s="1"/>
  <c r="J11" i="4"/>
  <c r="C12" i="4"/>
  <c r="J12" i="4"/>
  <c r="P12" i="4" s="1"/>
  <c r="C13" i="4"/>
  <c r="P13" i="4" s="1"/>
  <c r="J13" i="4"/>
  <c r="C9" i="4"/>
  <c r="J9" i="4"/>
  <c r="B9" i="4"/>
  <c r="O9" i="4" s="1"/>
  <c r="B9" i="2"/>
  <c r="O9" i="2" s="1"/>
  <c r="I9" i="4"/>
  <c r="B10" i="4"/>
  <c r="O10" i="4" s="1"/>
  <c r="U10" i="4" s="1"/>
  <c r="B12" i="4"/>
  <c r="O12" i="4"/>
  <c r="AA12" i="4" s="1"/>
  <c r="R12" i="4"/>
  <c r="B13" i="4"/>
  <c r="O13" i="4" s="1"/>
  <c r="R13" i="4" s="1"/>
  <c r="AH33" i="4"/>
  <c r="U12" i="4"/>
  <c r="U15" i="4"/>
  <c r="U16" i="4"/>
  <c r="V17" i="4"/>
  <c r="U17" i="4"/>
  <c r="V18" i="4"/>
  <c r="U18" i="4"/>
  <c r="V19" i="4"/>
  <c r="U19" i="4"/>
  <c r="U20" i="4"/>
  <c r="U21" i="4"/>
  <c r="V22" i="4"/>
  <c r="U23" i="4"/>
  <c r="U24" i="4"/>
  <c r="U25" i="4"/>
  <c r="U26" i="4"/>
  <c r="U27" i="4"/>
  <c r="U28" i="4"/>
  <c r="U29" i="4"/>
  <c r="V30" i="4"/>
  <c r="U30" i="4"/>
  <c r="V31" i="4"/>
  <c r="U31" i="4"/>
  <c r="Y31" i="4"/>
  <c r="U32" i="4"/>
  <c r="U33" i="4"/>
  <c r="V34" i="4"/>
  <c r="U34" i="4"/>
  <c r="V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50" i="4"/>
  <c r="U51" i="4"/>
  <c r="U52" i="4"/>
  <c r="U53" i="4"/>
  <c r="U54" i="4"/>
  <c r="Z17" i="4"/>
  <c r="Z18" i="4"/>
  <c r="Z19" i="4"/>
  <c r="Z30" i="4"/>
  <c r="Z31" i="4"/>
  <c r="Z34" i="4"/>
  <c r="AA44" i="4"/>
  <c r="AG54" i="4"/>
  <c r="AG50" i="4"/>
  <c r="AG46" i="4"/>
  <c r="AG55" i="4"/>
  <c r="AG51" i="4"/>
  <c r="AG47" i="4"/>
  <c r="AB22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I10" i="4"/>
  <c r="K10" i="4"/>
  <c r="G10" i="4"/>
  <c r="F10" i="4"/>
  <c r="E10" i="4"/>
  <c r="D10" i="4"/>
  <c r="K9" i="4"/>
  <c r="G9" i="4"/>
  <c r="F9" i="4"/>
  <c r="E9" i="4"/>
  <c r="D9" i="4"/>
  <c r="AG26" i="2"/>
  <c r="C9" i="2"/>
  <c r="I9" i="2"/>
  <c r="P9" i="2"/>
  <c r="C11" i="2"/>
  <c r="I11" i="2"/>
  <c r="C12" i="2"/>
  <c r="I12" i="2"/>
  <c r="B12" i="2"/>
  <c r="O12" i="2" s="1"/>
  <c r="U12" i="2" s="1"/>
  <c r="C13" i="2"/>
  <c r="I13" i="2"/>
  <c r="B13" i="2"/>
  <c r="O13" i="2" s="1"/>
  <c r="AG55" i="2"/>
  <c r="AG54" i="2"/>
  <c r="U54" i="2"/>
  <c r="K54" i="2"/>
  <c r="J54" i="2"/>
  <c r="G54" i="2"/>
  <c r="F54" i="2"/>
  <c r="E54" i="2"/>
  <c r="D54" i="2"/>
  <c r="K53" i="2"/>
  <c r="J53" i="2"/>
  <c r="G53" i="2"/>
  <c r="F53" i="2"/>
  <c r="E53" i="2"/>
  <c r="D53" i="2"/>
  <c r="AG50" i="2"/>
  <c r="AG46" i="2"/>
  <c r="AG51" i="2"/>
  <c r="AG47" i="2"/>
  <c r="AB14" i="2" s="1"/>
  <c r="K52" i="2"/>
  <c r="J52" i="2"/>
  <c r="G52" i="2"/>
  <c r="F52" i="2"/>
  <c r="E52" i="2"/>
  <c r="D52" i="2"/>
  <c r="K51" i="2"/>
  <c r="J51" i="2"/>
  <c r="G51" i="2"/>
  <c r="F51" i="2"/>
  <c r="E51" i="2"/>
  <c r="D51" i="2"/>
  <c r="K50" i="2"/>
  <c r="J50" i="2"/>
  <c r="G50" i="2"/>
  <c r="F50" i="2"/>
  <c r="E50" i="2"/>
  <c r="D50" i="2"/>
  <c r="K49" i="2"/>
  <c r="J49" i="2"/>
  <c r="G49" i="2"/>
  <c r="F49" i="2"/>
  <c r="E49" i="2"/>
  <c r="D49" i="2"/>
  <c r="Z48" i="2"/>
  <c r="K48" i="2"/>
  <c r="J48" i="2"/>
  <c r="G48" i="2"/>
  <c r="F48" i="2"/>
  <c r="E48" i="2"/>
  <c r="D48" i="2"/>
  <c r="K47" i="2"/>
  <c r="J47" i="2"/>
  <c r="G47" i="2"/>
  <c r="F47" i="2"/>
  <c r="E47" i="2"/>
  <c r="D47" i="2"/>
  <c r="K46" i="2"/>
  <c r="J46" i="2"/>
  <c r="G46" i="2"/>
  <c r="F46" i="2"/>
  <c r="E46" i="2"/>
  <c r="D46" i="2"/>
  <c r="V45" i="2"/>
  <c r="K45" i="2"/>
  <c r="J45" i="2"/>
  <c r="G45" i="2"/>
  <c r="F45" i="2"/>
  <c r="E45" i="2"/>
  <c r="D45" i="2"/>
  <c r="V44" i="2"/>
  <c r="U44" i="2"/>
  <c r="Y44" i="2" s="1"/>
  <c r="K44" i="2"/>
  <c r="J44" i="2"/>
  <c r="G44" i="2"/>
  <c r="F44" i="2"/>
  <c r="E44" i="2"/>
  <c r="D44" i="2"/>
  <c r="K43" i="2"/>
  <c r="J43" i="2"/>
  <c r="G43" i="2"/>
  <c r="F43" i="2"/>
  <c r="E43" i="2"/>
  <c r="D43" i="2"/>
  <c r="V42" i="2"/>
  <c r="K42" i="2"/>
  <c r="J42" i="2"/>
  <c r="G42" i="2"/>
  <c r="F42" i="2"/>
  <c r="E42" i="2"/>
  <c r="U41" i="2"/>
  <c r="K41" i="2"/>
  <c r="J41" i="2"/>
  <c r="G41" i="2"/>
  <c r="F41" i="2"/>
  <c r="E41" i="2"/>
  <c r="D41" i="2"/>
  <c r="K40" i="2"/>
  <c r="J40" i="2"/>
  <c r="G40" i="2"/>
  <c r="F40" i="2"/>
  <c r="E40" i="2"/>
  <c r="D40" i="2"/>
  <c r="K39" i="2"/>
  <c r="J39" i="2"/>
  <c r="G39" i="2"/>
  <c r="F39" i="2"/>
  <c r="E39" i="2"/>
  <c r="D39" i="2"/>
  <c r="U38" i="2"/>
  <c r="K38" i="2"/>
  <c r="J38" i="2"/>
  <c r="G38" i="2"/>
  <c r="F38" i="2"/>
  <c r="E38" i="2"/>
  <c r="D38" i="2"/>
  <c r="V37" i="2"/>
  <c r="K37" i="2"/>
  <c r="J37" i="2"/>
  <c r="G37" i="2"/>
  <c r="F37" i="2"/>
  <c r="E37" i="2"/>
  <c r="D37" i="2"/>
  <c r="V36" i="2"/>
  <c r="U36" i="2"/>
  <c r="Y36" i="2"/>
  <c r="K36" i="2"/>
  <c r="J36" i="2"/>
  <c r="G36" i="2"/>
  <c r="F36" i="2"/>
  <c r="E36" i="2"/>
  <c r="D36" i="2"/>
  <c r="U35" i="2"/>
  <c r="K35" i="2"/>
  <c r="J35" i="2"/>
  <c r="G35" i="2"/>
  <c r="F35" i="2"/>
  <c r="E35" i="2"/>
  <c r="D35" i="2"/>
  <c r="U34" i="2"/>
  <c r="K34" i="2"/>
  <c r="J34" i="2"/>
  <c r="G34" i="2"/>
  <c r="F34" i="2"/>
  <c r="E34" i="2"/>
  <c r="D34" i="2"/>
  <c r="AH33" i="2"/>
  <c r="U48" i="2"/>
  <c r="U33" i="2"/>
  <c r="K33" i="2"/>
  <c r="J33" i="2"/>
  <c r="G33" i="2"/>
  <c r="F33" i="2"/>
  <c r="E33" i="2"/>
  <c r="D33" i="2"/>
  <c r="K32" i="2"/>
  <c r="J32" i="2"/>
  <c r="G32" i="2"/>
  <c r="F32" i="2"/>
  <c r="E32" i="2"/>
  <c r="D32" i="2"/>
  <c r="K31" i="2"/>
  <c r="J31" i="2"/>
  <c r="G31" i="2"/>
  <c r="F31" i="2"/>
  <c r="E31" i="2"/>
  <c r="D31" i="2"/>
  <c r="K30" i="2"/>
  <c r="J30" i="2"/>
  <c r="G30" i="2"/>
  <c r="F30" i="2"/>
  <c r="E30" i="2"/>
  <c r="D30" i="2"/>
  <c r="K29" i="2"/>
  <c r="J29" i="2"/>
  <c r="G29" i="2"/>
  <c r="F29" i="2"/>
  <c r="E29" i="2"/>
  <c r="D29" i="2"/>
  <c r="U28" i="2"/>
  <c r="Z28" i="2"/>
  <c r="K28" i="2"/>
  <c r="J28" i="2"/>
  <c r="G28" i="2"/>
  <c r="F28" i="2"/>
  <c r="E28" i="2"/>
  <c r="D28" i="2"/>
  <c r="V27" i="2"/>
  <c r="K27" i="2"/>
  <c r="J27" i="2"/>
  <c r="G27" i="2"/>
  <c r="F27" i="2"/>
  <c r="E27" i="2"/>
  <c r="D27" i="2"/>
  <c r="U26" i="2"/>
  <c r="K26" i="2"/>
  <c r="J26" i="2"/>
  <c r="G26" i="2"/>
  <c r="F26" i="2"/>
  <c r="E26" i="2"/>
  <c r="D26" i="2"/>
  <c r="U25" i="2"/>
  <c r="K25" i="2"/>
  <c r="J25" i="2"/>
  <c r="G25" i="2"/>
  <c r="F25" i="2"/>
  <c r="E25" i="2"/>
  <c r="D25" i="2"/>
  <c r="V24" i="2"/>
  <c r="U24" i="2"/>
  <c r="K24" i="2"/>
  <c r="J24" i="2"/>
  <c r="G24" i="2"/>
  <c r="F24" i="2"/>
  <c r="E24" i="2"/>
  <c r="D24" i="2"/>
  <c r="K23" i="2"/>
  <c r="J23" i="2"/>
  <c r="G23" i="2"/>
  <c r="F23" i="2"/>
  <c r="E23" i="2"/>
  <c r="D23" i="2"/>
  <c r="K22" i="2"/>
  <c r="J22" i="2"/>
  <c r="G22" i="2"/>
  <c r="F22" i="2"/>
  <c r="E22" i="2"/>
  <c r="D22" i="2"/>
  <c r="Z21" i="2"/>
  <c r="K21" i="2"/>
  <c r="J21" i="2"/>
  <c r="G21" i="2"/>
  <c r="F21" i="2"/>
  <c r="E21" i="2"/>
  <c r="D21" i="2"/>
  <c r="U20" i="2"/>
  <c r="K20" i="2"/>
  <c r="J20" i="2"/>
  <c r="G20" i="2"/>
  <c r="F20" i="2"/>
  <c r="E20" i="2"/>
  <c r="D20" i="2"/>
  <c r="V19" i="2"/>
  <c r="K19" i="2"/>
  <c r="J19" i="2"/>
  <c r="G19" i="2"/>
  <c r="F19" i="2"/>
  <c r="E19" i="2"/>
  <c r="D19" i="2"/>
  <c r="U18" i="2"/>
  <c r="K18" i="2"/>
  <c r="J18" i="2"/>
  <c r="G18" i="2"/>
  <c r="F18" i="2"/>
  <c r="E18" i="2"/>
  <c r="D18" i="2"/>
  <c r="V18" i="2"/>
  <c r="K17" i="2"/>
  <c r="J17" i="2"/>
  <c r="G17" i="2"/>
  <c r="F17" i="2"/>
  <c r="E17" i="2"/>
  <c r="D17" i="2"/>
  <c r="V16" i="2"/>
  <c r="U16" i="2"/>
  <c r="Y16" i="2" s="1"/>
  <c r="K16" i="2"/>
  <c r="J16" i="2"/>
  <c r="G16" i="2"/>
  <c r="F16" i="2"/>
  <c r="E16" i="2"/>
  <c r="D16" i="2"/>
  <c r="U15" i="2"/>
  <c r="K15" i="2"/>
  <c r="J15" i="2"/>
  <c r="G15" i="2"/>
  <c r="F15" i="2"/>
  <c r="E15" i="2"/>
  <c r="D15" i="2"/>
  <c r="K14" i="2"/>
  <c r="J14" i="2"/>
  <c r="G14" i="2"/>
  <c r="F14" i="2"/>
  <c r="E14" i="2"/>
  <c r="D14" i="2"/>
  <c r="K13" i="2"/>
  <c r="J13" i="2"/>
  <c r="G13" i="2"/>
  <c r="F13" i="2"/>
  <c r="E13" i="2"/>
  <c r="D13" i="2"/>
  <c r="K12" i="2"/>
  <c r="J12" i="2"/>
  <c r="G12" i="2"/>
  <c r="F12" i="2"/>
  <c r="E12" i="2"/>
  <c r="D12" i="2"/>
  <c r="K11" i="2"/>
  <c r="J11" i="2"/>
  <c r="G11" i="2"/>
  <c r="F11" i="2"/>
  <c r="E11" i="2"/>
  <c r="U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K9" i="2"/>
  <c r="J9" i="2"/>
  <c r="G9" i="2"/>
  <c r="F9" i="2"/>
  <c r="E9" i="2"/>
  <c r="D9" i="2"/>
  <c r="U37" i="2"/>
  <c r="Z37" i="2"/>
  <c r="V20" i="2"/>
  <c r="V38" i="2"/>
  <c r="U19" i="2"/>
  <c r="Y19" i="2" s="1"/>
  <c r="Z19" i="2"/>
  <c r="V23" i="2"/>
  <c r="U27" i="2"/>
  <c r="Y27" i="2" s="1"/>
  <c r="Z22" i="2"/>
  <c r="U22" i="2"/>
  <c r="V25" i="2"/>
  <c r="Z29" i="2"/>
  <c r="Z31" i="2"/>
  <c r="U51" i="2"/>
  <c r="U53" i="2"/>
  <c r="Z53" i="2"/>
  <c r="U23" i="2"/>
  <c r="Y23" i="2" s="1"/>
  <c r="U45" i="2"/>
  <c r="Z45" i="2"/>
  <c r="AB53" i="2"/>
  <c r="Z14" i="2"/>
  <c r="U14" i="2"/>
  <c r="V28" i="2"/>
  <c r="V14" i="2"/>
  <c r="Z17" i="2"/>
  <c r="V21" i="2"/>
  <c r="Y21" i="2" s="1"/>
  <c r="Z38" i="2"/>
  <c r="U39" i="2"/>
  <c r="U17" i="2"/>
  <c r="V22" i="2"/>
  <c r="Z25" i="2"/>
  <c r="V29" i="2"/>
  <c r="Z30" i="2"/>
  <c r="U30" i="2"/>
  <c r="V32" i="2"/>
  <c r="V33" i="2"/>
  <c r="Y33" i="2" s="1"/>
  <c r="V34" i="2"/>
  <c r="Y34" i="2"/>
  <c r="V35" i="2"/>
  <c r="Y35" i="2" s="1"/>
  <c r="Z39" i="2"/>
  <c r="V17" i="2"/>
  <c r="Y17" i="2" s="1"/>
  <c r="V26" i="2"/>
  <c r="Z27" i="2"/>
  <c r="U31" i="2"/>
  <c r="V48" i="2"/>
  <c r="Y48" i="2" s="1"/>
  <c r="Z23" i="2"/>
  <c r="V30" i="2"/>
  <c r="Z20" i="2"/>
  <c r="U21" i="2"/>
  <c r="Z35" i="2"/>
  <c r="V39" i="2"/>
  <c r="Z40" i="2"/>
  <c r="U40" i="2"/>
  <c r="Z50" i="2"/>
  <c r="U50" i="2"/>
  <c r="U52" i="2"/>
  <c r="U29" i="2"/>
  <c r="V40" i="2"/>
  <c r="Z18" i="2"/>
  <c r="Z26" i="2"/>
  <c r="Z36" i="2"/>
  <c r="Z44" i="2"/>
  <c r="AA10" i="2"/>
  <c r="Y24" i="2"/>
  <c r="AA44" i="2"/>
  <c r="U49" i="2"/>
  <c r="V50" i="2"/>
  <c r="Z16" i="2"/>
  <c r="Z24" i="2"/>
  <c r="Z33" i="2"/>
  <c r="Z34" i="2"/>
  <c r="U46" i="2"/>
  <c r="U47" i="2"/>
  <c r="V41" i="2"/>
  <c r="Y41" i="2" s="1"/>
  <c r="V31" i="2"/>
  <c r="Y31" i="2"/>
  <c r="AB31" i="2"/>
  <c r="U11" i="4" l="1"/>
  <c r="AA11" i="4"/>
  <c r="R9" i="5"/>
  <c r="AA9" i="5"/>
  <c r="R13" i="2"/>
  <c r="U13" i="2"/>
  <c r="AA13" i="2"/>
  <c r="S13" i="4"/>
  <c r="Z13" i="4"/>
  <c r="R42" i="8"/>
  <c r="U42" i="8"/>
  <c r="R28" i="8"/>
  <c r="U28" i="8"/>
  <c r="R31" i="7"/>
  <c r="U31" i="7"/>
  <c r="AB19" i="2"/>
  <c r="Y18" i="2"/>
  <c r="AB15" i="4"/>
  <c r="AA10" i="4"/>
  <c r="U35" i="4"/>
  <c r="Y35" i="4" s="1"/>
  <c r="U22" i="4"/>
  <c r="P9" i="4"/>
  <c r="V9" i="4" s="1"/>
  <c r="P9" i="5"/>
  <c r="Z29" i="6"/>
  <c r="U15" i="6"/>
  <c r="P10" i="6"/>
  <c r="U9" i="7"/>
  <c r="R9" i="7"/>
  <c r="P11" i="11"/>
  <c r="Z11" i="11" s="1"/>
  <c r="P51" i="12"/>
  <c r="V51" i="12" s="1"/>
  <c r="U14" i="12"/>
  <c r="R14" i="12"/>
  <c r="U44" i="10"/>
  <c r="AA44" i="10"/>
  <c r="S42" i="10"/>
  <c r="X42" i="10" s="1"/>
  <c r="V42" i="10"/>
  <c r="Z42" i="10"/>
  <c r="S26" i="10"/>
  <c r="X26" i="10" s="1"/>
  <c r="V26" i="10"/>
  <c r="Z26" i="10"/>
  <c r="Y26" i="10"/>
  <c r="R47" i="8"/>
  <c r="U47" i="8"/>
  <c r="Z35" i="8"/>
  <c r="AB35" i="8"/>
  <c r="P33" i="8"/>
  <c r="X33" i="2"/>
  <c r="R24" i="12"/>
  <c r="U24" i="12"/>
  <c r="Z32" i="2"/>
  <c r="AB25" i="2"/>
  <c r="Y28" i="2"/>
  <c r="AB36" i="2"/>
  <c r="P13" i="2"/>
  <c r="Z13" i="2" s="1"/>
  <c r="P12" i="2"/>
  <c r="Z35" i="4"/>
  <c r="Y17" i="4"/>
  <c r="U40" i="5"/>
  <c r="Y34" i="5"/>
  <c r="Y19" i="5"/>
  <c r="U36" i="6"/>
  <c r="V29" i="6"/>
  <c r="Y29" i="6" s="1"/>
  <c r="U27" i="6"/>
  <c r="Z42" i="7"/>
  <c r="U52" i="7"/>
  <c r="V42" i="7"/>
  <c r="P11" i="7"/>
  <c r="P12" i="12"/>
  <c r="P43" i="12"/>
  <c r="U35" i="12"/>
  <c r="R35" i="12"/>
  <c r="R30" i="12"/>
  <c r="U30" i="12"/>
  <c r="P28" i="12"/>
  <c r="S28" i="12" s="1"/>
  <c r="U38" i="8"/>
  <c r="R38" i="8"/>
  <c r="P19" i="8"/>
  <c r="Z19" i="8" s="1"/>
  <c r="R44" i="7"/>
  <c r="U44" i="7"/>
  <c r="Z41" i="2"/>
  <c r="AB41" i="2"/>
  <c r="Y40" i="2"/>
  <c r="AB48" i="2"/>
  <c r="V53" i="2"/>
  <c r="Y53" i="2" s="1"/>
  <c r="Y25" i="2"/>
  <c r="U32" i="2"/>
  <c r="Y32" i="2" s="1"/>
  <c r="U43" i="2"/>
  <c r="Z39" i="4"/>
  <c r="Z22" i="4"/>
  <c r="U49" i="4"/>
  <c r="V39" i="4"/>
  <c r="Y39" i="4" s="1"/>
  <c r="U14" i="4"/>
  <c r="Z40" i="5"/>
  <c r="U36" i="5"/>
  <c r="U51" i="6"/>
  <c r="Z31" i="7"/>
  <c r="Y42" i="7"/>
  <c r="AB31" i="10"/>
  <c r="Y42" i="10"/>
  <c r="X48" i="12"/>
  <c r="R42" i="11"/>
  <c r="U42" i="11"/>
  <c r="R27" i="11"/>
  <c r="Z27" i="11"/>
  <c r="U27" i="11"/>
  <c r="P22" i="11"/>
  <c r="Z22" i="11" s="1"/>
  <c r="R26" i="8"/>
  <c r="U26" i="8"/>
  <c r="R25" i="8"/>
  <c r="U25" i="8"/>
  <c r="Y25" i="8" s="1"/>
  <c r="R23" i="8"/>
  <c r="U23" i="8"/>
  <c r="Z23" i="8"/>
  <c r="V17" i="8"/>
  <c r="Y17" i="8" s="1"/>
  <c r="P10" i="12"/>
  <c r="S10" i="12" s="1"/>
  <c r="P47" i="12"/>
  <c r="P46" i="12"/>
  <c r="P27" i="12"/>
  <c r="P21" i="12"/>
  <c r="V21" i="12" s="1"/>
  <c r="P20" i="12"/>
  <c r="P52" i="11"/>
  <c r="S52" i="11" s="1"/>
  <c r="P47" i="11"/>
  <c r="Z47" i="11" s="1"/>
  <c r="P41" i="11"/>
  <c r="P36" i="11"/>
  <c r="S36" i="11" s="1"/>
  <c r="P30" i="11"/>
  <c r="P51" i="10"/>
  <c r="P31" i="10"/>
  <c r="Z31" i="10" s="1"/>
  <c r="P23" i="10"/>
  <c r="Z23" i="10" s="1"/>
  <c r="P19" i="10"/>
  <c r="P14" i="10"/>
  <c r="P30" i="8"/>
  <c r="U45" i="7"/>
  <c r="R45" i="7"/>
  <c r="P39" i="7"/>
  <c r="X31" i="7"/>
  <c r="P54" i="6"/>
  <c r="X40" i="2"/>
  <c r="X36" i="2"/>
  <c r="X32" i="2"/>
  <c r="X28" i="2"/>
  <c r="P13" i="8"/>
  <c r="P11" i="8"/>
  <c r="Z11" i="8" s="1"/>
  <c r="AB43" i="11"/>
  <c r="P12" i="11"/>
  <c r="P35" i="12"/>
  <c r="P53" i="11"/>
  <c r="P48" i="11"/>
  <c r="S48" i="11" s="1"/>
  <c r="P43" i="11"/>
  <c r="P37" i="11"/>
  <c r="P16" i="11"/>
  <c r="P14" i="12"/>
  <c r="S14" i="12" s="1"/>
  <c r="X14" i="12" s="1"/>
  <c r="P48" i="10"/>
  <c r="P40" i="10"/>
  <c r="S40" i="10" s="1"/>
  <c r="P32" i="10"/>
  <c r="P24" i="10"/>
  <c r="P16" i="10"/>
  <c r="P51" i="8"/>
  <c r="P43" i="8"/>
  <c r="P28" i="8"/>
  <c r="S28" i="8" s="1"/>
  <c r="X28" i="8" s="1"/>
  <c r="U50" i="7"/>
  <c r="R50" i="7"/>
  <c r="U46" i="7"/>
  <c r="R46" i="7"/>
  <c r="X23" i="4"/>
  <c r="X39" i="2"/>
  <c r="X35" i="2"/>
  <c r="X31" i="2"/>
  <c r="X27" i="2"/>
  <c r="P12" i="10"/>
  <c r="S12" i="10" s="1"/>
  <c r="P41" i="12"/>
  <c r="P24" i="12"/>
  <c r="P17" i="12"/>
  <c r="AB17" i="12" s="1"/>
  <c r="P15" i="11"/>
  <c r="P49" i="11"/>
  <c r="P44" i="11"/>
  <c r="S44" i="11" s="1"/>
  <c r="P39" i="11"/>
  <c r="Z39" i="11" s="1"/>
  <c r="P33" i="11"/>
  <c r="P20" i="11"/>
  <c r="P18" i="11"/>
  <c r="Z18" i="11" s="1"/>
  <c r="P17" i="11"/>
  <c r="P49" i="10"/>
  <c r="P41" i="10"/>
  <c r="Z41" i="10" s="1"/>
  <c r="P33" i="10"/>
  <c r="P17" i="10"/>
  <c r="P52" i="8"/>
  <c r="V52" i="8" s="1"/>
  <c r="P44" i="8"/>
  <c r="P38" i="8"/>
  <c r="U51" i="7"/>
  <c r="R51" i="7"/>
  <c r="U47" i="7"/>
  <c r="R47" i="7"/>
  <c r="X38" i="2"/>
  <c r="X34" i="2"/>
  <c r="X30" i="2"/>
  <c r="X26" i="2"/>
  <c r="P26" i="7"/>
  <c r="P25" i="7"/>
  <c r="P24" i="7"/>
  <c r="Z24" i="7" s="1"/>
  <c r="P47" i="6"/>
  <c r="P43" i="6"/>
  <c r="P39" i="6"/>
  <c r="P24" i="6"/>
  <c r="P20" i="6"/>
  <c r="P19" i="6"/>
  <c r="P44" i="5"/>
  <c r="P41" i="5"/>
  <c r="P39" i="5"/>
  <c r="P32" i="4"/>
  <c r="P10" i="2"/>
  <c r="P52" i="2"/>
  <c r="P51" i="2"/>
  <c r="X35" i="4"/>
  <c r="X17" i="4"/>
  <c r="P51" i="7"/>
  <c r="P49" i="7"/>
  <c r="P46" i="7"/>
  <c r="P44" i="7"/>
  <c r="P41" i="7"/>
  <c r="P36" i="7"/>
  <c r="P34" i="7"/>
  <c r="P30" i="7"/>
  <c r="P22" i="7"/>
  <c r="P21" i="7"/>
  <c r="P20" i="7"/>
  <c r="P16" i="7"/>
  <c r="P14" i="7"/>
  <c r="P49" i="6"/>
  <c r="P41" i="6"/>
  <c r="P27" i="6"/>
  <c r="P26" i="6"/>
  <c r="P22" i="6"/>
  <c r="P17" i="6"/>
  <c r="P42" i="5"/>
  <c r="P27" i="5"/>
  <c r="P15" i="4"/>
  <c r="P53" i="4"/>
  <c r="P38" i="4"/>
  <c r="P37" i="4"/>
  <c r="P27" i="4"/>
  <c r="X44" i="2"/>
  <c r="AA9" i="2"/>
  <c r="U9" i="2"/>
  <c r="Y9" i="2" s="1"/>
  <c r="Z9" i="2"/>
  <c r="R9" i="2"/>
  <c r="R11" i="2"/>
  <c r="U11" i="2"/>
  <c r="AA11" i="2"/>
  <c r="Y20" i="2"/>
  <c r="S40" i="12"/>
  <c r="X40" i="12" s="1"/>
  <c r="V40" i="12"/>
  <c r="Z40" i="12"/>
  <c r="U30" i="8"/>
  <c r="R30" i="8"/>
  <c r="Z30" i="8"/>
  <c r="AB18" i="2"/>
  <c r="AB23" i="2"/>
  <c r="Y14" i="2"/>
  <c r="Y26" i="2"/>
  <c r="AB32" i="2"/>
  <c r="AB24" i="2"/>
  <c r="AB30" i="2"/>
  <c r="AB45" i="2"/>
  <c r="AB40" i="2"/>
  <c r="AB39" i="2"/>
  <c r="AB21" i="2"/>
  <c r="AB22" i="2"/>
  <c r="AB35" i="2"/>
  <c r="AB27" i="2"/>
  <c r="R12" i="2"/>
  <c r="AA12" i="2"/>
  <c r="S9" i="2"/>
  <c r="X9" i="2" s="1"/>
  <c r="AD9" i="2" s="1"/>
  <c r="V9" i="2"/>
  <c r="AB9" i="2"/>
  <c r="AB38" i="4"/>
  <c r="AB30" i="4"/>
  <c r="AB18" i="4"/>
  <c r="AB34" i="4"/>
  <c r="AB40" i="5"/>
  <c r="Z12" i="6"/>
  <c r="R12" i="6"/>
  <c r="X12" i="6" s="1"/>
  <c r="R30" i="11"/>
  <c r="U30" i="11"/>
  <c r="S18" i="11"/>
  <c r="X18" i="11" s="1"/>
  <c r="S25" i="10"/>
  <c r="X25" i="10" s="1"/>
  <c r="V25" i="10"/>
  <c r="Z25" i="10"/>
  <c r="R40" i="8"/>
  <c r="U40" i="8"/>
  <c r="R39" i="8"/>
  <c r="U39" i="8"/>
  <c r="Z39" i="8"/>
  <c r="S38" i="8"/>
  <c r="X38" i="8" s="1"/>
  <c r="V38" i="8"/>
  <c r="Y38" i="8" s="1"/>
  <c r="S12" i="5"/>
  <c r="AB12" i="5"/>
  <c r="V12" i="5"/>
  <c r="AA10" i="10"/>
  <c r="R10" i="10"/>
  <c r="U10" i="10"/>
  <c r="AA11" i="11"/>
  <c r="R29" i="8"/>
  <c r="U29" i="8"/>
  <c r="Y29" i="8" s="1"/>
  <c r="M16" i="11"/>
  <c r="AA15" i="11"/>
  <c r="AB37" i="2"/>
  <c r="AB17" i="2"/>
  <c r="Y39" i="2"/>
  <c r="Y19" i="4"/>
  <c r="V13" i="4"/>
  <c r="R11" i="4"/>
  <c r="AB31" i="11"/>
  <c r="AB51" i="11"/>
  <c r="AA11" i="5"/>
  <c r="U13" i="5"/>
  <c r="R13" i="5"/>
  <c r="X13" i="5" s="1"/>
  <c r="AA13" i="5"/>
  <c r="R11" i="5"/>
  <c r="S12" i="8"/>
  <c r="V12" i="8"/>
  <c r="Z51" i="10"/>
  <c r="AB51" i="10"/>
  <c r="R49" i="10"/>
  <c r="Z49" i="10"/>
  <c r="U49" i="10"/>
  <c r="Z19" i="10"/>
  <c r="AB19" i="10"/>
  <c r="R17" i="10"/>
  <c r="Z17" i="10"/>
  <c r="U17" i="10"/>
  <c r="R13" i="8"/>
  <c r="AA13" i="8"/>
  <c r="Y25" i="10"/>
  <c r="Y18" i="10"/>
  <c r="P49" i="12"/>
  <c r="U13" i="12"/>
  <c r="R13" i="12"/>
  <c r="AB50" i="11"/>
  <c r="AB35" i="11"/>
  <c r="Z35" i="11"/>
  <c r="R25" i="11"/>
  <c r="U25" i="11"/>
  <c r="Y25" i="11" s="1"/>
  <c r="P23" i="11"/>
  <c r="S51" i="8"/>
  <c r="V51" i="8"/>
  <c r="R49" i="8"/>
  <c r="U49" i="8"/>
  <c r="R37" i="8"/>
  <c r="U37" i="8"/>
  <c r="Y37" i="8" s="1"/>
  <c r="R16" i="8"/>
  <c r="R40" i="7"/>
  <c r="Z40" i="7"/>
  <c r="V24" i="7"/>
  <c r="R22" i="7"/>
  <c r="U22" i="7"/>
  <c r="Y50" i="2"/>
  <c r="Y22" i="2"/>
  <c r="AB12" i="4"/>
  <c r="P10" i="4"/>
  <c r="Z12" i="5"/>
  <c r="P10" i="5"/>
  <c r="AA10" i="6"/>
  <c r="Y40" i="6"/>
  <c r="AB24" i="7"/>
  <c r="Z25" i="7"/>
  <c r="U40" i="7"/>
  <c r="Y40" i="7" s="1"/>
  <c r="Z51" i="8"/>
  <c r="U16" i="8"/>
  <c r="V40" i="10"/>
  <c r="R10" i="11"/>
  <c r="U10" i="11"/>
  <c r="AA10" i="11"/>
  <c r="P10" i="11"/>
  <c r="AB10" i="11" s="1"/>
  <c r="AA13" i="12"/>
  <c r="P52" i="12"/>
  <c r="P50" i="12"/>
  <c r="V45" i="12"/>
  <c r="S45" i="12"/>
  <c r="P44" i="12"/>
  <c r="Z44" i="12" s="1"/>
  <c r="P42" i="12"/>
  <c r="R36" i="12"/>
  <c r="U36" i="12"/>
  <c r="R28" i="12"/>
  <c r="Z28" i="12"/>
  <c r="P22" i="12"/>
  <c r="U15" i="11"/>
  <c r="Z15" i="11"/>
  <c r="AB47" i="11"/>
  <c r="P46" i="11"/>
  <c r="U44" i="11"/>
  <c r="AA44" i="11"/>
  <c r="S41" i="10"/>
  <c r="X41" i="10" s="1"/>
  <c r="V41" i="10"/>
  <c r="Y41" i="10" s="1"/>
  <c r="P35" i="10"/>
  <c r="R33" i="10"/>
  <c r="U33" i="10"/>
  <c r="S52" i="8"/>
  <c r="X52" i="8" s="1"/>
  <c r="Z52" i="8"/>
  <c r="P46" i="8"/>
  <c r="R44" i="8"/>
  <c r="AA44" i="8"/>
  <c r="R24" i="8"/>
  <c r="U24" i="8"/>
  <c r="Z53" i="7"/>
  <c r="U53" i="7"/>
  <c r="Y53" i="7" s="1"/>
  <c r="U49" i="7"/>
  <c r="Z49" i="7"/>
  <c r="AA44" i="7"/>
  <c r="Z44" i="7"/>
  <c r="U43" i="7"/>
  <c r="S33" i="7"/>
  <c r="X33" i="7" s="1"/>
  <c r="Z33" i="7"/>
  <c r="S32" i="7"/>
  <c r="V32" i="7"/>
  <c r="Y32" i="7" s="1"/>
  <c r="P28" i="7"/>
  <c r="R24" i="7"/>
  <c r="U24" i="7"/>
  <c r="Y24" i="7" s="1"/>
  <c r="R16" i="7"/>
  <c r="S50" i="6"/>
  <c r="V50" i="6"/>
  <c r="R46" i="6"/>
  <c r="S44" i="6"/>
  <c r="X44" i="6" s="1"/>
  <c r="Z44" i="6"/>
  <c r="R30" i="6"/>
  <c r="X30" i="6" s="1"/>
  <c r="Y30" i="6"/>
  <c r="R50" i="5"/>
  <c r="U50" i="5"/>
  <c r="R47" i="5"/>
  <c r="U47" i="5"/>
  <c r="S40" i="5"/>
  <c r="X40" i="5" s="1"/>
  <c r="V40" i="5"/>
  <c r="Y40" i="5" s="1"/>
  <c r="R31" i="5"/>
  <c r="U31" i="5"/>
  <c r="R29" i="5"/>
  <c r="U29" i="5"/>
  <c r="Y29" i="5" s="1"/>
  <c r="R24" i="5"/>
  <c r="U24" i="5"/>
  <c r="R23" i="5"/>
  <c r="R21" i="5"/>
  <c r="X21" i="5" s="1"/>
  <c r="Y21" i="5"/>
  <c r="AB21" i="7"/>
  <c r="AB35" i="7"/>
  <c r="R12" i="10"/>
  <c r="X12" i="10" s="1"/>
  <c r="U12" i="10"/>
  <c r="P10" i="10"/>
  <c r="AB10" i="10" s="1"/>
  <c r="AB15" i="11"/>
  <c r="AB26" i="11"/>
  <c r="AB27" i="11"/>
  <c r="AB39" i="11"/>
  <c r="R12" i="12"/>
  <c r="AA12" i="12"/>
  <c r="P11" i="12"/>
  <c r="R43" i="11"/>
  <c r="U43" i="11"/>
  <c r="Z43" i="11"/>
  <c r="R26" i="11"/>
  <c r="U26" i="11"/>
  <c r="Y26" i="11" s="1"/>
  <c r="Z26" i="11"/>
  <c r="P21" i="11"/>
  <c r="V21" i="11" s="1"/>
  <c r="R38" i="10"/>
  <c r="S34" i="10"/>
  <c r="X34" i="10" s="1"/>
  <c r="V34" i="10"/>
  <c r="Y34" i="10" s="1"/>
  <c r="R43" i="8"/>
  <c r="U43" i="8"/>
  <c r="Z43" i="8"/>
  <c r="Z38" i="8"/>
  <c r="P36" i="8"/>
  <c r="R54" i="7"/>
  <c r="U54" i="7"/>
  <c r="R41" i="7"/>
  <c r="U41" i="7"/>
  <c r="R29" i="7"/>
  <c r="U29" i="7"/>
  <c r="Z10" i="2"/>
  <c r="AB51" i="2"/>
  <c r="Y38" i="2"/>
  <c r="V52" i="2"/>
  <c r="Y52" i="2" s="1"/>
  <c r="Y29" i="2"/>
  <c r="Y30" i="2"/>
  <c r="Y45" i="2"/>
  <c r="Y37" i="2"/>
  <c r="AB44" i="2"/>
  <c r="AD44" i="2" s="1"/>
  <c r="P11" i="2"/>
  <c r="AB11" i="2" s="1"/>
  <c r="Z27" i="4"/>
  <c r="Z23" i="4"/>
  <c r="V23" i="4"/>
  <c r="Y23" i="4" s="1"/>
  <c r="Y50" i="6"/>
  <c r="P13" i="6"/>
  <c r="AB40" i="7"/>
  <c r="AB19" i="7"/>
  <c r="U11" i="7"/>
  <c r="Y51" i="8"/>
  <c r="Y41" i="8"/>
  <c r="V10" i="8"/>
  <c r="Y10" i="8" s="1"/>
  <c r="S10" i="8"/>
  <c r="X10" i="8" s="1"/>
  <c r="AA12" i="10"/>
  <c r="Z34" i="10"/>
  <c r="AB19" i="11"/>
  <c r="P13" i="11"/>
  <c r="P9" i="12"/>
  <c r="P54" i="12"/>
  <c r="V54" i="12" s="1"/>
  <c r="R39" i="12"/>
  <c r="Z39" i="12"/>
  <c r="V19" i="11"/>
  <c r="Y19" i="11" s="1"/>
  <c r="S19" i="11"/>
  <c r="X19" i="11" s="1"/>
  <c r="R54" i="10"/>
  <c r="S50" i="10"/>
  <c r="X50" i="10" s="1"/>
  <c r="V50" i="10"/>
  <c r="Y50" i="10" s="1"/>
  <c r="Z50" i="10"/>
  <c r="R22" i="10"/>
  <c r="S18" i="10"/>
  <c r="X18" i="10" s="1"/>
  <c r="V18" i="10"/>
  <c r="Z18" i="10"/>
  <c r="R32" i="8"/>
  <c r="R31" i="8"/>
  <c r="Z31" i="8"/>
  <c r="U31" i="8"/>
  <c r="Z22" i="8"/>
  <c r="R21" i="8"/>
  <c r="Y21" i="8"/>
  <c r="P20" i="8"/>
  <c r="P11" i="5"/>
  <c r="AA9" i="7"/>
  <c r="Z9" i="7"/>
  <c r="Y31" i="7"/>
  <c r="P37" i="12"/>
  <c r="V37" i="12" s="1"/>
  <c r="X28" i="12"/>
  <c r="P23" i="12"/>
  <c r="Z23" i="12" s="1"/>
  <c r="P42" i="11"/>
  <c r="X26" i="11"/>
  <c r="P24" i="11"/>
  <c r="S24" i="11" s="1"/>
  <c r="P42" i="8"/>
  <c r="P34" i="8"/>
  <c r="P26" i="8"/>
  <c r="Z26" i="8" s="1"/>
  <c r="P18" i="8"/>
  <c r="Z18" i="8" s="1"/>
  <c r="P52" i="6"/>
  <c r="X53" i="2"/>
  <c r="X48" i="2"/>
  <c r="P13" i="7"/>
  <c r="Y53" i="8"/>
  <c r="P38" i="12"/>
  <c r="AB38" i="12" s="1"/>
  <c r="P34" i="12"/>
  <c r="P33" i="12"/>
  <c r="AB33" i="12" s="1"/>
  <c r="P18" i="12"/>
  <c r="P54" i="11"/>
  <c r="P38" i="11"/>
  <c r="P43" i="10"/>
  <c r="P27" i="10"/>
  <c r="P54" i="8"/>
  <c r="P40" i="8"/>
  <c r="P32" i="8"/>
  <c r="Z32" i="8" s="1"/>
  <c r="P24" i="8"/>
  <c r="P16" i="8"/>
  <c r="AB16" i="8" s="1"/>
  <c r="X42" i="7"/>
  <c r="P38" i="7"/>
  <c r="AB38" i="7" s="1"/>
  <c r="P30" i="12"/>
  <c r="P29" i="12"/>
  <c r="P25" i="12"/>
  <c r="P28" i="11"/>
  <c r="AB28" i="11" s="1"/>
  <c r="P25" i="11"/>
  <c r="P54" i="10"/>
  <c r="P53" i="10"/>
  <c r="P52" i="10"/>
  <c r="AB52" i="10" s="1"/>
  <c r="P46" i="10"/>
  <c r="P45" i="10"/>
  <c r="P44" i="10"/>
  <c r="P38" i="10"/>
  <c r="Z38" i="10" s="1"/>
  <c r="P37" i="10"/>
  <c r="P36" i="10"/>
  <c r="P30" i="10"/>
  <c r="P29" i="10"/>
  <c r="AB29" i="10" s="1"/>
  <c r="P28" i="10"/>
  <c r="P22" i="10"/>
  <c r="P21" i="10"/>
  <c r="P20" i="10"/>
  <c r="AB20" i="10" s="1"/>
  <c r="P9" i="8"/>
  <c r="P14" i="8"/>
  <c r="P15" i="8"/>
  <c r="P49" i="8"/>
  <c r="V49" i="8" s="1"/>
  <c r="P48" i="8"/>
  <c r="P47" i="8"/>
  <c r="X53" i="7"/>
  <c r="X40" i="6"/>
  <c r="P42" i="4"/>
  <c r="P26" i="4"/>
  <c r="X18" i="4"/>
  <c r="P15" i="12"/>
  <c r="V15" i="12" s="1"/>
  <c r="P14" i="11"/>
  <c r="P32" i="11"/>
  <c r="V32" i="11" s="1"/>
  <c r="Y32" i="11" s="1"/>
  <c r="P29" i="11"/>
  <c r="P15" i="10"/>
  <c r="AB15" i="10" s="1"/>
  <c r="P47" i="10"/>
  <c r="P39" i="10"/>
  <c r="S39" i="10" s="1"/>
  <c r="P50" i="8"/>
  <c r="P52" i="7"/>
  <c r="P50" i="7"/>
  <c r="P48" i="7"/>
  <c r="P47" i="7"/>
  <c r="P45" i="7"/>
  <c r="P43" i="7"/>
  <c r="X35" i="7"/>
  <c r="X39" i="4"/>
  <c r="P49" i="2"/>
  <c r="X45" i="2"/>
  <c r="P37" i="7"/>
  <c r="P27" i="7"/>
  <c r="P15" i="7"/>
  <c r="P15" i="6"/>
  <c r="P53" i="6"/>
  <c r="P51" i="6"/>
  <c r="P48" i="6"/>
  <c r="P46" i="6"/>
  <c r="AB46" i="6" s="1"/>
  <c r="P45" i="6"/>
  <c r="P38" i="6"/>
  <c r="P37" i="6"/>
  <c r="P35" i="6"/>
  <c r="AB35" i="6" s="1"/>
  <c r="P33" i="6"/>
  <c r="P32" i="6"/>
  <c r="P31" i="6"/>
  <c r="P25" i="6"/>
  <c r="AB25" i="6" s="1"/>
  <c r="P46" i="5"/>
  <c r="P38" i="5"/>
  <c r="P37" i="5"/>
  <c r="AB37" i="5" s="1"/>
  <c r="P35" i="5"/>
  <c r="AB35" i="5" s="1"/>
  <c r="P17" i="5"/>
  <c r="P14" i="5"/>
  <c r="AB14" i="5" s="1"/>
  <c r="P43" i="4"/>
  <c r="P41" i="4"/>
  <c r="AB41" i="4" s="1"/>
  <c r="P40" i="4"/>
  <c r="X34" i="4"/>
  <c r="P33" i="4"/>
  <c r="X30" i="4"/>
  <c r="P25" i="4"/>
  <c r="P24" i="4"/>
  <c r="X22" i="4"/>
  <c r="X19" i="4"/>
  <c r="P15" i="2"/>
  <c r="P54" i="2"/>
  <c r="P46" i="2"/>
  <c r="P47" i="4"/>
  <c r="AB47" i="4" s="1"/>
  <c r="P45" i="4"/>
  <c r="P29" i="4"/>
  <c r="AB29" i="4" s="1"/>
  <c r="P28" i="4"/>
  <c r="P20" i="4"/>
  <c r="P47" i="2"/>
  <c r="P29" i="7"/>
  <c r="P17" i="7"/>
  <c r="P21" i="6"/>
  <c r="P14" i="6"/>
  <c r="P54" i="5"/>
  <c r="P52" i="5"/>
  <c r="P50" i="5"/>
  <c r="P48" i="5"/>
  <c r="P33" i="5"/>
  <c r="P32" i="5"/>
  <c r="P31" i="5"/>
  <c r="P25" i="5"/>
  <c r="P23" i="5"/>
  <c r="P51" i="4"/>
  <c r="P49" i="4"/>
  <c r="AB49" i="4" s="1"/>
  <c r="P36" i="4"/>
  <c r="P21" i="4"/>
  <c r="AB21" i="4" s="1"/>
  <c r="P16" i="4"/>
  <c r="P43" i="2"/>
  <c r="R9" i="4"/>
  <c r="AA9" i="4"/>
  <c r="Z9" i="4"/>
  <c r="U9" i="4"/>
  <c r="Y9" i="4" s="1"/>
  <c r="S13" i="2"/>
  <c r="X13" i="2" s="1"/>
  <c r="S12" i="2"/>
  <c r="X12" i="2" s="1"/>
  <c r="V12" i="2"/>
  <c r="Y12" i="2" s="1"/>
  <c r="AB12" i="2"/>
  <c r="AB26" i="2"/>
  <c r="AB29" i="2"/>
  <c r="AB33" i="2"/>
  <c r="AB50" i="2"/>
  <c r="AB53" i="4"/>
  <c r="AB33" i="4"/>
  <c r="AB25" i="4"/>
  <c r="AB17" i="4"/>
  <c r="AB13" i="4"/>
  <c r="AB9" i="4"/>
  <c r="Y30" i="4"/>
  <c r="Y22" i="4"/>
  <c r="V10" i="4"/>
  <c r="U13" i="4"/>
  <c r="Y13" i="4" s="1"/>
  <c r="AA13" i="4"/>
  <c r="Y10" i="4"/>
  <c r="R10" i="4"/>
  <c r="AB13" i="5"/>
  <c r="AB17" i="5"/>
  <c r="AB21" i="5"/>
  <c r="AB29" i="5"/>
  <c r="AB33" i="5"/>
  <c r="AB41" i="5"/>
  <c r="AB19" i="5"/>
  <c r="AB23" i="5"/>
  <c r="AB31" i="5"/>
  <c r="AB39" i="5"/>
  <c r="U10" i="5"/>
  <c r="AA10" i="5"/>
  <c r="Z10" i="5"/>
  <c r="R10" i="5"/>
  <c r="V11" i="5"/>
  <c r="Y11" i="5" s="1"/>
  <c r="S11" i="5"/>
  <c r="Z11" i="5"/>
  <c r="AB11" i="5"/>
  <c r="AB40" i="4"/>
  <c r="AB36" i="4"/>
  <c r="AB32" i="4"/>
  <c r="AB28" i="4"/>
  <c r="AB20" i="4"/>
  <c r="AB16" i="4"/>
  <c r="V12" i="4"/>
  <c r="Y12" i="4" s="1"/>
  <c r="Z12" i="4"/>
  <c r="Z11" i="4"/>
  <c r="V11" i="4"/>
  <c r="Y11" i="4" s="1"/>
  <c r="AB9" i="5"/>
  <c r="S9" i="5"/>
  <c r="X9" i="5" s="1"/>
  <c r="V9" i="5"/>
  <c r="Z12" i="2"/>
  <c r="AB28" i="2"/>
  <c r="AB38" i="2"/>
  <c r="AB20" i="2"/>
  <c r="AB15" i="2"/>
  <c r="AB16" i="2"/>
  <c r="AB34" i="2"/>
  <c r="AB51" i="4"/>
  <c r="AB43" i="4"/>
  <c r="AB39" i="4"/>
  <c r="AB35" i="4"/>
  <c r="AB31" i="4"/>
  <c r="AB27" i="4"/>
  <c r="AB23" i="4"/>
  <c r="AB19" i="4"/>
  <c r="AB11" i="4"/>
  <c r="Y34" i="4"/>
  <c r="Y18" i="4"/>
  <c r="S12" i="4"/>
  <c r="X12" i="4" s="1"/>
  <c r="S11" i="4"/>
  <c r="S9" i="4"/>
  <c r="X13" i="4"/>
  <c r="AB48" i="5"/>
  <c r="AB32" i="5"/>
  <c r="S11" i="7"/>
  <c r="X11" i="7" s="1"/>
  <c r="Z11" i="7"/>
  <c r="V11" i="7"/>
  <c r="Y11" i="7" s="1"/>
  <c r="AB11" i="7"/>
  <c r="R12" i="5"/>
  <c r="X12" i="5" s="1"/>
  <c r="U12" i="5"/>
  <c r="AA12" i="5"/>
  <c r="S10" i="5"/>
  <c r="X10" i="5" s="1"/>
  <c r="V10" i="5"/>
  <c r="Y10" i="5" s="1"/>
  <c r="AB10" i="5"/>
  <c r="V13" i="5"/>
  <c r="AB43" i="6"/>
  <c r="AB27" i="6"/>
  <c r="AB19" i="6"/>
  <c r="AB11" i="6"/>
  <c r="Z11" i="6"/>
  <c r="AB15" i="7"/>
  <c r="AB20" i="7"/>
  <c r="AB25" i="7"/>
  <c r="AB31" i="7"/>
  <c r="AB36" i="7"/>
  <c r="AB47" i="7"/>
  <c r="AB52" i="7"/>
  <c r="AB17" i="7"/>
  <c r="AB23" i="7"/>
  <c r="AB28" i="7"/>
  <c r="AB33" i="7"/>
  <c r="AB39" i="7"/>
  <c r="AB44" i="7"/>
  <c r="AB49" i="7"/>
  <c r="U13" i="7"/>
  <c r="R13" i="7"/>
  <c r="Z13" i="7"/>
  <c r="AA13" i="7"/>
  <c r="S10" i="7"/>
  <c r="X10" i="7" s="1"/>
  <c r="AB54" i="8"/>
  <c r="AB43" i="8"/>
  <c r="AB32" i="8"/>
  <c r="AB22" i="8"/>
  <c r="AB11" i="8"/>
  <c r="AB54" i="5"/>
  <c r="AB50" i="5"/>
  <c r="AB46" i="5"/>
  <c r="AB42" i="5"/>
  <c r="AB38" i="5"/>
  <c r="AB34" i="5"/>
  <c r="U9" i="5"/>
  <c r="AB49" i="6"/>
  <c r="AB41" i="6"/>
  <c r="AB33" i="6"/>
  <c r="AB17" i="6"/>
  <c r="AA12" i="6"/>
  <c r="Y23" i="6"/>
  <c r="U12" i="6"/>
  <c r="AA13" i="6"/>
  <c r="U13" i="6"/>
  <c r="R10" i="6"/>
  <c r="Z10" i="6"/>
  <c r="P9" i="6"/>
  <c r="V12" i="6"/>
  <c r="AB12" i="6"/>
  <c r="AB37" i="7"/>
  <c r="AB27" i="7"/>
  <c r="AB16" i="7"/>
  <c r="R12" i="7"/>
  <c r="U12" i="7"/>
  <c r="V9" i="7"/>
  <c r="Y9" i="7" s="1"/>
  <c r="AB9" i="7"/>
  <c r="S9" i="7"/>
  <c r="X9" i="7" s="1"/>
  <c r="AB51" i="8"/>
  <c r="AB40" i="8"/>
  <c r="AB30" i="8"/>
  <c r="AB19" i="8"/>
  <c r="AB23" i="8"/>
  <c r="AB34" i="8"/>
  <c r="AB39" i="8"/>
  <c r="AB50" i="8"/>
  <c r="AB15" i="8"/>
  <c r="AB31" i="8"/>
  <c r="AB36" i="8"/>
  <c r="AB42" i="8"/>
  <c r="AB52" i="8"/>
  <c r="S13" i="8"/>
  <c r="AB13" i="8"/>
  <c r="V13" i="8"/>
  <c r="Z13" i="5"/>
  <c r="Z9" i="5"/>
  <c r="AB47" i="6"/>
  <c r="AB39" i="6"/>
  <c r="AB31" i="6"/>
  <c r="AB23" i="6"/>
  <c r="V11" i="6"/>
  <c r="AB48" i="8"/>
  <c r="AB38" i="8"/>
  <c r="AB27" i="8"/>
  <c r="AB20" i="6"/>
  <c r="AB32" i="6"/>
  <c r="AB40" i="6"/>
  <c r="AB44" i="6"/>
  <c r="AD44" i="6" s="1"/>
  <c r="AB48" i="6"/>
  <c r="AB52" i="6"/>
  <c r="AB22" i="6"/>
  <c r="AB26" i="6"/>
  <c r="AB30" i="6"/>
  <c r="AB50" i="6"/>
  <c r="AB54" i="6"/>
  <c r="R9" i="6"/>
  <c r="AA9" i="6"/>
  <c r="U9" i="6"/>
  <c r="U11" i="6"/>
  <c r="Y11" i="6" s="1"/>
  <c r="AA11" i="6"/>
  <c r="X11" i="6"/>
  <c r="S10" i="6"/>
  <c r="V10" i="6"/>
  <c r="Y10" i="6" s="1"/>
  <c r="AB10" i="6"/>
  <c r="V10" i="7"/>
  <c r="Y10" i="7" s="1"/>
  <c r="AB10" i="7"/>
  <c r="Y45" i="12"/>
  <c r="AB30" i="7"/>
  <c r="AB34" i="7"/>
  <c r="AB42" i="7"/>
  <c r="Y35" i="7"/>
  <c r="AA11" i="7"/>
  <c r="Z10" i="7"/>
  <c r="AB10" i="8"/>
  <c r="AA11" i="8"/>
  <c r="Z10" i="8"/>
  <c r="Y52" i="8"/>
  <c r="U11" i="8"/>
  <c r="AB14" i="10"/>
  <c r="AB30" i="10"/>
  <c r="AB38" i="10"/>
  <c r="AB46" i="10"/>
  <c r="AB18" i="10"/>
  <c r="AB26" i="10"/>
  <c r="AB34" i="10"/>
  <c r="AB42" i="10"/>
  <c r="AB50" i="10"/>
  <c r="AA13" i="10"/>
  <c r="Z13" i="10"/>
  <c r="R13" i="10"/>
  <c r="U13" i="10"/>
  <c r="Y13" i="10" s="1"/>
  <c r="U11" i="10"/>
  <c r="R11" i="10"/>
  <c r="AB9" i="10"/>
  <c r="V9" i="10"/>
  <c r="S9" i="10"/>
  <c r="S13" i="10"/>
  <c r="AB13" i="10"/>
  <c r="S9" i="11"/>
  <c r="AB9" i="11"/>
  <c r="V9" i="11"/>
  <c r="V13" i="11"/>
  <c r="Y13" i="11" s="1"/>
  <c r="Z13" i="11"/>
  <c r="AB13" i="11"/>
  <c r="S13" i="11"/>
  <c r="S11" i="11"/>
  <c r="V11" i="11"/>
  <c r="AB11" i="11"/>
  <c r="V10" i="11"/>
  <c r="S10" i="11"/>
  <c r="Z10" i="11"/>
  <c r="AB45" i="12"/>
  <c r="AB29" i="12"/>
  <c r="AB35" i="12"/>
  <c r="AB49" i="12"/>
  <c r="AB12" i="12"/>
  <c r="AB24" i="12"/>
  <c r="AB39" i="12"/>
  <c r="AB13" i="12"/>
  <c r="AB44" i="12"/>
  <c r="Z36" i="12"/>
  <c r="AB36" i="12"/>
  <c r="V36" i="12"/>
  <c r="S36" i="12"/>
  <c r="X36" i="12" s="1"/>
  <c r="Z34" i="12"/>
  <c r="U34" i="12"/>
  <c r="R34" i="12"/>
  <c r="S19" i="12"/>
  <c r="X19" i="12" s="1"/>
  <c r="AB19" i="12"/>
  <c r="Z19" i="12"/>
  <c r="P12" i="7"/>
  <c r="AB12" i="8"/>
  <c r="Z12" i="8"/>
  <c r="Z13" i="8"/>
  <c r="U13" i="8"/>
  <c r="R12" i="8"/>
  <c r="X12" i="8" s="1"/>
  <c r="U12" i="8"/>
  <c r="Y12" i="8" s="1"/>
  <c r="AB23" i="10"/>
  <c r="Z12" i="10"/>
  <c r="V25" i="12"/>
  <c r="AB25" i="12"/>
  <c r="S25" i="12"/>
  <c r="V12" i="10"/>
  <c r="Y12" i="10" s="1"/>
  <c r="AB12" i="10"/>
  <c r="R9" i="11"/>
  <c r="AA9" i="11"/>
  <c r="Z9" i="11"/>
  <c r="U9" i="11"/>
  <c r="Y9" i="11" s="1"/>
  <c r="U45" i="12"/>
  <c r="R45" i="12"/>
  <c r="X45" i="12" s="1"/>
  <c r="Z45" i="12"/>
  <c r="S43" i="12"/>
  <c r="X43" i="12" s="1"/>
  <c r="V43" i="12"/>
  <c r="Z43" i="12"/>
  <c r="AB43" i="12"/>
  <c r="V26" i="12"/>
  <c r="AB26" i="12"/>
  <c r="S26" i="12"/>
  <c r="V31" i="11"/>
  <c r="Y31" i="11" s="1"/>
  <c r="S31" i="11"/>
  <c r="X31" i="11" s="1"/>
  <c r="V12" i="11"/>
  <c r="AB12" i="11"/>
  <c r="S12" i="11"/>
  <c r="AB28" i="12"/>
  <c r="Z51" i="12"/>
  <c r="V28" i="12"/>
  <c r="Y28" i="12" s="1"/>
  <c r="Z10" i="12"/>
  <c r="R10" i="12"/>
  <c r="AA10" i="12"/>
  <c r="U10" i="12"/>
  <c r="S11" i="12"/>
  <c r="V11" i="12"/>
  <c r="AB11" i="12"/>
  <c r="Z52" i="12"/>
  <c r="AB52" i="12"/>
  <c r="V52" i="12"/>
  <c r="Y52" i="12" s="1"/>
  <c r="S52" i="12"/>
  <c r="X52" i="12" s="1"/>
  <c r="Z50" i="12"/>
  <c r="U50" i="12"/>
  <c r="R50" i="12"/>
  <c r="V42" i="12"/>
  <c r="Y42" i="12" s="1"/>
  <c r="AB42" i="12"/>
  <c r="S42" i="12"/>
  <c r="V41" i="12"/>
  <c r="AB41" i="12"/>
  <c r="Y40" i="12"/>
  <c r="S35" i="12"/>
  <c r="X35" i="12" s="1"/>
  <c r="V35" i="12"/>
  <c r="Z35" i="12"/>
  <c r="U21" i="12"/>
  <c r="Y21" i="12" s="1"/>
  <c r="R21" i="12"/>
  <c r="Z21" i="12"/>
  <c r="V18" i="12"/>
  <c r="AB18" i="12"/>
  <c r="S18" i="12"/>
  <c r="V15" i="11"/>
  <c r="S15" i="11"/>
  <c r="X15" i="11" s="1"/>
  <c r="Z53" i="11"/>
  <c r="R53" i="11"/>
  <c r="V51" i="11"/>
  <c r="Y51" i="11" s="1"/>
  <c r="S51" i="11"/>
  <c r="X51" i="11" s="1"/>
  <c r="Z49" i="11"/>
  <c r="R49" i="11"/>
  <c r="V47" i="11"/>
  <c r="Y47" i="11" s="1"/>
  <c r="S47" i="11"/>
  <c r="X47" i="11" s="1"/>
  <c r="AA45" i="11"/>
  <c r="Z45" i="11"/>
  <c r="R45" i="11"/>
  <c r="V43" i="11"/>
  <c r="Y43" i="11" s="1"/>
  <c r="S43" i="11"/>
  <c r="X43" i="11" s="1"/>
  <c r="Z41" i="11"/>
  <c r="R41" i="11"/>
  <c r="V39" i="11"/>
  <c r="Y39" i="11" s="1"/>
  <c r="S39" i="11"/>
  <c r="X39" i="11" s="1"/>
  <c r="Z37" i="11"/>
  <c r="R37" i="11"/>
  <c r="V35" i="11"/>
  <c r="Y35" i="11" s="1"/>
  <c r="S35" i="11"/>
  <c r="X35" i="11" s="1"/>
  <c r="Z33" i="11"/>
  <c r="R33" i="11"/>
  <c r="V28" i="11"/>
  <c r="Y28" i="11" s="1"/>
  <c r="S25" i="11"/>
  <c r="X25" i="11" s="1"/>
  <c r="AB25" i="11"/>
  <c r="V25" i="11"/>
  <c r="S22" i="7"/>
  <c r="X22" i="7" s="1"/>
  <c r="V22" i="7"/>
  <c r="Z22" i="7"/>
  <c r="AB22" i="7"/>
  <c r="R11" i="11"/>
  <c r="U11" i="11"/>
  <c r="Y11" i="11"/>
  <c r="S51" i="12"/>
  <c r="X51" i="12" s="1"/>
  <c r="AB51" i="12"/>
  <c r="U37" i="12"/>
  <c r="Y37" i="12" s="1"/>
  <c r="R37" i="12"/>
  <c r="Z37" i="12"/>
  <c r="V34" i="12"/>
  <c r="AB34" i="12"/>
  <c r="S34" i="12"/>
  <c r="X34" i="12" s="1"/>
  <c r="Z26" i="12"/>
  <c r="U26" i="12"/>
  <c r="R26" i="12"/>
  <c r="R14" i="11"/>
  <c r="U14" i="11"/>
  <c r="AA14" i="11"/>
  <c r="AB14" i="11"/>
  <c r="S50" i="11"/>
  <c r="X50" i="11" s="1"/>
  <c r="Z50" i="11"/>
  <c r="S46" i="11"/>
  <c r="X46" i="11" s="1"/>
  <c r="AB46" i="11"/>
  <c r="S42" i="11"/>
  <c r="X42" i="11" s="1"/>
  <c r="Z42" i="11"/>
  <c r="S38" i="11"/>
  <c r="X38" i="11" s="1"/>
  <c r="AB38" i="11"/>
  <c r="S34" i="11"/>
  <c r="X34" i="11" s="1"/>
  <c r="Z34" i="11"/>
  <c r="S29" i="11"/>
  <c r="X29" i="11" s="1"/>
  <c r="AB29" i="11"/>
  <c r="V29" i="11"/>
  <c r="S47" i="10"/>
  <c r="V47" i="10"/>
  <c r="V39" i="10"/>
  <c r="S31" i="10"/>
  <c r="V31" i="10"/>
  <c r="S23" i="10"/>
  <c r="V23" i="10"/>
  <c r="V11" i="8"/>
  <c r="S11" i="8"/>
  <c r="X11" i="8" s="1"/>
  <c r="AB16" i="10"/>
  <c r="AB24" i="10"/>
  <c r="AB28" i="10"/>
  <c r="AB32" i="10"/>
  <c r="AB36" i="10"/>
  <c r="AB40" i="10"/>
  <c r="AB44" i="10"/>
  <c r="AB48" i="10"/>
  <c r="AB17" i="10"/>
  <c r="AB21" i="10"/>
  <c r="AB25" i="10"/>
  <c r="AB33" i="10"/>
  <c r="AB37" i="10"/>
  <c r="AB41" i="10"/>
  <c r="AB45" i="10"/>
  <c r="AB49" i="10"/>
  <c r="AB53" i="10"/>
  <c r="R9" i="10"/>
  <c r="Y9" i="10"/>
  <c r="AA9" i="10"/>
  <c r="Z9" i="10"/>
  <c r="P11" i="10"/>
  <c r="AB22" i="11"/>
  <c r="AB30" i="11"/>
  <c r="V50" i="11"/>
  <c r="Y50" i="11" s="1"/>
  <c r="V34" i="11"/>
  <c r="Y34" i="11" s="1"/>
  <c r="R12" i="11"/>
  <c r="Z12" i="11"/>
  <c r="U12" i="11"/>
  <c r="Y12" i="11" s="1"/>
  <c r="Y26" i="12"/>
  <c r="AA11" i="12"/>
  <c r="U11" i="12"/>
  <c r="Y11" i="12" s="1"/>
  <c r="R11" i="12"/>
  <c r="Z11" i="12"/>
  <c r="U53" i="12"/>
  <c r="R53" i="12"/>
  <c r="Z53" i="12"/>
  <c r="V50" i="12"/>
  <c r="AB50" i="12"/>
  <c r="S50" i="12"/>
  <c r="X50" i="12" s="1"/>
  <c r="S44" i="12"/>
  <c r="X44" i="12" s="1"/>
  <c r="V44" i="12"/>
  <c r="Y44" i="12" s="1"/>
  <c r="Z42" i="12"/>
  <c r="R42" i="12"/>
  <c r="S41" i="12"/>
  <c r="U29" i="12"/>
  <c r="R29" i="12"/>
  <c r="S27" i="12"/>
  <c r="X27" i="12" s="1"/>
  <c r="V27" i="12"/>
  <c r="Z27" i="12"/>
  <c r="AB27" i="12"/>
  <c r="Z20" i="12"/>
  <c r="AB20" i="12"/>
  <c r="V20" i="12"/>
  <c r="Y20" i="12" s="1"/>
  <c r="S20" i="12"/>
  <c r="X20" i="12" s="1"/>
  <c r="Z18" i="12"/>
  <c r="U18" i="12"/>
  <c r="Y18" i="12"/>
  <c r="R18" i="12"/>
  <c r="S17" i="12"/>
  <c r="S53" i="11"/>
  <c r="AB53" i="11"/>
  <c r="V53" i="11"/>
  <c r="Y53" i="11" s="1"/>
  <c r="V52" i="11"/>
  <c r="Y52" i="11" s="1"/>
  <c r="AB52" i="11"/>
  <c r="S49" i="11"/>
  <c r="X49" i="11" s="1"/>
  <c r="AB49" i="11"/>
  <c r="V49" i="11"/>
  <c r="Y49" i="11" s="1"/>
  <c r="V48" i="11"/>
  <c r="Y48" i="11" s="1"/>
  <c r="AB48" i="11"/>
  <c r="S45" i="11"/>
  <c r="X45" i="11" s="1"/>
  <c r="AB45" i="11"/>
  <c r="V45" i="11"/>
  <c r="Y45" i="11" s="1"/>
  <c r="V44" i="11"/>
  <c r="AB44" i="11"/>
  <c r="S41" i="11"/>
  <c r="X41" i="11" s="1"/>
  <c r="AB41" i="11"/>
  <c r="V41" i="11"/>
  <c r="Y41" i="11" s="1"/>
  <c r="V40" i="11"/>
  <c r="Y40" i="11" s="1"/>
  <c r="AB40" i="11"/>
  <c r="S37" i="11"/>
  <c r="X37" i="11" s="1"/>
  <c r="AB37" i="11"/>
  <c r="V37" i="11"/>
  <c r="Y37" i="11" s="1"/>
  <c r="V36" i="11"/>
  <c r="AB36" i="11"/>
  <c r="S33" i="11"/>
  <c r="X33" i="11" s="1"/>
  <c r="AB33" i="11"/>
  <c r="V33" i="11"/>
  <c r="Y33" i="11" s="1"/>
  <c r="V27" i="11"/>
  <c r="Y27" i="11" s="1"/>
  <c r="S27" i="11"/>
  <c r="X27" i="11" s="1"/>
  <c r="V20" i="11"/>
  <c r="Y20" i="11" s="1"/>
  <c r="AB20" i="11"/>
  <c r="S20" i="11"/>
  <c r="V24" i="11"/>
  <c r="AB24" i="11"/>
  <c r="AB21" i="11"/>
  <c r="S51" i="10"/>
  <c r="V51" i="10"/>
  <c r="S43" i="10"/>
  <c r="V43" i="10"/>
  <c r="S35" i="10"/>
  <c r="S27" i="10"/>
  <c r="V27" i="10"/>
  <c r="S19" i="10"/>
  <c r="V19" i="10"/>
  <c r="S9" i="8"/>
  <c r="X9" i="8" s="1"/>
  <c r="Z9" i="8"/>
  <c r="AB9" i="8"/>
  <c r="S53" i="8"/>
  <c r="X53" i="8" s="1"/>
  <c r="Z53" i="8"/>
  <c r="AB53" i="8"/>
  <c r="S49" i="8"/>
  <c r="X49" i="8" s="1"/>
  <c r="S45" i="8"/>
  <c r="X45" i="8" s="1"/>
  <c r="Z45" i="8"/>
  <c r="AB45" i="8"/>
  <c r="S30" i="8"/>
  <c r="X30" i="8" s="1"/>
  <c r="V30" i="8"/>
  <c r="Y30" i="8" s="1"/>
  <c r="S26" i="8"/>
  <c r="X26" i="8" s="1"/>
  <c r="S22" i="8"/>
  <c r="X22" i="8" s="1"/>
  <c r="V22" i="8"/>
  <c r="Y22" i="8" s="1"/>
  <c r="S18" i="8"/>
  <c r="X18" i="8" s="1"/>
  <c r="S26" i="7"/>
  <c r="X26" i="7" s="1"/>
  <c r="V26" i="7"/>
  <c r="Y26" i="7" s="1"/>
  <c r="Z26" i="7"/>
  <c r="AB26" i="7"/>
  <c r="R23" i="7"/>
  <c r="Y23" i="7"/>
  <c r="S14" i="7"/>
  <c r="X14" i="7" s="1"/>
  <c r="V14" i="7"/>
  <c r="Y14" i="7" s="1"/>
  <c r="Z14" i="7"/>
  <c r="AB14" i="7"/>
  <c r="X10" i="12"/>
  <c r="V10" i="12"/>
  <c r="AB10" i="12"/>
  <c r="S54" i="12"/>
  <c r="X54" i="12" s="1"/>
  <c r="AB53" i="12"/>
  <c r="S47" i="12"/>
  <c r="X47" i="12" s="1"/>
  <c r="AB47" i="12"/>
  <c r="Z46" i="12"/>
  <c r="U41" i="12"/>
  <c r="Y41" i="12" s="1"/>
  <c r="R41" i="12"/>
  <c r="Z41" i="12"/>
  <c r="V38" i="12"/>
  <c r="AB37" i="12"/>
  <c r="S31" i="12"/>
  <c r="X31" i="12" s="1"/>
  <c r="Z31" i="12"/>
  <c r="AB31" i="12"/>
  <c r="Z30" i="12"/>
  <c r="U25" i="12"/>
  <c r="R25" i="12"/>
  <c r="Z25" i="12"/>
  <c r="V22" i="12"/>
  <c r="AB22" i="12"/>
  <c r="S22" i="12"/>
  <c r="X22" i="12" s="1"/>
  <c r="AB21" i="12"/>
  <c r="S13" i="12"/>
  <c r="X13" i="12" s="1"/>
  <c r="V13" i="12"/>
  <c r="Z15" i="12"/>
  <c r="U15" i="12"/>
  <c r="Y15" i="12" s="1"/>
  <c r="R52" i="11"/>
  <c r="X52" i="11" s="1"/>
  <c r="Z52" i="11"/>
  <c r="R48" i="11"/>
  <c r="X48" i="11" s="1"/>
  <c r="Z48" i="11"/>
  <c r="R44" i="11"/>
  <c r="X44" i="11" s="1"/>
  <c r="Z44" i="11"/>
  <c r="R40" i="11"/>
  <c r="X40" i="11" s="1"/>
  <c r="Z40" i="11"/>
  <c r="R36" i="11"/>
  <c r="X36" i="11" s="1"/>
  <c r="Z36" i="11"/>
  <c r="Y36" i="11"/>
  <c r="R32" i="11"/>
  <c r="R28" i="11"/>
  <c r="Z28" i="11"/>
  <c r="R24" i="11"/>
  <c r="U24" i="11"/>
  <c r="Y24" i="11" s="1"/>
  <c r="Z24" i="11"/>
  <c r="R20" i="11"/>
  <c r="Z20" i="11"/>
  <c r="S17" i="11"/>
  <c r="X17" i="11" s="1"/>
  <c r="V17" i="11"/>
  <c r="AB17" i="11"/>
  <c r="V16" i="11"/>
  <c r="Y16" i="11" s="1"/>
  <c r="AB16" i="11"/>
  <c r="R52" i="10"/>
  <c r="Z52" i="10"/>
  <c r="R48" i="10"/>
  <c r="Z48" i="10"/>
  <c r="R44" i="10"/>
  <c r="Z44" i="10"/>
  <c r="R40" i="10"/>
  <c r="Z40" i="10"/>
  <c r="Y40" i="10"/>
  <c r="R36" i="10"/>
  <c r="R32" i="10"/>
  <c r="Z32" i="10"/>
  <c r="R28" i="10"/>
  <c r="Z28" i="10"/>
  <c r="R24" i="10"/>
  <c r="Z24" i="10"/>
  <c r="R20" i="10"/>
  <c r="Z20" i="10"/>
  <c r="R16" i="10"/>
  <c r="Z16" i="10"/>
  <c r="R15" i="8"/>
  <c r="R38" i="7"/>
  <c r="Z38" i="7"/>
  <c r="R30" i="7"/>
  <c r="Z30" i="7"/>
  <c r="R27" i="7"/>
  <c r="R17" i="7"/>
  <c r="U17" i="7"/>
  <c r="M45" i="2"/>
  <c r="M14" i="2"/>
  <c r="O42" i="2"/>
  <c r="Y29" i="11"/>
  <c r="Z29" i="11"/>
  <c r="Z25" i="11"/>
  <c r="S22" i="11"/>
  <c r="X22" i="11" s="1"/>
  <c r="V22" i="11"/>
  <c r="U21" i="11"/>
  <c r="Y21" i="11" s="1"/>
  <c r="Z21" i="11"/>
  <c r="R16" i="11"/>
  <c r="Z16" i="11"/>
  <c r="V14" i="12"/>
  <c r="Y14" i="12" s="1"/>
  <c r="AB14" i="12"/>
  <c r="R15" i="10"/>
  <c r="U15" i="10"/>
  <c r="R51" i="10"/>
  <c r="U51" i="10"/>
  <c r="Y51" i="10" s="1"/>
  <c r="R47" i="10"/>
  <c r="U47" i="10"/>
  <c r="Y47" i="10" s="1"/>
  <c r="R43" i="10"/>
  <c r="U43" i="10"/>
  <c r="X40" i="10"/>
  <c r="R39" i="10"/>
  <c r="U39" i="10"/>
  <c r="R35" i="10"/>
  <c r="U35" i="10"/>
  <c r="R31" i="10"/>
  <c r="U31" i="10"/>
  <c r="R27" i="10"/>
  <c r="U27" i="10"/>
  <c r="R23" i="10"/>
  <c r="U23" i="10"/>
  <c r="R19" i="10"/>
  <c r="U19" i="10"/>
  <c r="Y19" i="10" s="1"/>
  <c r="R14" i="10"/>
  <c r="U14" i="10"/>
  <c r="R54" i="8"/>
  <c r="U54" i="8"/>
  <c r="X51" i="8"/>
  <c r="R50" i="8"/>
  <c r="U50" i="8"/>
  <c r="R46" i="8"/>
  <c r="U46" i="8"/>
  <c r="S41" i="8"/>
  <c r="X41" i="8" s="1"/>
  <c r="Z41" i="8"/>
  <c r="AB41" i="8"/>
  <c r="S39" i="8"/>
  <c r="X39" i="8" s="1"/>
  <c r="V39" i="8"/>
  <c r="Y39" i="8" s="1"/>
  <c r="S37" i="8"/>
  <c r="X37" i="8" s="1"/>
  <c r="Z37" i="8"/>
  <c r="AB37" i="8"/>
  <c r="S35" i="8"/>
  <c r="X35" i="8" s="1"/>
  <c r="V35" i="8"/>
  <c r="Y35" i="8" s="1"/>
  <c r="S33" i="8"/>
  <c r="X33" i="8" s="1"/>
  <c r="Z33" i="8"/>
  <c r="AB33" i="8"/>
  <c r="S31" i="8"/>
  <c r="X31" i="8" s="1"/>
  <c r="V31" i="8"/>
  <c r="S29" i="8"/>
  <c r="X29" i="8" s="1"/>
  <c r="Z29" i="8"/>
  <c r="AB29" i="8"/>
  <c r="S27" i="8"/>
  <c r="X27" i="8" s="1"/>
  <c r="V27" i="8"/>
  <c r="Y27" i="8" s="1"/>
  <c r="S25" i="8"/>
  <c r="X25" i="8" s="1"/>
  <c r="Z25" i="8"/>
  <c r="AB25" i="8"/>
  <c r="S23" i="8"/>
  <c r="X23" i="8" s="1"/>
  <c r="V23" i="8"/>
  <c r="Y23" i="8" s="1"/>
  <c r="S21" i="8"/>
  <c r="X21" i="8" s="1"/>
  <c r="Z21" i="8"/>
  <c r="AB21" i="8"/>
  <c r="S19" i="8"/>
  <c r="X19" i="8" s="1"/>
  <c r="V19" i="8"/>
  <c r="Y19" i="8" s="1"/>
  <c r="S17" i="8"/>
  <c r="X17" i="8" s="1"/>
  <c r="Z17" i="8"/>
  <c r="AB17" i="8"/>
  <c r="S54" i="7"/>
  <c r="X54" i="7" s="1"/>
  <c r="V54" i="7"/>
  <c r="Z54" i="7"/>
  <c r="AB54" i="7"/>
  <c r="S50" i="7"/>
  <c r="X50" i="7" s="1"/>
  <c r="V50" i="7"/>
  <c r="Y50" i="7" s="1"/>
  <c r="Z50" i="7"/>
  <c r="AB50" i="7"/>
  <c r="S46" i="7"/>
  <c r="X46" i="7" s="1"/>
  <c r="V46" i="7"/>
  <c r="Y46" i="7" s="1"/>
  <c r="Z46" i="7"/>
  <c r="AB46" i="7"/>
  <c r="R21" i="7"/>
  <c r="U21" i="7"/>
  <c r="S18" i="7"/>
  <c r="X18" i="7" s="1"/>
  <c r="V18" i="7"/>
  <c r="Y18" i="7" s="1"/>
  <c r="Z18" i="7"/>
  <c r="AB18" i="7"/>
  <c r="R15" i="7"/>
  <c r="Y22" i="11"/>
  <c r="AB40" i="12"/>
  <c r="Z13" i="12"/>
  <c r="V53" i="12"/>
  <c r="V47" i="12"/>
  <c r="Y47" i="12" s="1"/>
  <c r="Y13" i="12"/>
  <c r="S9" i="12"/>
  <c r="X9" i="12" s="1"/>
  <c r="V9" i="12"/>
  <c r="Y9" i="12" s="1"/>
  <c r="AB9" i="12"/>
  <c r="Z54" i="12"/>
  <c r="U54" i="12"/>
  <c r="Y54" i="12" s="1"/>
  <c r="S53" i="12"/>
  <c r="U49" i="12"/>
  <c r="R49" i="12"/>
  <c r="V48" i="12"/>
  <c r="Y48" i="12" s="1"/>
  <c r="Z48" i="12"/>
  <c r="AB48" i="12"/>
  <c r="V46" i="12"/>
  <c r="Y46" i="12" s="1"/>
  <c r="AB46" i="12"/>
  <c r="S46" i="12"/>
  <c r="X46" i="12" s="1"/>
  <c r="S39" i="12"/>
  <c r="X39" i="12" s="1"/>
  <c r="V39" i="12"/>
  <c r="Y39" i="12" s="1"/>
  <c r="Z38" i="12"/>
  <c r="U38" i="12"/>
  <c r="S37" i="12"/>
  <c r="U33" i="12"/>
  <c r="R33" i="12"/>
  <c r="V32" i="12"/>
  <c r="Y32" i="12" s="1"/>
  <c r="Z32" i="12"/>
  <c r="AB32" i="12"/>
  <c r="V30" i="12"/>
  <c r="Y30" i="12" s="1"/>
  <c r="AB30" i="12"/>
  <c r="S30" i="12"/>
  <c r="X30" i="12" s="1"/>
  <c r="S23" i="12"/>
  <c r="X23" i="12" s="1"/>
  <c r="V23" i="12"/>
  <c r="Z22" i="12"/>
  <c r="U22" i="12"/>
  <c r="Y22" i="12" s="1"/>
  <c r="S21" i="12"/>
  <c r="X21" i="12" s="1"/>
  <c r="U17" i="12"/>
  <c r="R17" i="12"/>
  <c r="V16" i="12"/>
  <c r="Y16" i="12" s="1"/>
  <c r="Z16" i="12"/>
  <c r="AB16" i="12"/>
  <c r="AB15" i="12"/>
  <c r="S15" i="12"/>
  <c r="X15" i="12" s="1"/>
  <c r="U17" i="11"/>
  <c r="Y17" i="11" s="1"/>
  <c r="Z17" i="11"/>
  <c r="S16" i="11"/>
  <c r="R34" i="7"/>
  <c r="Z34" i="7"/>
  <c r="R25" i="7"/>
  <c r="U25" i="7"/>
  <c r="X23" i="7"/>
  <c r="R19" i="7"/>
  <c r="X19" i="7" s="1"/>
  <c r="Y19" i="7"/>
  <c r="R13" i="11"/>
  <c r="Y51" i="12"/>
  <c r="Y35" i="12"/>
  <c r="Y31" i="12"/>
  <c r="Y19" i="12"/>
  <c r="R23" i="11"/>
  <c r="X40" i="7"/>
  <c r="X32" i="7"/>
  <c r="X50" i="6"/>
  <c r="P36" i="6"/>
  <c r="P28" i="6"/>
  <c r="AA10" i="8"/>
  <c r="AA13" i="11"/>
  <c r="Z47" i="12"/>
  <c r="Z9" i="12"/>
  <c r="U43" i="12"/>
  <c r="Y43" i="12" s="1"/>
  <c r="U27" i="12"/>
  <c r="Y27" i="12" s="1"/>
  <c r="Z14" i="12"/>
  <c r="P42" i="6"/>
  <c r="P34" i="6"/>
  <c r="X29" i="6"/>
  <c r="P26" i="5"/>
  <c r="X29" i="5"/>
  <c r="X50" i="2"/>
  <c r="X19" i="5"/>
  <c r="M14" i="7"/>
  <c r="P18" i="6"/>
  <c r="P16" i="6"/>
  <c r="P15" i="5"/>
  <c r="P53" i="5"/>
  <c r="P51" i="5"/>
  <c r="P49" i="5"/>
  <c r="P47" i="5"/>
  <c r="P45" i="5"/>
  <c r="P43" i="5"/>
  <c r="P36" i="5"/>
  <c r="P28" i="5"/>
  <c r="M45" i="12"/>
  <c r="M46" i="12" s="1"/>
  <c r="M47" i="12" s="1"/>
  <c r="M48" i="12" s="1"/>
  <c r="M14" i="12"/>
  <c r="P30" i="5"/>
  <c r="M14" i="10"/>
  <c r="M15" i="10" s="1"/>
  <c r="M45" i="5"/>
  <c r="M14" i="5"/>
  <c r="P24" i="5"/>
  <c r="P22" i="5"/>
  <c r="P20" i="5"/>
  <c r="P18" i="5"/>
  <c r="P16" i="5"/>
  <c r="P14" i="4"/>
  <c r="P54" i="4"/>
  <c r="P52" i="4"/>
  <c r="P50" i="4"/>
  <c r="P48" i="4"/>
  <c r="P46" i="4"/>
  <c r="P44" i="4"/>
  <c r="M14" i="8"/>
  <c r="M45" i="6"/>
  <c r="M14" i="6"/>
  <c r="M45" i="4"/>
  <c r="M14" i="4"/>
  <c r="M45" i="11"/>
  <c r="M46" i="11" s="1"/>
  <c r="M45" i="10"/>
  <c r="M45" i="8"/>
  <c r="M45" i="7"/>
  <c r="Y34" i="7" l="1"/>
  <c r="S37" i="4"/>
  <c r="X37" i="4" s="1"/>
  <c r="V37" i="4"/>
  <c r="Z37" i="4"/>
  <c r="S27" i="5"/>
  <c r="X27" i="5" s="1"/>
  <c r="Z27" i="5"/>
  <c r="V27" i="5"/>
  <c r="Y27" i="5" s="1"/>
  <c r="S26" i="6"/>
  <c r="X26" i="6" s="1"/>
  <c r="V26" i="6"/>
  <c r="Z26" i="6"/>
  <c r="S41" i="7"/>
  <c r="X41" i="7" s="1"/>
  <c r="V41" i="7"/>
  <c r="S51" i="7"/>
  <c r="X51" i="7" s="1"/>
  <c r="V51" i="7"/>
  <c r="Y51" i="7" s="1"/>
  <c r="Z51" i="7"/>
  <c r="S52" i="2"/>
  <c r="X52" i="2" s="1"/>
  <c r="Z52" i="2"/>
  <c r="S41" i="5"/>
  <c r="X41" i="5" s="1"/>
  <c r="Z41" i="5"/>
  <c r="V41" i="5"/>
  <c r="S24" i="6"/>
  <c r="X24" i="6" s="1"/>
  <c r="V24" i="6"/>
  <c r="Y24" i="6" s="1"/>
  <c r="Z24" i="6"/>
  <c r="S44" i="8"/>
  <c r="X44" i="8" s="1"/>
  <c r="Z44" i="8"/>
  <c r="V44" i="8"/>
  <c r="Y44" i="8" s="1"/>
  <c r="S33" i="10"/>
  <c r="X33" i="10" s="1"/>
  <c r="V33" i="10"/>
  <c r="Y33" i="10" s="1"/>
  <c r="Z33" i="10"/>
  <c r="Z24" i="12"/>
  <c r="S24" i="12"/>
  <c r="X24" i="12" s="1"/>
  <c r="V24" i="12"/>
  <c r="S24" i="10"/>
  <c r="X24" i="10" s="1"/>
  <c r="V24" i="10"/>
  <c r="Y24" i="10" s="1"/>
  <c r="V12" i="12"/>
  <c r="Y12" i="12" s="1"/>
  <c r="Z12" i="12"/>
  <c r="Y26" i="6"/>
  <c r="Y53" i="12"/>
  <c r="V15" i="10"/>
  <c r="AB28" i="8"/>
  <c r="AB52" i="2"/>
  <c r="AB27" i="5"/>
  <c r="AB37" i="4"/>
  <c r="V13" i="2"/>
  <c r="Y13" i="2" s="1"/>
  <c r="Y31" i="8"/>
  <c r="Y43" i="8"/>
  <c r="S24" i="7"/>
  <c r="V18" i="11"/>
  <c r="Y18" i="11" s="1"/>
  <c r="Z28" i="8"/>
  <c r="S38" i="4"/>
  <c r="X38" i="4" s="1"/>
  <c r="V38" i="4"/>
  <c r="Y38" i="4" s="1"/>
  <c r="Z38" i="4"/>
  <c r="S42" i="5"/>
  <c r="X42" i="5" s="1"/>
  <c r="V42" i="5"/>
  <c r="Y42" i="5" s="1"/>
  <c r="Z42" i="5"/>
  <c r="S27" i="6"/>
  <c r="X27" i="6" s="1"/>
  <c r="V27" i="6"/>
  <c r="Y27" i="6" s="1"/>
  <c r="S16" i="7"/>
  <c r="X16" i="7" s="1"/>
  <c r="V16" i="7"/>
  <c r="Y16" i="7" s="1"/>
  <c r="Z16" i="7"/>
  <c r="S30" i="7"/>
  <c r="X30" i="7" s="1"/>
  <c r="V30" i="7"/>
  <c r="Y30" i="7" s="1"/>
  <c r="S44" i="7"/>
  <c r="X44" i="7" s="1"/>
  <c r="V44" i="7"/>
  <c r="Y44" i="7" s="1"/>
  <c r="S10" i="2"/>
  <c r="X10" i="2" s="1"/>
  <c r="AB10" i="2"/>
  <c r="AD10" i="2" s="1"/>
  <c r="V10" i="2"/>
  <c r="Y10" i="2" s="1"/>
  <c r="S44" i="5"/>
  <c r="X44" i="5" s="1"/>
  <c r="V44" i="5"/>
  <c r="Y44" i="5" s="1"/>
  <c r="Z44" i="5"/>
  <c r="S39" i="6"/>
  <c r="X39" i="6" s="1"/>
  <c r="Z39" i="6"/>
  <c r="V39" i="6"/>
  <c r="Y39" i="6" s="1"/>
  <c r="S25" i="7"/>
  <c r="X25" i="7" s="1"/>
  <c r="V25" i="7"/>
  <c r="Y25" i="7" s="1"/>
  <c r="S43" i="8"/>
  <c r="X43" i="8" s="1"/>
  <c r="V43" i="8"/>
  <c r="S32" i="10"/>
  <c r="V32" i="10"/>
  <c r="Y32" i="10" s="1"/>
  <c r="S39" i="7"/>
  <c r="X39" i="7" s="1"/>
  <c r="Z39" i="7"/>
  <c r="V39" i="7"/>
  <c r="Z27" i="6"/>
  <c r="Y24" i="12"/>
  <c r="AB44" i="5"/>
  <c r="Y31" i="10"/>
  <c r="AB49" i="8"/>
  <c r="S15" i="10"/>
  <c r="S28" i="11"/>
  <c r="X10" i="11"/>
  <c r="Y49" i="8"/>
  <c r="AB44" i="8"/>
  <c r="AB41" i="7"/>
  <c r="X11" i="4"/>
  <c r="AB13" i="2"/>
  <c r="Y41" i="7"/>
  <c r="Y22" i="7"/>
  <c r="AB18" i="11"/>
  <c r="V28" i="8"/>
  <c r="Y28" i="8" s="1"/>
  <c r="S53" i="4"/>
  <c r="X53" i="4" s="1"/>
  <c r="V53" i="4"/>
  <c r="Y53" i="4" s="1"/>
  <c r="Z53" i="4"/>
  <c r="S17" i="6"/>
  <c r="X17" i="6" s="1"/>
  <c r="V17" i="6"/>
  <c r="Y17" i="6" s="1"/>
  <c r="Z17" i="6"/>
  <c r="S41" i="6"/>
  <c r="X41" i="6" s="1"/>
  <c r="V41" i="6"/>
  <c r="Y41" i="6" s="1"/>
  <c r="Z41" i="6"/>
  <c r="S20" i="7"/>
  <c r="X20" i="7" s="1"/>
  <c r="V20" i="7"/>
  <c r="Y20" i="7" s="1"/>
  <c r="Z20" i="7"/>
  <c r="S34" i="7"/>
  <c r="X34" i="7" s="1"/>
  <c r="V34" i="7"/>
  <c r="S32" i="4"/>
  <c r="X32" i="4" s="1"/>
  <c r="V32" i="4"/>
  <c r="Y32" i="4" s="1"/>
  <c r="Z32" i="4"/>
  <c r="S19" i="6"/>
  <c r="X19" i="6" s="1"/>
  <c r="V19" i="6"/>
  <c r="Y19" i="6" s="1"/>
  <c r="Z19" i="6"/>
  <c r="S43" i="6"/>
  <c r="X43" i="6" s="1"/>
  <c r="V43" i="6"/>
  <c r="Z43" i="6"/>
  <c r="S17" i="10"/>
  <c r="X17" i="10" s="1"/>
  <c r="V17" i="10"/>
  <c r="Y17" i="10" s="1"/>
  <c r="S49" i="10"/>
  <c r="X49" i="10" s="1"/>
  <c r="V49" i="10"/>
  <c r="Y49" i="10" s="1"/>
  <c r="Z41" i="7"/>
  <c r="S14" i="10"/>
  <c r="X14" i="10" s="1"/>
  <c r="Z14" i="10"/>
  <c r="V14" i="10"/>
  <c r="Y14" i="10" s="1"/>
  <c r="Y43" i="6"/>
  <c r="X32" i="10"/>
  <c r="V26" i="8"/>
  <c r="Y26" i="8" s="1"/>
  <c r="Z49" i="8"/>
  <c r="X13" i="10"/>
  <c r="Y11" i="8"/>
  <c r="AB24" i="6"/>
  <c r="AB26" i="8"/>
  <c r="Y13" i="5"/>
  <c r="AD13" i="5" s="1"/>
  <c r="AD12" i="4"/>
  <c r="X24" i="11"/>
  <c r="Y37" i="4"/>
  <c r="AB51" i="7"/>
  <c r="S12" i="12"/>
  <c r="X12" i="12" s="1"/>
  <c r="Y10" i="11"/>
  <c r="S27" i="4"/>
  <c r="X27" i="4" s="1"/>
  <c r="V27" i="4"/>
  <c r="Y27" i="4" s="1"/>
  <c r="S15" i="4"/>
  <c r="X15" i="4" s="1"/>
  <c r="Z15" i="4"/>
  <c r="Y15" i="4"/>
  <c r="V15" i="4"/>
  <c r="S22" i="6"/>
  <c r="X22" i="6" s="1"/>
  <c r="V22" i="6"/>
  <c r="Y22" i="6" s="1"/>
  <c r="Z22" i="6"/>
  <c r="S49" i="6"/>
  <c r="X49" i="6" s="1"/>
  <c r="Z49" i="6"/>
  <c r="V49" i="6"/>
  <c r="Y49" i="6" s="1"/>
  <c r="S21" i="7"/>
  <c r="X21" i="7" s="1"/>
  <c r="V21" i="7"/>
  <c r="Y21" i="7" s="1"/>
  <c r="Z21" i="7"/>
  <c r="S36" i="7"/>
  <c r="X36" i="7" s="1"/>
  <c r="V36" i="7"/>
  <c r="Y36" i="7" s="1"/>
  <c r="Z36" i="7"/>
  <c r="S49" i="7"/>
  <c r="X49" i="7" s="1"/>
  <c r="V49" i="7"/>
  <c r="Y49" i="7" s="1"/>
  <c r="S51" i="2"/>
  <c r="X51" i="2" s="1"/>
  <c r="Z51" i="2"/>
  <c r="V51" i="2"/>
  <c r="Y51" i="2" s="1"/>
  <c r="S39" i="5"/>
  <c r="X39" i="5" s="1"/>
  <c r="V39" i="5"/>
  <c r="Y39" i="5" s="1"/>
  <c r="Z39" i="5"/>
  <c r="S20" i="6"/>
  <c r="X20" i="6" s="1"/>
  <c r="Z20" i="6"/>
  <c r="V20" i="6"/>
  <c r="Y20" i="6" s="1"/>
  <c r="S47" i="6"/>
  <c r="X47" i="6" s="1"/>
  <c r="Z47" i="6"/>
  <c r="V47" i="6"/>
  <c r="Y47" i="6" s="1"/>
  <c r="V17" i="12"/>
  <c r="Y17" i="12" s="1"/>
  <c r="Z17" i="12"/>
  <c r="S16" i="10"/>
  <c r="X16" i="10" s="1"/>
  <c r="V16" i="10"/>
  <c r="Y16" i="10" s="1"/>
  <c r="S48" i="10"/>
  <c r="X48" i="10" s="1"/>
  <c r="V48" i="10"/>
  <c r="Y48" i="10" s="1"/>
  <c r="S54" i="6"/>
  <c r="X54" i="6" s="1"/>
  <c r="V54" i="6"/>
  <c r="Y54" i="6" s="1"/>
  <c r="Z54" i="6"/>
  <c r="S30" i="11"/>
  <c r="X30" i="11" s="1"/>
  <c r="V30" i="11"/>
  <c r="Y30" i="11" s="1"/>
  <c r="Z30" i="11"/>
  <c r="Y39" i="7"/>
  <c r="V33" i="8"/>
  <c r="Y33" i="8" s="1"/>
  <c r="Y41" i="5"/>
  <c r="S36" i="4"/>
  <c r="X36" i="4" s="1"/>
  <c r="V36" i="4"/>
  <c r="Y36" i="4" s="1"/>
  <c r="Z36" i="4"/>
  <c r="S25" i="5"/>
  <c r="X25" i="5" s="1"/>
  <c r="V25" i="5"/>
  <c r="Y25" i="5" s="1"/>
  <c r="Z25" i="5"/>
  <c r="AB25" i="5"/>
  <c r="S48" i="5"/>
  <c r="X48" i="5" s="1"/>
  <c r="V48" i="5"/>
  <c r="Y48" i="5" s="1"/>
  <c r="Z48" i="5"/>
  <c r="S14" i="6"/>
  <c r="X14" i="6" s="1"/>
  <c r="V14" i="6"/>
  <c r="Y14" i="6" s="1"/>
  <c r="AD14" i="6" s="1"/>
  <c r="Z14" i="6"/>
  <c r="AB14" i="6"/>
  <c r="Y44" i="11"/>
  <c r="AD44" i="11" s="1"/>
  <c r="Y15" i="11"/>
  <c r="AD12" i="10"/>
  <c r="AD10" i="8"/>
  <c r="Y12" i="6"/>
  <c r="S45" i="4"/>
  <c r="X45" i="4" s="1"/>
  <c r="Z45" i="4"/>
  <c r="V45" i="4"/>
  <c r="Y45" i="4" s="1"/>
  <c r="S54" i="2"/>
  <c r="X54" i="2" s="1"/>
  <c r="AB54" i="2"/>
  <c r="Z54" i="2"/>
  <c r="V54" i="2"/>
  <c r="Y54" i="2" s="1"/>
  <c r="S24" i="4"/>
  <c r="X24" i="4" s="1"/>
  <c r="Y24" i="4"/>
  <c r="Z24" i="4"/>
  <c r="V24" i="4"/>
  <c r="S38" i="5"/>
  <c r="X38" i="5" s="1"/>
  <c r="V38" i="5"/>
  <c r="Z38" i="5"/>
  <c r="S38" i="6"/>
  <c r="X38" i="6" s="1"/>
  <c r="Z38" i="6"/>
  <c r="V38" i="6"/>
  <c r="Y38" i="6" s="1"/>
  <c r="S27" i="7"/>
  <c r="X27" i="7" s="1"/>
  <c r="V27" i="7"/>
  <c r="Y27" i="7" s="1"/>
  <c r="Z27" i="7"/>
  <c r="S48" i="7"/>
  <c r="X48" i="7" s="1"/>
  <c r="V48" i="7"/>
  <c r="Y48" i="7" s="1"/>
  <c r="S26" i="4"/>
  <c r="X26" i="4" s="1"/>
  <c r="V26" i="4"/>
  <c r="AB26" i="4"/>
  <c r="Z26" i="4"/>
  <c r="AB14" i="8"/>
  <c r="S14" i="8"/>
  <c r="X14" i="8" s="1"/>
  <c r="Z14" i="8"/>
  <c r="V14" i="8"/>
  <c r="Y14" i="8" s="1"/>
  <c r="V36" i="10"/>
  <c r="Y36" i="10" s="1"/>
  <c r="S36" i="10"/>
  <c r="X36" i="10" s="1"/>
  <c r="S54" i="10"/>
  <c r="X54" i="10" s="1"/>
  <c r="V54" i="10"/>
  <c r="Z54" i="10"/>
  <c r="Z54" i="11"/>
  <c r="V54" i="11"/>
  <c r="Y54" i="11" s="1"/>
  <c r="Z35" i="10"/>
  <c r="AB35" i="10"/>
  <c r="Y54" i="7"/>
  <c r="Y43" i="10"/>
  <c r="Z36" i="10"/>
  <c r="Z32" i="11"/>
  <c r="Y25" i="12"/>
  <c r="S38" i="12"/>
  <c r="X38" i="12" s="1"/>
  <c r="AB54" i="12"/>
  <c r="S21" i="11"/>
  <c r="X21" i="11" s="1"/>
  <c r="X20" i="11"/>
  <c r="X53" i="11"/>
  <c r="AD12" i="12"/>
  <c r="S32" i="11"/>
  <c r="X32" i="11" s="1"/>
  <c r="Y36" i="12"/>
  <c r="X10" i="6"/>
  <c r="AD10" i="6" s="1"/>
  <c r="Y12" i="5"/>
  <c r="AD13" i="4"/>
  <c r="AB24" i="4"/>
  <c r="X11" i="5"/>
  <c r="V11" i="2"/>
  <c r="Y11" i="2" s="1"/>
  <c r="S43" i="2"/>
  <c r="X43" i="2" s="1"/>
  <c r="AB43" i="2"/>
  <c r="Z43" i="2"/>
  <c r="V43" i="2"/>
  <c r="Y43" i="2" s="1"/>
  <c r="S49" i="4"/>
  <c r="X49" i="4" s="1"/>
  <c r="V49" i="4"/>
  <c r="Y49" i="4" s="1"/>
  <c r="Z49" i="4"/>
  <c r="S31" i="5"/>
  <c r="X31" i="5" s="1"/>
  <c r="V31" i="5"/>
  <c r="S50" i="5"/>
  <c r="X50" i="5" s="1"/>
  <c r="V50" i="5"/>
  <c r="Z50" i="5"/>
  <c r="S21" i="6"/>
  <c r="X21" i="6" s="1"/>
  <c r="AB21" i="6"/>
  <c r="V21" i="6"/>
  <c r="Y21" i="6" s="1"/>
  <c r="Z21" i="6"/>
  <c r="S20" i="4"/>
  <c r="X20" i="4" s="1"/>
  <c r="V20" i="4"/>
  <c r="Z20" i="4"/>
  <c r="Y20" i="4"/>
  <c r="S47" i="4"/>
  <c r="X47" i="4" s="1"/>
  <c r="V47" i="4"/>
  <c r="Y47" i="4" s="1"/>
  <c r="Z47" i="4"/>
  <c r="S15" i="2"/>
  <c r="X15" i="2" s="1"/>
  <c r="V15" i="2"/>
  <c r="Y15" i="2" s="1"/>
  <c r="Z15" i="2"/>
  <c r="S25" i="4"/>
  <c r="X25" i="4" s="1"/>
  <c r="V25" i="4"/>
  <c r="Y25" i="4" s="1"/>
  <c r="Z25" i="4"/>
  <c r="S40" i="4"/>
  <c r="X40" i="4" s="1"/>
  <c r="Z40" i="4"/>
  <c r="V40" i="4"/>
  <c r="Y40" i="4" s="1"/>
  <c r="S17" i="5"/>
  <c r="X17" i="5" s="1"/>
  <c r="V17" i="5"/>
  <c r="Z17" i="5"/>
  <c r="Y17" i="5"/>
  <c r="S46" i="5"/>
  <c r="X46" i="5" s="1"/>
  <c r="Z46" i="5"/>
  <c r="V46" i="5"/>
  <c r="Y46" i="5" s="1"/>
  <c r="S33" i="6"/>
  <c r="X33" i="6" s="1"/>
  <c r="Z33" i="6"/>
  <c r="V33" i="6"/>
  <c r="Y33" i="6" s="1"/>
  <c r="S45" i="6"/>
  <c r="X45" i="6" s="1"/>
  <c r="V45" i="6"/>
  <c r="Y45" i="6" s="1"/>
  <c r="AB45" i="6"/>
  <c r="Z45" i="6"/>
  <c r="S53" i="6"/>
  <c r="X53" i="6" s="1"/>
  <c r="AB53" i="6"/>
  <c r="V53" i="6"/>
  <c r="Y53" i="6" s="1"/>
  <c r="Z53" i="6"/>
  <c r="S37" i="7"/>
  <c r="X37" i="7" s="1"/>
  <c r="Z37" i="7"/>
  <c r="V37" i="7"/>
  <c r="S43" i="7"/>
  <c r="X43" i="7" s="1"/>
  <c r="AB43" i="7"/>
  <c r="V43" i="7"/>
  <c r="Y43" i="7" s="1"/>
  <c r="AB47" i="10"/>
  <c r="Z47" i="10"/>
  <c r="S14" i="11"/>
  <c r="X14" i="11" s="1"/>
  <c r="V14" i="11"/>
  <c r="Z14" i="11"/>
  <c r="Z48" i="8"/>
  <c r="V48" i="8"/>
  <c r="Y48" i="8" s="1"/>
  <c r="S48" i="8"/>
  <c r="X48" i="8" s="1"/>
  <c r="V9" i="8"/>
  <c r="Y9" i="8" s="1"/>
  <c r="S28" i="10"/>
  <c r="X28" i="10" s="1"/>
  <c r="V28" i="10"/>
  <c r="Y28" i="10" s="1"/>
  <c r="Z37" i="10"/>
  <c r="V37" i="10"/>
  <c r="Y37" i="10" s="1"/>
  <c r="S37" i="10"/>
  <c r="X37" i="10" s="1"/>
  <c r="S46" i="10"/>
  <c r="X46" i="10" s="1"/>
  <c r="V46" i="10"/>
  <c r="Y46" i="10" s="1"/>
  <c r="Z46" i="10"/>
  <c r="S24" i="8"/>
  <c r="X24" i="8" s="1"/>
  <c r="V24" i="8"/>
  <c r="AB24" i="8"/>
  <c r="Z24" i="8"/>
  <c r="S54" i="8"/>
  <c r="X54" i="8" s="1"/>
  <c r="V54" i="8"/>
  <c r="Y54" i="8" s="1"/>
  <c r="Z54" i="8"/>
  <c r="Z43" i="10"/>
  <c r="AB43" i="10"/>
  <c r="Y54" i="10"/>
  <c r="Z23" i="5"/>
  <c r="S28" i="7"/>
  <c r="X28" i="7" s="1"/>
  <c r="Z28" i="7"/>
  <c r="V28" i="7"/>
  <c r="Y28" i="7" s="1"/>
  <c r="V46" i="11"/>
  <c r="Y46" i="11" s="1"/>
  <c r="Z46" i="11"/>
  <c r="S10" i="4"/>
  <c r="X10" i="4" s="1"/>
  <c r="AB10" i="4"/>
  <c r="Z10" i="4"/>
  <c r="M17" i="11"/>
  <c r="AA16" i="11"/>
  <c r="Z15" i="10"/>
  <c r="S47" i="2"/>
  <c r="X47" i="2" s="1"/>
  <c r="V47" i="2"/>
  <c r="Y47" i="2" s="1"/>
  <c r="AB47" i="2"/>
  <c r="S14" i="5"/>
  <c r="X14" i="5" s="1"/>
  <c r="V14" i="5"/>
  <c r="Z14" i="5"/>
  <c r="S32" i="6"/>
  <c r="X32" i="6" s="1"/>
  <c r="V32" i="6"/>
  <c r="Y32" i="6" s="1"/>
  <c r="Z32" i="6"/>
  <c r="S51" i="6"/>
  <c r="X51" i="6" s="1"/>
  <c r="V51" i="6"/>
  <c r="Z51" i="6"/>
  <c r="Z39" i="10"/>
  <c r="AB39" i="10"/>
  <c r="V47" i="8"/>
  <c r="Z47" i="8"/>
  <c r="S47" i="8"/>
  <c r="X47" i="8" s="1"/>
  <c r="S22" i="10"/>
  <c r="X22" i="10" s="1"/>
  <c r="V22" i="10"/>
  <c r="Y22" i="10" s="1"/>
  <c r="Z22" i="10"/>
  <c r="S45" i="10"/>
  <c r="X45" i="10" s="1"/>
  <c r="Z45" i="10"/>
  <c r="V45" i="10"/>
  <c r="V29" i="12"/>
  <c r="S29" i="12"/>
  <c r="X29" i="12" s="1"/>
  <c r="Z29" i="12"/>
  <c r="S16" i="8"/>
  <c r="X16" i="8" s="1"/>
  <c r="V16" i="8"/>
  <c r="S20" i="8"/>
  <c r="X20" i="8" s="1"/>
  <c r="Z20" i="8"/>
  <c r="V20" i="8"/>
  <c r="Y20" i="8" s="1"/>
  <c r="Y47" i="8"/>
  <c r="Y31" i="5"/>
  <c r="Y14" i="5"/>
  <c r="Y23" i="12"/>
  <c r="Y38" i="12"/>
  <c r="Y27" i="10"/>
  <c r="V18" i="8"/>
  <c r="Y18" i="8" s="1"/>
  <c r="V35" i="10"/>
  <c r="Y35" i="10" s="1"/>
  <c r="X41" i="12"/>
  <c r="AB32" i="11"/>
  <c r="AB54" i="11"/>
  <c r="Y14" i="11"/>
  <c r="AD15" i="11"/>
  <c r="Y50" i="12"/>
  <c r="X11" i="12"/>
  <c r="Y34" i="12"/>
  <c r="AB54" i="10"/>
  <c r="AB22" i="10"/>
  <c r="AB47" i="8"/>
  <c r="AB48" i="7"/>
  <c r="Y9" i="5"/>
  <c r="AD9" i="5" s="1"/>
  <c r="AD44" i="7"/>
  <c r="AD12" i="5"/>
  <c r="X9" i="4"/>
  <c r="AD9" i="4" s="1"/>
  <c r="Y26" i="4"/>
  <c r="Z11" i="2"/>
  <c r="S11" i="2"/>
  <c r="X11" i="2" s="1"/>
  <c r="S16" i="4"/>
  <c r="X16" i="4" s="1"/>
  <c r="Z16" i="4"/>
  <c r="V16" i="4"/>
  <c r="Y16" i="4" s="1"/>
  <c r="S51" i="4"/>
  <c r="X51" i="4" s="1"/>
  <c r="Z51" i="4"/>
  <c r="V51" i="4"/>
  <c r="Y51" i="4" s="1"/>
  <c r="S32" i="5"/>
  <c r="X32" i="5" s="1"/>
  <c r="V32" i="5"/>
  <c r="Y32" i="5" s="1"/>
  <c r="Z32" i="5"/>
  <c r="S52" i="5"/>
  <c r="X52" i="5" s="1"/>
  <c r="V52" i="5"/>
  <c r="Y52" i="5" s="1"/>
  <c r="Z52" i="5"/>
  <c r="AB52" i="5"/>
  <c r="S17" i="7"/>
  <c r="X17" i="7" s="1"/>
  <c r="Z17" i="7"/>
  <c r="V17" i="7"/>
  <c r="Y17" i="7" s="1"/>
  <c r="S28" i="4"/>
  <c r="X28" i="4" s="1"/>
  <c r="V28" i="4"/>
  <c r="Z28" i="4"/>
  <c r="S41" i="4"/>
  <c r="X41" i="4" s="1"/>
  <c r="V41" i="4"/>
  <c r="Y41" i="4" s="1"/>
  <c r="Z41" i="4"/>
  <c r="S35" i="5"/>
  <c r="X35" i="5" s="1"/>
  <c r="Z35" i="5"/>
  <c r="V35" i="5"/>
  <c r="Y35" i="5" s="1"/>
  <c r="S25" i="6"/>
  <c r="X25" i="6" s="1"/>
  <c r="V25" i="6"/>
  <c r="Y25" i="6" s="1"/>
  <c r="Z25" i="6"/>
  <c r="S35" i="6"/>
  <c r="X35" i="6" s="1"/>
  <c r="V35" i="6"/>
  <c r="Y35" i="6" s="1"/>
  <c r="Z35" i="6"/>
  <c r="S46" i="6"/>
  <c r="X46" i="6" s="1"/>
  <c r="V46" i="6"/>
  <c r="Y46" i="6" s="1"/>
  <c r="Z46" i="6"/>
  <c r="S15" i="6"/>
  <c r="X15" i="6" s="1"/>
  <c r="V15" i="6"/>
  <c r="Z15" i="6"/>
  <c r="S45" i="7"/>
  <c r="X45" i="7" s="1"/>
  <c r="AB45" i="7"/>
  <c r="V45" i="7"/>
  <c r="Y45" i="7" s="1"/>
  <c r="Z45" i="7"/>
  <c r="S52" i="7"/>
  <c r="X52" i="7" s="1"/>
  <c r="V52" i="7"/>
  <c r="Y52" i="7" s="1"/>
  <c r="Z52" i="7"/>
  <c r="S42" i="4"/>
  <c r="X42" i="4" s="1"/>
  <c r="V42" i="4"/>
  <c r="Y42" i="4" s="1"/>
  <c r="Z42" i="4"/>
  <c r="AB42" i="4"/>
  <c r="S20" i="10"/>
  <c r="X20" i="10" s="1"/>
  <c r="V20" i="10"/>
  <c r="Y20" i="10" s="1"/>
  <c r="S29" i="10"/>
  <c r="X29" i="10" s="1"/>
  <c r="V29" i="10"/>
  <c r="Z29" i="10"/>
  <c r="S38" i="10"/>
  <c r="X38" i="10" s="1"/>
  <c r="V38" i="10"/>
  <c r="S52" i="10"/>
  <c r="X52" i="10" s="1"/>
  <c r="V52" i="10"/>
  <c r="Y52" i="10" s="1"/>
  <c r="S38" i="7"/>
  <c r="X38" i="7" s="1"/>
  <c r="V38" i="7"/>
  <c r="Y38" i="7" s="1"/>
  <c r="S32" i="8"/>
  <c r="X32" i="8" s="1"/>
  <c r="V32" i="8"/>
  <c r="S33" i="12"/>
  <c r="X33" i="12" s="1"/>
  <c r="V33" i="12"/>
  <c r="Y33" i="12" s="1"/>
  <c r="V13" i="7"/>
  <c r="Y13" i="7" s="1"/>
  <c r="S13" i="7"/>
  <c r="X13" i="7" s="1"/>
  <c r="AB13" i="7"/>
  <c r="S52" i="6"/>
  <c r="X52" i="6" s="1"/>
  <c r="V52" i="6"/>
  <c r="Z52" i="6"/>
  <c r="S34" i="8"/>
  <c r="X34" i="8" s="1"/>
  <c r="V34" i="8"/>
  <c r="Y34" i="8" s="1"/>
  <c r="Z34" i="8"/>
  <c r="Y32" i="8"/>
  <c r="S13" i="6"/>
  <c r="X13" i="6" s="1"/>
  <c r="V13" i="6"/>
  <c r="Y13" i="6" s="1"/>
  <c r="AB13" i="6"/>
  <c r="Z13" i="6"/>
  <c r="Y38" i="5"/>
  <c r="S36" i="8"/>
  <c r="X36" i="8" s="1"/>
  <c r="Z36" i="8"/>
  <c r="V36" i="8"/>
  <c r="Y36" i="8" s="1"/>
  <c r="Y38" i="10"/>
  <c r="S10" i="10"/>
  <c r="X10" i="10" s="1"/>
  <c r="V10" i="10"/>
  <c r="Y10" i="10" s="1"/>
  <c r="Y50" i="5"/>
  <c r="Z48" i="7"/>
  <c r="Y37" i="7"/>
  <c r="Y29" i="10"/>
  <c r="Y15" i="6"/>
  <c r="Y29" i="12"/>
  <c r="S54" i="11"/>
  <c r="X54" i="11" s="1"/>
  <c r="AA45" i="12"/>
  <c r="AD45" i="12" s="1"/>
  <c r="AB23" i="12"/>
  <c r="AB38" i="6"/>
  <c r="X13" i="8"/>
  <c r="AB20" i="8"/>
  <c r="AB18" i="8"/>
  <c r="AB51" i="6"/>
  <c r="AB45" i="4"/>
  <c r="S21" i="4"/>
  <c r="X21" i="4" s="1"/>
  <c r="V21" i="4"/>
  <c r="Y21" i="4" s="1"/>
  <c r="Z21" i="4"/>
  <c r="S23" i="5"/>
  <c r="X23" i="5" s="1"/>
  <c r="V23" i="5"/>
  <c r="Y23" i="5" s="1"/>
  <c r="S33" i="5"/>
  <c r="X33" i="5" s="1"/>
  <c r="Z33" i="5"/>
  <c r="V33" i="5"/>
  <c r="Y33" i="5"/>
  <c r="S54" i="5"/>
  <c r="X54" i="5" s="1"/>
  <c r="Z54" i="5"/>
  <c r="V54" i="5"/>
  <c r="Y54" i="5" s="1"/>
  <c r="S29" i="7"/>
  <c r="X29" i="7" s="1"/>
  <c r="V29" i="7"/>
  <c r="Y29" i="7" s="1"/>
  <c r="AB29" i="7"/>
  <c r="S29" i="4"/>
  <c r="X29" i="4" s="1"/>
  <c r="V29" i="4"/>
  <c r="Y29" i="4" s="1"/>
  <c r="Z29" i="4"/>
  <c r="S46" i="2"/>
  <c r="X46" i="2" s="1"/>
  <c r="V46" i="2"/>
  <c r="Y46" i="2" s="1"/>
  <c r="AB46" i="2"/>
  <c r="Z46" i="2"/>
  <c r="S33" i="4"/>
  <c r="X33" i="4" s="1"/>
  <c r="Z33" i="4"/>
  <c r="V33" i="4"/>
  <c r="Y33" i="4" s="1"/>
  <c r="S43" i="4"/>
  <c r="X43" i="4" s="1"/>
  <c r="Z43" i="4"/>
  <c r="V43" i="4"/>
  <c r="Y43" i="4" s="1"/>
  <c r="S37" i="5"/>
  <c r="X37" i="5" s="1"/>
  <c r="V37" i="5"/>
  <c r="Y37" i="5"/>
  <c r="Z37" i="5"/>
  <c r="S31" i="6"/>
  <c r="X31" i="6" s="1"/>
  <c r="Z31" i="6"/>
  <c r="V31" i="6"/>
  <c r="S37" i="6"/>
  <c r="X37" i="6" s="1"/>
  <c r="V37" i="6"/>
  <c r="Y37" i="6" s="1"/>
  <c r="Z37" i="6"/>
  <c r="AB37" i="6"/>
  <c r="S48" i="6"/>
  <c r="X48" i="6" s="1"/>
  <c r="V48" i="6"/>
  <c r="Y48" i="6" s="1"/>
  <c r="Z48" i="6"/>
  <c r="S15" i="7"/>
  <c r="X15" i="7" s="1"/>
  <c r="V15" i="7"/>
  <c r="Y15" i="7" s="1"/>
  <c r="Z15" i="7"/>
  <c r="S49" i="2"/>
  <c r="X49" i="2" s="1"/>
  <c r="V49" i="2"/>
  <c r="Y49" i="2" s="1"/>
  <c r="AB49" i="2"/>
  <c r="Z49" i="2"/>
  <c r="S47" i="7"/>
  <c r="X47" i="7" s="1"/>
  <c r="Z47" i="7"/>
  <c r="V47" i="7"/>
  <c r="Y47" i="7" s="1"/>
  <c r="S50" i="8"/>
  <c r="X50" i="8" s="1"/>
  <c r="Z50" i="8"/>
  <c r="V50" i="8"/>
  <c r="Y50" i="8" s="1"/>
  <c r="Z15" i="8"/>
  <c r="S15" i="8"/>
  <c r="X15" i="8" s="1"/>
  <c r="V15" i="8"/>
  <c r="Y15" i="8" s="1"/>
  <c r="V21" i="10"/>
  <c r="Y21" i="10" s="1"/>
  <c r="S21" i="10"/>
  <c r="X21" i="10" s="1"/>
  <c r="Z21" i="10"/>
  <c r="S30" i="10"/>
  <c r="X30" i="10" s="1"/>
  <c r="Z30" i="10"/>
  <c r="V30" i="10"/>
  <c r="Y30" i="10"/>
  <c r="S44" i="10"/>
  <c r="X44" i="10" s="1"/>
  <c r="V44" i="10"/>
  <c r="Y44" i="10" s="1"/>
  <c r="V53" i="10"/>
  <c r="Y53" i="10" s="1"/>
  <c r="S53" i="10"/>
  <c r="X53" i="10" s="1"/>
  <c r="Z53" i="10"/>
  <c r="S40" i="8"/>
  <c r="X40" i="8" s="1"/>
  <c r="V40" i="8"/>
  <c r="Y40" i="8" s="1"/>
  <c r="Z27" i="10"/>
  <c r="AB27" i="10"/>
  <c r="V38" i="11"/>
  <c r="Y38" i="11" s="1"/>
  <c r="Z38" i="11"/>
  <c r="S42" i="8"/>
  <c r="X42" i="8" s="1"/>
  <c r="Z42" i="8"/>
  <c r="V42" i="8"/>
  <c r="Y42" i="8" s="1"/>
  <c r="AB42" i="11"/>
  <c r="V42" i="11"/>
  <c r="Y42" i="11" s="1"/>
  <c r="Z29" i="7"/>
  <c r="Z31" i="5"/>
  <c r="Z43" i="7"/>
  <c r="Y24" i="8"/>
  <c r="S46" i="8"/>
  <c r="X46" i="8" s="1"/>
  <c r="AB46" i="8"/>
  <c r="AB56" i="8" s="1"/>
  <c r="V46" i="8"/>
  <c r="Y46" i="8" s="1"/>
  <c r="Z46" i="8"/>
  <c r="Y16" i="8"/>
  <c r="Y31" i="6"/>
  <c r="Y51" i="6"/>
  <c r="Z47" i="2"/>
  <c r="X24" i="7"/>
  <c r="Z16" i="8"/>
  <c r="S23" i="11"/>
  <c r="X23" i="11" s="1"/>
  <c r="Z23" i="11"/>
  <c r="V23" i="11"/>
  <c r="Y23" i="11" s="1"/>
  <c r="AB23" i="11"/>
  <c r="S49" i="12"/>
  <c r="X49" i="12" s="1"/>
  <c r="V49" i="12"/>
  <c r="Y49" i="12" s="1"/>
  <c r="Z49" i="12"/>
  <c r="Y45" i="10"/>
  <c r="Y52" i="6"/>
  <c r="Z10" i="10"/>
  <c r="Z40" i="8"/>
  <c r="AB15" i="6"/>
  <c r="Z33" i="12"/>
  <c r="Y28" i="4"/>
  <c r="S53" i="5"/>
  <c r="X53" i="5" s="1"/>
  <c r="Z53" i="5"/>
  <c r="AB53" i="5"/>
  <c r="V53" i="5"/>
  <c r="Y53" i="5"/>
  <c r="S36" i="6"/>
  <c r="X36" i="6" s="1"/>
  <c r="V36" i="6"/>
  <c r="Y36" i="6" s="1"/>
  <c r="Z36" i="6"/>
  <c r="AB36" i="6"/>
  <c r="X27" i="10"/>
  <c r="AD10" i="5"/>
  <c r="AD11" i="7"/>
  <c r="M46" i="10"/>
  <c r="AA45" i="10"/>
  <c r="AD45" i="10" s="1"/>
  <c r="S54" i="4"/>
  <c r="X54" i="4" s="1"/>
  <c r="AB54" i="4"/>
  <c r="Z54" i="4"/>
  <c r="V54" i="4"/>
  <c r="Y54" i="4" s="1"/>
  <c r="S34" i="6"/>
  <c r="X34" i="6" s="1"/>
  <c r="V34" i="6"/>
  <c r="Z34" i="6"/>
  <c r="AB34" i="6"/>
  <c r="AD9" i="12"/>
  <c r="M47" i="11"/>
  <c r="AA46" i="11"/>
  <c r="S14" i="4"/>
  <c r="X14" i="4" s="1"/>
  <c r="Z14" i="4"/>
  <c r="AB14" i="4"/>
  <c r="V14" i="4"/>
  <c r="Y14" i="4" s="1"/>
  <c r="X53" i="12"/>
  <c r="R42" i="2"/>
  <c r="X42" i="2" s="1"/>
  <c r="Z42" i="2"/>
  <c r="U42" i="2"/>
  <c r="Y42" i="2" s="1"/>
  <c r="X17" i="12"/>
  <c r="AD44" i="12"/>
  <c r="X23" i="10"/>
  <c r="X39" i="10"/>
  <c r="X15" i="10"/>
  <c r="X28" i="11"/>
  <c r="Y10" i="12"/>
  <c r="AD10" i="12" s="1"/>
  <c r="X26" i="12"/>
  <c r="Y13" i="8"/>
  <c r="AD13" i="8" s="1"/>
  <c r="X9" i="11"/>
  <c r="AD13" i="10"/>
  <c r="AD44" i="8"/>
  <c r="AD11" i="6"/>
  <c r="AD12" i="6"/>
  <c r="AD11" i="4"/>
  <c r="AD13" i="2"/>
  <c r="AB42" i="2"/>
  <c r="AB56" i="2" s="1"/>
  <c r="M15" i="6"/>
  <c r="AA14" i="6"/>
  <c r="S20" i="5"/>
  <c r="X20" i="5" s="1"/>
  <c r="V20" i="5"/>
  <c r="Y20" i="5" s="1"/>
  <c r="Z20" i="5"/>
  <c r="AB20" i="5"/>
  <c r="X43" i="10"/>
  <c r="AD11" i="8"/>
  <c r="S48" i="4"/>
  <c r="X48" i="4" s="1"/>
  <c r="V48" i="4"/>
  <c r="Y48" i="4" s="1"/>
  <c r="Z48" i="4"/>
  <c r="AB48" i="4"/>
  <c r="S22" i="5"/>
  <c r="X22" i="5" s="1"/>
  <c r="V22" i="5"/>
  <c r="Z22" i="5"/>
  <c r="AB22" i="5"/>
  <c r="S47" i="5"/>
  <c r="X47" i="5" s="1"/>
  <c r="V47" i="5"/>
  <c r="Y47" i="5" s="1"/>
  <c r="Z47" i="5"/>
  <c r="AB47" i="5"/>
  <c r="M46" i="7"/>
  <c r="AA45" i="7"/>
  <c r="M15" i="4"/>
  <c r="AA14" i="4"/>
  <c r="M15" i="8"/>
  <c r="AA14" i="8"/>
  <c r="S50" i="4"/>
  <c r="X50" i="4" s="1"/>
  <c r="AB50" i="4"/>
  <c r="V50" i="4"/>
  <c r="Y50" i="4" s="1"/>
  <c r="Z50" i="4"/>
  <c r="S16" i="5"/>
  <c r="X16" i="5" s="1"/>
  <c r="V16" i="5"/>
  <c r="Y16" i="5" s="1"/>
  <c r="AB16" i="5"/>
  <c r="Z16" i="5"/>
  <c r="S24" i="5"/>
  <c r="X24" i="5" s="1"/>
  <c r="V24" i="5"/>
  <c r="Y24" i="5" s="1"/>
  <c r="Z24" i="5"/>
  <c r="AB24" i="5"/>
  <c r="M15" i="12"/>
  <c r="AA14" i="12"/>
  <c r="S36" i="5"/>
  <c r="X36" i="5" s="1"/>
  <c r="V36" i="5"/>
  <c r="Y36" i="5" s="1"/>
  <c r="AB36" i="5"/>
  <c r="Z36" i="5"/>
  <c r="S49" i="5"/>
  <c r="X49" i="5" s="1"/>
  <c r="Z49" i="5"/>
  <c r="AB49" i="5"/>
  <c r="V49" i="5"/>
  <c r="Y49" i="5"/>
  <c r="S16" i="6"/>
  <c r="X16" i="6" s="1"/>
  <c r="V16" i="6"/>
  <c r="Y16" i="6" s="1"/>
  <c r="Z16" i="6"/>
  <c r="AB16" i="6"/>
  <c r="S26" i="5"/>
  <c r="X26" i="5" s="1"/>
  <c r="V26" i="5"/>
  <c r="Z26" i="5"/>
  <c r="AB26" i="5"/>
  <c r="S42" i="6"/>
  <c r="X42" i="6" s="1"/>
  <c r="V42" i="6"/>
  <c r="Y42" i="6" s="1"/>
  <c r="Z42" i="6"/>
  <c r="AB42" i="6"/>
  <c r="S28" i="6"/>
  <c r="X28" i="6" s="1"/>
  <c r="V28" i="6"/>
  <c r="Y28" i="6" s="1"/>
  <c r="Z28" i="6"/>
  <c r="AB28" i="6"/>
  <c r="AA47" i="12"/>
  <c r="AD47" i="12" s="1"/>
  <c r="X16" i="11"/>
  <c r="AD16" i="11" s="1"/>
  <c r="X37" i="12"/>
  <c r="AB56" i="12"/>
  <c r="AA14" i="10"/>
  <c r="M15" i="2"/>
  <c r="AA14" i="2"/>
  <c r="AD13" i="12"/>
  <c r="X19" i="10"/>
  <c r="X35" i="10"/>
  <c r="X51" i="10"/>
  <c r="AD45" i="11"/>
  <c r="X42" i="12"/>
  <c r="X25" i="12"/>
  <c r="S12" i="7"/>
  <c r="X12" i="7" s="1"/>
  <c r="AB12" i="7"/>
  <c r="V12" i="7"/>
  <c r="Y12" i="7" s="1"/>
  <c r="Z12" i="7"/>
  <c r="AD10" i="11"/>
  <c r="X11" i="11"/>
  <c r="AD11" i="11" s="1"/>
  <c r="X9" i="10"/>
  <c r="AD9" i="7"/>
  <c r="AD10" i="7"/>
  <c r="Y22" i="5"/>
  <c r="AD11" i="5"/>
  <c r="Y26" i="5"/>
  <c r="S46" i="4"/>
  <c r="X46" i="4" s="1"/>
  <c r="AB46" i="4"/>
  <c r="V46" i="4"/>
  <c r="Y46" i="4" s="1"/>
  <c r="Z46" i="4"/>
  <c r="M46" i="5"/>
  <c r="AA45" i="5"/>
  <c r="S45" i="5"/>
  <c r="X45" i="5" s="1"/>
  <c r="Z45" i="5"/>
  <c r="AB45" i="5"/>
  <c r="V45" i="5"/>
  <c r="Y45" i="5" s="1"/>
  <c r="M15" i="7"/>
  <c r="AA14" i="7"/>
  <c r="AD11" i="12"/>
  <c r="M46" i="6"/>
  <c r="AA45" i="6"/>
  <c r="M16" i="10"/>
  <c r="AA15" i="10"/>
  <c r="S30" i="5"/>
  <c r="X30" i="5" s="1"/>
  <c r="V30" i="5"/>
  <c r="Z30" i="5"/>
  <c r="AB30" i="5"/>
  <c r="S28" i="5"/>
  <c r="X28" i="5" s="1"/>
  <c r="Z28" i="5"/>
  <c r="AB28" i="5"/>
  <c r="V28" i="5"/>
  <c r="Y28" i="5" s="1"/>
  <c r="S15" i="5"/>
  <c r="X15" i="5" s="1"/>
  <c r="V15" i="5"/>
  <c r="Y15" i="5" s="1"/>
  <c r="Z15" i="5"/>
  <c r="AB15" i="5"/>
  <c r="M46" i="8"/>
  <c r="AA45" i="8"/>
  <c r="AD45" i="8" s="1"/>
  <c r="M46" i="4"/>
  <c r="AA45" i="4"/>
  <c r="S44" i="4"/>
  <c r="X44" i="4" s="1"/>
  <c r="V44" i="4"/>
  <c r="Y44" i="4" s="1"/>
  <c r="Z44" i="4"/>
  <c r="AB44" i="4"/>
  <c r="AB56" i="4" s="1"/>
  <c r="S52" i="4"/>
  <c r="X52" i="4" s="1"/>
  <c r="V52" i="4"/>
  <c r="Z52" i="4"/>
  <c r="Y52" i="4"/>
  <c r="AB52" i="4"/>
  <c r="S18" i="5"/>
  <c r="X18" i="5" s="1"/>
  <c r="V18" i="5"/>
  <c r="Y18" i="5" s="1"/>
  <c r="Z18" i="5"/>
  <c r="AB18" i="5"/>
  <c r="M15" i="5"/>
  <c r="AA14" i="5"/>
  <c r="M49" i="12"/>
  <c r="AA48" i="12"/>
  <c r="AD48" i="12" s="1"/>
  <c r="S43" i="5"/>
  <c r="X43" i="5" s="1"/>
  <c r="V43" i="5"/>
  <c r="Y43" i="5" s="1"/>
  <c r="Z43" i="5"/>
  <c r="AB43" i="5"/>
  <c r="S51" i="5"/>
  <c r="X51" i="5" s="1"/>
  <c r="V51" i="5"/>
  <c r="Y51" i="5" s="1"/>
  <c r="Z51" i="5"/>
  <c r="AB51" i="5"/>
  <c r="S18" i="6"/>
  <c r="X18" i="6" s="1"/>
  <c r="V18" i="6"/>
  <c r="Y18" i="6" s="1"/>
  <c r="Z18" i="6"/>
  <c r="AB18" i="6"/>
  <c r="AA46" i="12"/>
  <c r="AD46" i="12" s="1"/>
  <c r="Y23" i="10"/>
  <c r="Y39" i="10"/>
  <c r="Y15" i="10"/>
  <c r="M46" i="2"/>
  <c r="AA45" i="2"/>
  <c r="AD45" i="2" s="1"/>
  <c r="V11" i="10"/>
  <c r="Y11" i="10" s="1"/>
  <c r="S11" i="10"/>
  <c r="X11" i="10" s="1"/>
  <c r="Z11" i="10"/>
  <c r="AB11" i="10"/>
  <c r="X31" i="10"/>
  <c r="X47" i="10"/>
  <c r="X18" i="12"/>
  <c r="X12" i="11"/>
  <c r="AD12" i="11" s="1"/>
  <c r="AD12" i="8"/>
  <c r="X13" i="11"/>
  <c r="AD13" i="11" s="1"/>
  <c r="S9" i="6"/>
  <c r="X9" i="6" s="1"/>
  <c r="V9" i="6"/>
  <c r="Y9" i="6" s="1"/>
  <c r="AB9" i="6"/>
  <c r="Z9" i="6"/>
  <c r="Y34" i="6"/>
  <c r="Y30" i="5"/>
  <c r="AD12" i="2"/>
  <c r="Y56" i="12" l="1"/>
  <c r="AD44" i="10"/>
  <c r="AD13" i="7"/>
  <c r="Z56" i="11"/>
  <c r="AD14" i="10"/>
  <c r="AD11" i="2"/>
  <c r="AD44" i="5"/>
  <c r="Z56" i="5"/>
  <c r="Z56" i="8"/>
  <c r="AD10" i="4"/>
  <c r="AD14" i="11"/>
  <c r="AB56" i="7"/>
  <c r="X56" i="7"/>
  <c r="Y56" i="11"/>
  <c r="AB56" i="11"/>
  <c r="Z56" i="12"/>
  <c r="AD46" i="11"/>
  <c r="AD9" i="8"/>
  <c r="Y56" i="8"/>
  <c r="X56" i="8"/>
  <c r="AD13" i="6"/>
  <c r="X56" i="12"/>
  <c r="Z56" i="6"/>
  <c r="Z56" i="10"/>
  <c r="AD45" i="4"/>
  <c r="AD45" i="6"/>
  <c r="Y56" i="7"/>
  <c r="AD14" i="8"/>
  <c r="AD45" i="7"/>
  <c r="Z56" i="2"/>
  <c r="AD10" i="10"/>
  <c r="Y56" i="10"/>
  <c r="AB56" i="5"/>
  <c r="Y56" i="2"/>
  <c r="AD14" i="4"/>
  <c r="M18" i="11"/>
  <c r="AA17" i="11"/>
  <c r="AD17" i="11" s="1"/>
  <c r="AB56" i="10"/>
  <c r="Z56" i="7"/>
  <c r="Z56" i="4"/>
  <c r="Y56" i="4"/>
  <c r="Y56" i="5"/>
  <c r="AD11" i="10"/>
  <c r="M47" i="2"/>
  <c r="AA46" i="2"/>
  <c r="AD46" i="2" s="1"/>
  <c r="AB56" i="6"/>
  <c r="M50" i="12"/>
  <c r="AA49" i="12"/>
  <c r="AD49" i="12" s="1"/>
  <c r="AD14" i="5"/>
  <c r="M17" i="10"/>
  <c r="AA16" i="10"/>
  <c r="AD16" i="10" s="1"/>
  <c r="AD12" i="7"/>
  <c r="M16" i="2"/>
  <c r="AA15" i="2"/>
  <c r="AD15" i="2" s="1"/>
  <c r="Y56" i="6"/>
  <c r="AD44" i="4"/>
  <c r="M47" i="8"/>
  <c r="AA46" i="8"/>
  <c r="AD46" i="8" s="1"/>
  <c r="M47" i="5"/>
  <c r="AA46" i="5"/>
  <c r="AD46" i="5" s="1"/>
  <c r="M16" i="4"/>
  <c r="AA15" i="4"/>
  <c r="M16" i="6"/>
  <c r="AA15" i="6"/>
  <c r="AD15" i="10"/>
  <c r="AD14" i="12"/>
  <c r="M16" i="7"/>
  <c r="AA15" i="7"/>
  <c r="AD15" i="7" s="1"/>
  <c r="X56" i="10"/>
  <c r="AD9" i="10"/>
  <c r="X56" i="6"/>
  <c r="AD9" i="6"/>
  <c r="M47" i="6"/>
  <c r="AA46" i="6"/>
  <c r="AD46" i="6" s="1"/>
  <c r="AD45" i="5"/>
  <c r="AD14" i="7"/>
  <c r="M16" i="12"/>
  <c r="AA15" i="12"/>
  <c r="AD15" i="12" s="1"/>
  <c r="X56" i="2"/>
  <c r="M16" i="5"/>
  <c r="AA15" i="5"/>
  <c r="AD15" i="5" s="1"/>
  <c r="M47" i="4"/>
  <c r="AA46" i="4"/>
  <c r="AD46" i="4" s="1"/>
  <c r="AD14" i="2"/>
  <c r="M16" i="8"/>
  <c r="AA15" i="8"/>
  <c r="M47" i="7"/>
  <c r="AA46" i="7"/>
  <c r="AD46" i="7" s="1"/>
  <c r="X56" i="11"/>
  <c r="AD9" i="11"/>
  <c r="M48" i="11"/>
  <c r="AA47" i="11"/>
  <c r="AD47" i="11" s="1"/>
  <c r="M47" i="10"/>
  <c r="AA46" i="10"/>
  <c r="AD46" i="10" s="1"/>
  <c r="X56" i="5"/>
  <c r="X56" i="4"/>
  <c r="AA18" i="11" l="1"/>
  <c r="AD18" i="11" s="1"/>
  <c r="M19" i="11"/>
  <c r="M48" i="7"/>
  <c r="AA47" i="7"/>
  <c r="AD47" i="7" s="1"/>
  <c r="M17" i="5"/>
  <c r="AA16" i="5"/>
  <c r="AD16" i="5" s="1"/>
  <c r="AD15" i="6"/>
  <c r="M17" i="4"/>
  <c r="AA16" i="4"/>
  <c r="AD16" i="4" s="1"/>
  <c r="M48" i="8"/>
  <c r="AA47" i="8"/>
  <c r="AD47" i="8" s="1"/>
  <c r="AD15" i="8"/>
  <c r="M17" i="12"/>
  <c r="AA16" i="12"/>
  <c r="AD16" i="12" s="1"/>
  <c r="M17" i="7"/>
  <c r="AA16" i="7"/>
  <c r="AD16" i="7" s="1"/>
  <c r="M17" i="6"/>
  <c r="AA16" i="6"/>
  <c r="AD16" i="6" s="1"/>
  <c r="M48" i="2"/>
  <c r="AA47" i="2"/>
  <c r="AD47" i="2" s="1"/>
  <c r="M48" i="4"/>
  <c r="AA47" i="4"/>
  <c r="AD47" i="4" s="1"/>
  <c r="M49" i="11"/>
  <c r="AA48" i="11"/>
  <c r="AD48" i="11" s="1"/>
  <c r="M17" i="8"/>
  <c r="AA16" i="8"/>
  <c r="AD16" i="8" s="1"/>
  <c r="M48" i="6"/>
  <c r="AA47" i="6"/>
  <c r="AD47" i="6" s="1"/>
  <c r="M48" i="5"/>
  <c r="AA47" i="5"/>
  <c r="AD47" i="5" s="1"/>
  <c r="AA17" i="10"/>
  <c r="M18" i="10"/>
  <c r="M51" i="12"/>
  <c r="AA50" i="12"/>
  <c r="AD50" i="12" s="1"/>
  <c r="M48" i="10"/>
  <c r="AA47" i="10"/>
  <c r="AD47" i="10" s="1"/>
  <c r="AD15" i="4"/>
  <c r="M17" i="2"/>
  <c r="AA16" i="2"/>
  <c r="M20" i="11" l="1"/>
  <c r="AA19" i="11"/>
  <c r="AD19" i="11" s="1"/>
  <c r="M49" i="10"/>
  <c r="AA48" i="10"/>
  <c r="AD48" i="10" s="1"/>
  <c r="AD17" i="10"/>
  <c r="M49" i="2"/>
  <c r="AA48" i="2"/>
  <c r="AD48" i="2" s="1"/>
  <c r="M18" i="6"/>
  <c r="AA17" i="6"/>
  <c r="AD17" i="6" s="1"/>
  <c r="M49" i="8"/>
  <c r="AA48" i="8"/>
  <c r="AD48" i="8" s="1"/>
  <c r="M49" i="7"/>
  <c r="AA48" i="7"/>
  <c r="AD48" i="7" s="1"/>
  <c r="M18" i="8"/>
  <c r="AA17" i="8"/>
  <c r="AD17" i="8" s="1"/>
  <c r="AD16" i="2"/>
  <c r="M52" i="12"/>
  <c r="AA51" i="12"/>
  <c r="AD51" i="12" s="1"/>
  <c r="M49" i="5"/>
  <c r="AA48" i="5"/>
  <c r="AD48" i="5" s="1"/>
  <c r="M49" i="6"/>
  <c r="AA48" i="6"/>
  <c r="AD48" i="6" s="1"/>
  <c r="M49" i="4"/>
  <c r="AA48" i="4"/>
  <c r="AD48" i="4" s="1"/>
  <c r="M18" i="7"/>
  <c r="AA17" i="7"/>
  <c r="AD17" i="7" s="1"/>
  <c r="M18" i="12"/>
  <c r="AA17" i="12"/>
  <c r="AD17" i="12" s="1"/>
  <c r="M18" i="4"/>
  <c r="AA17" i="4"/>
  <c r="M18" i="5"/>
  <c r="AA17" i="5"/>
  <c r="AD17" i="5" s="1"/>
  <c r="M18" i="2"/>
  <c r="AA17" i="2"/>
  <c r="AD17" i="2" s="1"/>
  <c r="AA18" i="10"/>
  <c r="AD18" i="10" s="1"/>
  <c r="M19" i="10"/>
  <c r="M50" i="11"/>
  <c r="AA49" i="11"/>
  <c r="AD49" i="11" s="1"/>
  <c r="AA20" i="11" l="1"/>
  <c r="AD20" i="11" s="1"/>
  <c r="M21" i="11"/>
  <c r="M19" i="2"/>
  <c r="AA18" i="2"/>
  <c r="M19" i="7"/>
  <c r="AA18" i="7"/>
  <c r="AD18" i="7" s="1"/>
  <c r="M50" i="4"/>
  <c r="AA49" i="4"/>
  <c r="AD49" i="4" s="1"/>
  <c r="M50" i="5"/>
  <c r="AA49" i="5"/>
  <c r="AD49" i="5" s="1"/>
  <c r="M50" i="7"/>
  <c r="AA49" i="7"/>
  <c r="AD49" i="7" s="1"/>
  <c r="M20" i="10"/>
  <c r="AA19" i="10"/>
  <c r="AD19" i="10" s="1"/>
  <c r="M19" i="6"/>
  <c r="AA18" i="6"/>
  <c r="AD18" i="6" s="1"/>
  <c r="M51" i="11"/>
  <c r="AA50" i="11"/>
  <c r="AD50" i="11" s="1"/>
  <c r="M19" i="4"/>
  <c r="AA18" i="4"/>
  <c r="AD18" i="4" s="1"/>
  <c r="M19" i="5"/>
  <c r="AA18" i="5"/>
  <c r="AD18" i="5" s="1"/>
  <c r="M19" i="12"/>
  <c r="AA18" i="12"/>
  <c r="AD18" i="12" s="1"/>
  <c r="M50" i="6"/>
  <c r="AA49" i="6"/>
  <c r="AD49" i="6" s="1"/>
  <c r="M53" i="12"/>
  <c r="AA52" i="12"/>
  <c r="AD52" i="12" s="1"/>
  <c r="M19" i="8"/>
  <c r="AA18" i="8"/>
  <c r="M50" i="8"/>
  <c r="AA49" i="8"/>
  <c r="AD49" i="8" s="1"/>
  <c r="AD17" i="4"/>
  <c r="M50" i="2"/>
  <c r="AA49" i="2"/>
  <c r="AD49" i="2" s="1"/>
  <c r="M50" i="10"/>
  <c r="AA49" i="10"/>
  <c r="AD49" i="10" s="1"/>
  <c r="M22" i="11" l="1"/>
  <c r="AA21" i="11"/>
  <c r="AD21" i="11" s="1"/>
  <c r="AD18" i="8"/>
  <c r="M20" i="8"/>
  <c r="AA19" i="8"/>
  <c r="AD19" i="8" s="1"/>
  <c r="M51" i="6"/>
  <c r="AA50" i="6"/>
  <c r="AD50" i="6" s="1"/>
  <c r="M20" i="12"/>
  <c r="AA19" i="12"/>
  <c r="AD19" i="12" s="1"/>
  <c r="M20" i="4"/>
  <c r="AA19" i="4"/>
  <c r="M21" i="10"/>
  <c r="AA20" i="10"/>
  <c r="AD20" i="10" s="1"/>
  <c r="M51" i="5"/>
  <c r="AA50" i="5"/>
  <c r="AD50" i="5" s="1"/>
  <c r="M20" i="7"/>
  <c r="AA19" i="7"/>
  <c r="AD19" i="7" s="1"/>
  <c r="M20" i="6"/>
  <c r="AA19" i="6"/>
  <c r="AD19" i="6" s="1"/>
  <c r="M51" i="7"/>
  <c r="AA50" i="7"/>
  <c r="AD50" i="7" s="1"/>
  <c r="AD18" i="2"/>
  <c r="M51" i="2"/>
  <c r="AA50" i="2"/>
  <c r="AD50" i="2" s="1"/>
  <c r="M51" i="8"/>
  <c r="AA50" i="8"/>
  <c r="AD50" i="8" s="1"/>
  <c r="M54" i="12"/>
  <c r="AA54" i="12" s="1"/>
  <c r="AA53" i="12"/>
  <c r="AD53" i="12" s="1"/>
  <c r="M20" i="5"/>
  <c r="AA19" i="5"/>
  <c r="AD19" i="5" s="1"/>
  <c r="M52" i="11"/>
  <c r="AA51" i="11"/>
  <c r="AD51" i="11" s="1"/>
  <c r="M51" i="4"/>
  <c r="AA50" i="4"/>
  <c r="AD50" i="4" s="1"/>
  <c r="M20" i="2"/>
  <c r="AA19" i="2"/>
  <c r="AD19" i="2" s="1"/>
  <c r="M51" i="10"/>
  <c r="AA50" i="10"/>
  <c r="AD50" i="10" s="1"/>
  <c r="M23" i="11" l="1"/>
  <c r="AA22" i="11"/>
  <c r="AD22" i="11" s="1"/>
  <c r="M21" i="2"/>
  <c r="AA20" i="2"/>
  <c r="M53" i="11"/>
  <c r="AA52" i="11"/>
  <c r="AD52" i="11" s="1"/>
  <c r="M52" i="8"/>
  <c r="AA51" i="8"/>
  <c r="AD51" i="8" s="1"/>
  <c r="M21" i="6"/>
  <c r="AA20" i="6"/>
  <c r="AD20" i="6" s="1"/>
  <c r="M52" i="5"/>
  <c r="AA51" i="5"/>
  <c r="AD51" i="5" s="1"/>
  <c r="M21" i="4"/>
  <c r="AA20" i="4"/>
  <c r="AD20" i="4" s="1"/>
  <c r="M52" i="6"/>
  <c r="AA51" i="6"/>
  <c r="AD51" i="6" s="1"/>
  <c r="M52" i="4"/>
  <c r="AA51" i="4"/>
  <c r="AD51" i="4" s="1"/>
  <c r="M21" i="5"/>
  <c r="AA20" i="5"/>
  <c r="AD20" i="5" s="1"/>
  <c r="M52" i="10"/>
  <c r="AA51" i="10"/>
  <c r="AD51" i="10" s="1"/>
  <c r="AD54" i="12"/>
  <c r="M52" i="2"/>
  <c r="AA51" i="2"/>
  <c r="AD51" i="2" s="1"/>
  <c r="M52" i="7"/>
  <c r="AA51" i="7"/>
  <c r="AD51" i="7" s="1"/>
  <c r="M21" i="7"/>
  <c r="AA20" i="7"/>
  <c r="AD20" i="7" s="1"/>
  <c r="M22" i="10"/>
  <c r="AA21" i="10"/>
  <c r="AD21" i="10" s="1"/>
  <c r="M21" i="12"/>
  <c r="AA20" i="12"/>
  <c r="AD20" i="12" s="1"/>
  <c r="M21" i="8"/>
  <c r="AA20" i="8"/>
  <c r="AD20" i="8" s="1"/>
  <c r="AD19" i="4"/>
  <c r="M24" i="11" l="1"/>
  <c r="AA23" i="11"/>
  <c r="AD23" i="11" s="1"/>
  <c r="M23" i="10"/>
  <c r="AA22" i="10"/>
  <c r="AD22" i="10" s="1"/>
  <c r="M53" i="5"/>
  <c r="AA52" i="5"/>
  <c r="AD52" i="5" s="1"/>
  <c r="M22" i="2"/>
  <c r="AA21" i="2"/>
  <c r="AD21" i="2" s="1"/>
  <c r="M22" i="12"/>
  <c r="AA21" i="12"/>
  <c r="AD21" i="12" s="1"/>
  <c r="M22" i="7"/>
  <c r="AA21" i="7"/>
  <c r="AD21" i="7" s="1"/>
  <c r="M53" i="2"/>
  <c r="AA52" i="2"/>
  <c r="AD52" i="2" s="1"/>
  <c r="M53" i="10"/>
  <c r="AA52" i="10"/>
  <c r="AD52" i="10" s="1"/>
  <c r="M22" i="8"/>
  <c r="AA21" i="8"/>
  <c r="AD21" i="8" s="1"/>
  <c r="M53" i="7"/>
  <c r="AA52" i="7"/>
  <c r="AD52" i="7" s="1"/>
  <c r="AD20" i="2"/>
  <c r="M22" i="5"/>
  <c r="AA21" i="5"/>
  <c r="AD21" i="5" s="1"/>
  <c r="M53" i="6"/>
  <c r="AA52" i="6"/>
  <c r="AD52" i="6" s="1"/>
  <c r="M53" i="8"/>
  <c r="AA52" i="8"/>
  <c r="AD52" i="8" s="1"/>
  <c r="M53" i="4"/>
  <c r="AA52" i="4"/>
  <c r="AD52" i="4" s="1"/>
  <c r="M22" i="4"/>
  <c r="AA21" i="4"/>
  <c r="AD21" i="4" s="1"/>
  <c r="M22" i="6"/>
  <c r="AA21" i="6"/>
  <c r="AD21" i="6" s="1"/>
  <c r="M54" i="11"/>
  <c r="AA54" i="11" s="1"/>
  <c r="AA53" i="11"/>
  <c r="AD53" i="11" s="1"/>
  <c r="M25" i="11" l="1"/>
  <c r="AA24" i="11"/>
  <c r="AD24" i="11" s="1"/>
  <c r="M54" i="6"/>
  <c r="AA54" i="6" s="1"/>
  <c r="AA53" i="6"/>
  <c r="AD53" i="6" s="1"/>
  <c r="M23" i="8"/>
  <c r="AA22" i="8"/>
  <c r="AD22" i="8" s="1"/>
  <c r="M23" i="2"/>
  <c r="AA22" i="2"/>
  <c r="AD54" i="11"/>
  <c r="M24" i="10"/>
  <c r="AA23" i="10"/>
  <c r="AD23" i="10" s="1"/>
  <c r="M54" i="8"/>
  <c r="AA54" i="8" s="1"/>
  <c r="AA53" i="8"/>
  <c r="AD53" i="8" s="1"/>
  <c r="M23" i="5"/>
  <c r="AA22" i="5"/>
  <c r="AD22" i="5" s="1"/>
  <c r="M54" i="7"/>
  <c r="AA54" i="7" s="1"/>
  <c r="AA53" i="7"/>
  <c r="AD53" i="7" s="1"/>
  <c r="M54" i="10"/>
  <c r="AA54" i="10" s="1"/>
  <c r="AA53" i="10"/>
  <c r="AD53" i="10" s="1"/>
  <c r="M23" i="7"/>
  <c r="AA22" i="7"/>
  <c r="AD22" i="7" s="1"/>
  <c r="M54" i="5"/>
  <c r="AA54" i="5" s="1"/>
  <c r="AA53" i="5"/>
  <c r="AD53" i="5" s="1"/>
  <c r="M54" i="2"/>
  <c r="AA54" i="2" s="1"/>
  <c r="AD54" i="2" s="1"/>
  <c r="AA53" i="2"/>
  <c r="AD53" i="2" s="1"/>
  <c r="M23" i="12"/>
  <c r="AA22" i="12"/>
  <c r="M23" i="4"/>
  <c r="AA22" i="4"/>
  <c r="AD22" i="4" s="1"/>
  <c r="M23" i="6"/>
  <c r="AA22" i="6"/>
  <c r="AD22" i="6" s="1"/>
  <c r="M54" i="4"/>
  <c r="AA54" i="4" s="1"/>
  <c r="AA53" i="4"/>
  <c r="AD53" i="4" s="1"/>
  <c r="AA25" i="11" l="1"/>
  <c r="AD25" i="11" s="1"/>
  <c r="M26" i="11"/>
  <c r="AD54" i="4"/>
  <c r="M24" i="4"/>
  <c r="AA23" i="4"/>
  <c r="AD23" i="4" s="1"/>
  <c r="AD54" i="10"/>
  <c r="M25" i="10"/>
  <c r="AA24" i="10"/>
  <c r="AD24" i="10" s="1"/>
  <c r="M24" i="2"/>
  <c r="AA23" i="2"/>
  <c r="AD23" i="2" s="1"/>
  <c r="M24" i="6"/>
  <c r="AA23" i="6"/>
  <c r="AD23" i="6" s="1"/>
  <c r="M24" i="12"/>
  <c r="AA23" i="12"/>
  <c r="AD23" i="12" s="1"/>
  <c r="AD54" i="5"/>
  <c r="M24" i="7"/>
  <c r="AA23" i="7"/>
  <c r="AD23" i="7" s="1"/>
  <c r="AD54" i="7"/>
  <c r="AD54" i="8"/>
  <c r="M24" i="8"/>
  <c r="AA23" i="8"/>
  <c r="AD23" i="8" s="1"/>
  <c r="M24" i="5"/>
  <c r="AA23" i="5"/>
  <c r="AD23" i="5" s="1"/>
  <c r="AD54" i="6"/>
  <c r="AD22" i="12"/>
  <c r="AD22" i="2"/>
  <c r="M27" i="11" l="1"/>
  <c r="AA26" i="11"/>
  <c r="AD26" i="11" s="1"/>
  <c r="M25" i="8"/>
  <c r="AA24" i="8"/>
  <c r="M25" i="6"/>
  <c r="AA24" i="6"/>
  <c r="M26" i="10"/>
  <c r="AA25" i="10"/>
  <c r="AD25" i="10" s="1"/>
  <c r="M25" i="4"/>
  <c r="AA24" i="4"/>
  <c r="AD24" i="4" s="1"/>
  <c r="M25" i="5"/>
  <c r="AA24" i="5"/>
  <c r="AD24" i="5" s="1"/>
  <c r="M25" i="7"/>
  <c r="AA24" i="7"/>
  <c r="M25" i="12"/>
  <c r="AA24" i="12"/>
  <c r="M25" i="2"/>
  <c r="AA24" i="2"/>
  <c r="AD24" i="2" s="1"/>
  <c r="M28" i="11" l="1"/>
  <c r="AA27" i="11"/>
  <c r="AD27" i="11" s="1"/>
  <c r="M27" i="10"/>
  <c r="AA26" i="10"/>
  <c r="AD24" i="8"/>
  <c r="AD24" i="6"/>
  <c r="M26" i="8"/>
  <c r="AA25" i="8"/>
  <c r="AD25" i="8" s="1"/>
  <c r="M26" i="2"/>
  <c r="AA25" i="2"/>
  <c r="AD25" i="2" s="1"/>
  <c r="M26" i="4"/>
  <c r="AA25" i="4"/>
  <c r="AD25" i="4" s="1"/>
  <c r="M26" i="6"/>
  <c r="AA25" i="6"/>
  <c r="AD25" i="6" s="1"/>
  <c r="M26" i="12"/>
  <c r="AA25" i="12"/>
  <c r="AD25" i="12" s="1"/>
  <c r="AD24" i="7"/>
  <c r="M26" i="5"/>
  <c r="AA25" i="5"/>
  <c r="AD25" i="5" s="1"/>
  <c r="M26" i="7"/>
  <c r="AA25" i="7"/>
  <c r="AD25" i="7" s="1"/>
  <c r="AD24" i="12"/>
  <c r="M29" i="11" l="1"/>
  <c r="AA28" i="11"/>
  <c r="AD28" i="11" s="1"/>
  <c r="M27" i="7"/>
  <c r="AA26" i="7"/>
  <c r="AD26" i="7" s="1"/>
  <c r="M27" i="6"/>
  <c r="AA26" i="6"/>
  <c r="AD26" i="6" s="1"/>
  <c r="M27" i="2"/>
  <c r="AA26" i="2"/>
  <c r="AD26" i="2" s="1"/>
  <c r="M28" i="10"/>
  <c r="AA27" i="10"/>
  <c r="AD27" i="10" s="1"/>
  <c r="M27" i="5"/>
  <c r="AA26" i="5"/>
  <c r="AD26" i="5" s="1"/>
  <c r="M27" i="4"/>
  <c r="AA26" i="4"/>
  <c r="M27" i="8"/>
  <c r="AA26" i="8"/>
  <c r="AD26" i="8" s="1"/>
  <c r="M27" i="12"/>
  <c r="AA26" i="12"/>
  <c r="AD26" i="12" s="1"/>
  <c r="AD26" i="10"/>
  <c r="M30" i="11" l="1"/>
  <c r="AA29" i="11"/>
  <c r="AD29" i="11" s="1"/>
  <c r="M28" i="8"/>
  <c r="AA27" i="8"/>
  <c r="AD27" i="8" s="1"/>
  <c r="AD26" i="4"/>
  <c r="M28" i="4"/>
  <c r="AA27" i="4"/>
  <c r="AD27" i="4" s="1"/>
  <c r="M28" i="2"/>
  <c r="AA27" i="2"/>
  <c r="AD27" i="2" s="1"/>
  <c r="M29" i="10"/>
  <c r="AA28" i="10"/>
  <c r="M28" i="6"/>
  <c r="AA27" i="6"/>
  <c r="M28" i="7"/>
  <c r="AA27" i="7"/>
  <c r="M28" i="12"/>
  <c r="AA27" i="12"/>
  <c r="AD27" i="12" s="1"/>
  <c r="M28" i="5"/>
  <c r="AA27" i="5"/>
  <c r="AD27" i="5" s="1"/>
  <c r="AA30" i="11" l="1"/>
  <c r="AD30" i="11" s="1"/>
  <c r="M31" i="11"/>
  <c r="M29" i="7"/>
  <c r="AA28" i="7"/>
  <c r="AD28" i="7" s="1"/>
  <c r="AD27" i="6"/>
  <c r="M29" i="2"/>
  <c r="AA28" i="2"/>
  <c r="AD28" i="2" s="1"/>
  <c r="M29" i="4"/>
  <c r="AA28" i="4"/>
  <c r="AD28" i="4" s="1"/>
  <c r="M29" i="12"/>
  <c r="AA28" i="12"/>
  <c r="AD28" i="12" s="1"/>
  <c r="M29" i="6"/>
  <c r="AA28" i="6"/>
  <c r="AD28" i="6" s="1"/>
  <c r="M29" i="8"/>
  <c r="AA28" i="8"/>
  <c r="AD27" i="7"/>
  <c r="AD28" i="10"/>
  <c r="M29" i="5"/>
  <c r="AA28" i="5"/>
  <c r="AD28" i="5" s="1"/>
  <c r="M30" i="10"/>
  <c r="AA29" i="10"/>
  <c r="AD29" i="10" s="1"/>
  <c r="M32" i="11" l="1"/>
  <c r="AA31" i="11"/>
  <c r="AD31" i="11" s="1"/>
  <c r="M30" i="5"/>
  <c r="AA29" i="5"/>
  <c r="AD29" i="5" s="1"/>
  <c r="M30" i="8"/>
  <c r="AA29" i="8"/>
  <c r="AD29" i="8" s="1"/>
  <c r="M30" i="6"/>
  <c r="AA29" i="6"/>
  <c r="AD29" i="6" s="1"/>
  <c r="M30" i="4"/>
  <c r="AA29" i="4"/>
  <c r="AD29" i="4" s="1"/>
  <c r="M31" i="10"/>
  <c r="AA30" i="10"/>
  <c r="AD30" i="10" s="1"/>
  <c r="AD28" i="8"/>
  <c r="M30" i="12"/>
  <c r="AA29" i="12"/>
  <c r="AD29" i="12" s="1"/>
  <c r="M30" i="2"/>
  <c r="AA29" i="2"/>
  <c r="AD29" i="2" s="1"/>
  <c r="M30" i="7"/>
  <c r="AA29" i="7"/>
  <c r="AA32" i="11" l="1"/>
  <c r="AD32" i="11" s="1"/>
  <c r="M33" i="11"/>
  <c r="M32" i="10"/>
  <c r="AA31" i="10"/>
  <c r="AD31" i="10" s="1"/>
  <c r="M31" i="8"/>
  <c r="AA30" i="8"/>
  <c r="AD30" i="8" s="1"/>
  <c r="AD29" i="7"/>
  <c r="M31" i="7"/>
  <c r="AA30" i="7"/>
  <c r="AD30" i="7" s="1"/>
  <c r="M31" i="12"/>
  <c r="AA30" i="12"/>
  <c r="AD30" i="12" s="1"/>
  <c r="M31" i="6"/>
  <c r="AA30" i="6"/>
  <c r="AD30" i="6" s="1"/>
  <c r="M31" i="2"/>
  <c r="AA30" i="2"/>
  <c r="AD30" i="2" s="1"/>
  <c r="M31" i="4"/>
  <c r="AA30" i="4"/>
  <c r="AD30" i="4" s="1"/>
  <c r="M31" i="5"/>
  <c r="AA30" i="5"/>
  <c r="AD30" i="5" s="1"/>
  <c r="AA33" i="11" l="1"/>
  <c r="AD33" i="11" s="1"/>
  <c r="M34" i="11"/>
  <c r="M32" i="5"/>
  <c r="AA31" i="5"/>
  <c r="AD31" i="5" s="1"/>
  <c r="M32" i="6"/>
  <c r="AA31" i="6"/>
  <c r="AD31" i="6" s="1"/>
  <c r="M32" i="7"/>
  <c r="AA31" i="7"/>
  <c r="AD31" i="7" s="1"/>
  <c r="M32" i="8"/>
  <c r="AA31" i="8"/>
  <c r="AD31" i="8" s="1"/>
  <c r="M32" i="4"/>
  <c r="AA31" i="4"/>
  <c r="AD31" i="4" s="1"/>
  <c r="M32" i="2"/>
  <c r="AA31" i="2"/>
  <c r="AD31" i="2" s="1"/>
  <c r="M32" i="12"/>
  <c r="AA31" i="12"/>
  <c r="AD31" i="12" s="1"/>
  <c r="M33" i="10"/>
  <c r="AA32" i="10"/>
  <c r="AD32" i="10" s="1"/>
  <c r="M35" i="11" l="1"/>
  <c r="AA34" i="11"/>
  <c r="AD34" i="11" s="1"/>
  <c r="M33" i="12"/>
  <c r="AA32" i="12"/>
  <c r="AD32" i="12" s="1"/>
  <c r="M33" i="4"/>
  <c r="AA32" i="4"/>
  <c r="AD32" i="4" s="1"/>
  <c r="M33" i="7"/>
  <c r="AA32" i="7"/>
  <c r="AD32" i="7" s="1"/>
  <c r="M34" i="10"/>
  <c r="AA33" i="10"/>
  <c r="AD33" i="10" s="1"/>
  <c r="M33" i="2"/>
  <c r="AA32" i="2"/>
  <c r="AD32" i="2" s="1"/>
  <c r="M33" i="8"/>
  <c r="AA32" i="8"/>
  <c r="AD32" i="8" s="1"/>
  <c r="M33" i="6"/>
  <c r="AA32" i="6"/>
  <c r="AD32" i="6" s="1"/>
  <c r="M33" i="5"/>
  <c r="AA32" i="5"/>
  <c r="AD32" i="5" s="1"/>
  <c r="AA35" i="11" l="1"/>
  <c r="AD35" i="11" s="1"/>
  <c r="M36" i="11"/>
  <c r="M34" i="6"/>
  <c r="AA33" i="6"/>
  <c r="AD33" i="6" s="1"/>
  <c r="M34" i="2"/>
  <c r="AA33" i="2"/>
  <c r="AD33" i="2" s="1"/>
  <c r="M34" i="4"/>
  <c r="AA33" i="4"/>
  <c r="AD33" i="4" s="1"/>
  <c r="M34" i="5"/>
  <c r="AA33" i="5"/>
  <c r="AD33" i="5" s="1"/>
  <c r="M34" i="8"/>
  <c r="AA33" i="8"/>
  <c r="AD33" i="8" s="1"/>
  <c r="M35" i="10"/>
  <c r="AA34" i="10"/>
  <c r="AD34" i="10" s="1"/>
  <c r="M34" i="7"/>
  <c r="AA33" i="7"/>
  <c r="AD33" i="7" s="1"/>
  <c r="M34" i="12"/>
  <c r="AA33" i="12"/>
  <c r="AD33" i="12" s="1"/>
  <c r="M37" i="11" l="1"/>
  <c r="AA36" i="11"/>
  <c r="AD36" i="11" s="1"/>
  <c r="M35" i="7"/>
  <c r="AA34" i="7"/>
  <c r="AD34" i="7" s="1"/>
  <c r="M35" i="8"/>
  <c r="AA34" i="8"/>
  <c r="AD34" i="8" s="1"/>
  <c r="M35" i="4"/>
  <c r="AA34" i="4"/>
  <c r="AD34" i="4" s="1"/>
  <c r="M35" i="2"/>
  <c r="AA34" i="2"/>
  <c r="AD34" i="2" s="1"/>
  <c r="M35" i="12"/>
  <c r="AA34" i="12"/>
  <c r="AD34" i="12" s="1"/>
  <c r="M36" i="10"/>
  <c r="AA35" i="10"/>
  <c r="AD35" i="10" s="1"/>
  <c r="M35" i="5"/>
  <c r="AA34" i="5"/>
  <c r="AD34" i="5" s="1"/>
  <c r="M35" i="6"/>
  <c r="AA34" i="6"/>
  <c r="AD34" i="6" s="1"/>
  <c r="M38" i="11" l="1"/>
  <c r="AA37" i="11"/>
  <c r="AD37" i="11" s="1"/>
  <c r="M37" i="10"/>
  <c r="AA36" i="10"/>
  <c r="AD36" i="10" s="1"/>
  <c r="M36" i="2"/>
  <c r="AA35" i="2"/>
  <c r="AD35" i="2" s="1"/>
  <c r="M36" i="8"/>
  <c r="AA35" i="8"/>
  <c r="AD35" i="8" s="1"/>
  <c r="M36" i="6"/>
  <c r="AA35" i="6"/>
  <c r="AD35" i="6" s="1"/>
  <c r="M36" i="5"/>
  <c r="AA35" i="5"/>
  <c r="AD35" i="5" s="1"/>
  <c r="M36" i="12"/>
  <c r="AA35" i="12"/>
  <c r="AD35" i="12" s="1"/>
  <c r="M36" i="4"/>
  <c r="AA35" i="4"/>
  <c r="AD35" i="4" s="1"/>
  <c r="M36" i="7"/>
  <c r="AA35" i="7"/>
  <c r="AD35" i="7" s="1"/>
  <c r="AA38" i="11" l="1"/>
  <c r="AD38" i="11" s="1"/>
  <c r="M39" i="11"/>
  <c r="M37" i="4"/>
  <c r="AA36" i="4"/>
  <c r="AD36" i="4" s="1"/>
  <c r="M37" i="5"/>
  <c r="AA36" i="5"/>
  <c r="AD36" i="5" s="1"/>
  <c r="M37" i="8"/>
  <c r="AA36" i="8"/>
  <c r="AD36" i="8" s="1"/>
  <c r="M38" i="10"/>
  <c r="AA37" i="10"/>
  <c r="AD37" i="10" s="1"/>
  <c r="M37" i="7"/>
  <c r="AA36" i="7"/>
  <c r="AD36" i="7" s="1"/>
  <c r="M37" i="12"/>
  <c r="AA36" i="12"/>
  <c r="AD36" i="12" s="1"/>
  <c r="M37" i="6"/>
  <c r="AA36" i="6"/>
  <c r="AD36" i="6" s="1"/>
  <c r="M37" i="2"/>
  <c r="AA36" i="2"/>
  <c r="AD36" i="2" s="1"/>
  <c r="M40" i="11" l="1"/>
  <c r="AA39" i="11"/>
  <c r="AD39" i="11" s="1"/>
  <c r="M38" i="2"/>
  <c r="AA37" i="2"/>
  <c r="AD37" i="2" s="1"/>
  <c r="M38" i="12"/>
  <c r="AA37" i="12"/>
  <c r="AD37" i="12" s="1"/>
  <c r="M39" i="10"/>
  <c r="AA38" i="10"/>
  <c r="AD38" i="10" s="1"/>
  <c r="M38" i="5"/>
  <c r="AA37" i="5"/>
  <c r="AD37" i="5" s="1"/>
  <c r="M38" i="6"/>
  <c r="AA37" i="6"/>
  <c r="AD37" i="6" s="1"/>
  <c r="M38" i="7"/>
  <c r="AA37" i="7"/>
  <c r="AD37" i="7" s="1"/>
  <c r="M38" i="8"/>
  <c r="AA37" i="8"/>
  <c r="AD37" i="8" s="1"/>
  <c r="M38" i="4"/>
  <c r="AA37" i="4"/>
  <c r="AD37" i="4" s="1"/>
  <c r="M41" i="11" l="1"/>
  <c r="AA40" i="11"/>
  <c r="AD40" i="11" s="1"/>
  <c r="M39" i="8"/>
  <c r="AA38" i="8"/>
  <c r="AD38" i="8" s="1"/>
  <c r="M39" i="6"/>
  <c r="AA38" i="6"/>
  <c r="AD38" i="6" s="1"/>
  <c r="M39" i="5"/>
  <c r="AA38" i="5"/>
  <c r="AD38" i="5" s="1"/>
  <c r="M39" i="12"/>
  <c r="AA38" i="12"/>
  <c r="AD38" i="12" s="1"/>
  <c r="M39" i="4"/>
  <c r="AA38" i="4"/>
  <c r="AD38" i="4" s="1"/>
  <c r="M39" i="7"/>
  <c r="AA38" i="7"/>
  <c r="AD38" i="7" s="1"/>
  <c r="M40" i="10"/>
  <c r="AA39" i="10"/>
  <c r="AD39" i="10" s="1"/>
  <c r="M39" i="2"/>
  <c r="AA38" i="2"/>
  <c r="AD38" i="2" s="1"/>
  <c r="M42" i="11" l="1"/>
  <c r="AA41" i="11"/>
  <c r="M40" i="7"/>
  <c r="AA39" i="7"/>
  <c r="AD39" i="7" s="1"/>
  <c r="M40" i="12"/>
  <c r="AA39" i="12"/>
  <c r="AD39" i="12" s="1"/>
  <c r="M40" i="6"/>
  <c r="AA39" i="6"/>
  <c r="AD39" i="6" s="1"/>
  <c r="M41" i="10"/>
  <c r="AA40" i="10"/>
  <c r="AD40" i="10" s="1"/>
  <c r="M40" i="2"/>
  <c r="AA39" i="2"/>
  <c r="AD39" i="2" s="1"/>
  <c r="M40" i="4"/>
  <c r="AA39" i="4"/>
  <c r="AD39" i="4" s="1"/>
  <c r="M40" i="5"/>
  <c r="AA39" i="5"/>
  <c r="AD39" i="5" s="1"/>
  <c r="M40" i="8"/>
  <c r="AA39" i="8"/>
  <c r="AD39" i="8" s="1"/>
  <c r="AD41" i="11" l="1"/>
  <c r="M43" i="11"/>
  <c r="AA43" i="11" s="1"/>
  <c r="AD43" i="11" s="1"/>
  <c r="AD55" i="11" s="1"/>
  <c r="AA42" i="11"/>
  <c r="AD42" i="11" s="1"/>
  <c r="M41" i="8"/>
  <c r="AA40" i="8"/>
  <c r="AD40" i="8" s="1"/>
  <c r="M41" i="4"/>
  <c r="AA40" i="4"/>
  <c r="AD40" i="4" s="1"/>
  <c r="M42" i="10"/>
  <c r="AA41" i="10"/>
  <c r="AD41" i="10" s="1"/>
  <c r="M41" i="12"/>
  <c r="AA40" i="12"/>
  <c r="AD40" i="12" s="1"/>
  <c r="M41" i="5"/>
  <c r="AA40" i="5"/>
  <c r="AD40" i="5" s="1"/>
  <c r="M41" i="2"/>
  <c r="AA40" i="2"/>
  <c r="AD40" i="2" s="1"/>
  <c r="M41" i="6"/>
  <c r="AA40" i="6"/>
  <c r="AD40" i="6" s="1"/>
  <c r="M41" i="7"/>
  <c r="AA40" i="7"/>
  <c r="AD40" i="7" s="1"/>
  <c r="AA56" i="11" l="1"/>
  <c r="AD56" i="11" s="1"/>
  <c r="M42" i="7"/>
  <c r="AA41" i="7"/>
  <c r="AD41" i="7" s="1"/>
  <c r="M42" i="2"/>
  <c r="AA41" i="2"/>
  <c r="AD41" i="2" s="1"/>
  <c r="M42" i="12"/>
  <c r="AA41" i="12"/>
  <c r="AD41" i="12" s="1"/>
  <c r="M42" i="4"/>
  <c r="AA41" i="4"/>
  <c r="AD41" i="4" s="1"/>
  <c r="M42" i="6"/>
  <c r="AA41" i="6"/>
  <c r="AD41" i="6" s="1"/>
  <c r="M42" i="5"/>
  <c r="AA41" i="5"/>
  <c r="AD41" i="5" s="1"/>
  <c r="M43" i="10"/>
  <c r="AA43" i="10" s="1"/>
  <c r="AA42" i="10"/>
  <c r="AD42" i="10" s="1"/>
  <c r="M42" i="8"/>
  <c r="AA41" i="8"/>
  <c r="AD41" i="8" s="1"/>
  <c r="M43" i="8" l="1"/>
  <c r="AA43" i="8" s="1"/>
  <c r="AA42" i="8"/>
  <c r="AD42" i="8" s="1"/>
  <c r="M43" i="5"/>
  <c r="AA43" i="5" s="1"/>
  <c r="AA42" i="5"/>
  <c r="AD42" i="5" s="1"/>
  <c r="M43" i="4"/>
  <c r="AA43" i="4" s="1"/>
  <c r="AA42" i="4"/>
  <c r="AD42" i="4" s="1"/>
  <c r="M43" i="2"/>
  <c r="AA43" i="2" s="1"/>
  <c r="AA42" i="2"/>
  <c r="AD42" i="2" s="1"/>
  <c r="AD43" i="10"/>
  <c r="AD55" i="10" s="1"/>
  <c r="AA56" i="10"/>
  <c r="AD56" i="10" s="1"/>
  <c r="M43" i="6"/>
  <c r="AA43" i="6" s="1"/>
  <c r="AA42" i="6"/>
  <c r="AD42" i="6" s="1"/>
  <c r="M43" i="12"/>
  <c r="AA43" i="12" s="1"/>
  <c r="AA42" i="12"/>
  <c r="AD42" i="12" s="1"/>
  <c r="M43" i="7"/>
  <c r="AA43" i="7" s="1"/>
  <c r="AA42" i="7"/>
  <c r="AD42" i="7" s="1"/>
  <c r="AD43" i="12" l="1"/>
  <c r="AD55" i="12" s="1"/>
  <c r="AA56" i="12"/>
  <c r="AD56" i="12" s="1"/>
  <c r="AD43" i="6"/>
  <c r="AD55" i="6" s="1"/>
  <c r="AA56" i="6"/>
  <c r="AD56" i="6" s="1"/>
  <c r="AD43" i="2"/>
  <c r="AD55" i="2" s="1"/>
  <c r="AA56" i="2"/>
  <c r="AD56" i="2" s="1"/>
  <c r="AD43" i="5"/>
  <c r="AD55" i="5" s="1"/>
  <c r="AA56" i="5"/>
  <c r="AD56" i="5" s="1"/>
  <c r="AD43" i="7"/>
  <c r="AD55" i="7" s="1"/>
  <c r="AA56" i="7"/>
  <c r="AD56" i="7" s="1"/>
  <c r="AD43" i="4"/>
  <c r="AD55" i="4" s="1"/>
  <c r="AA56" i="4"/>
  <c r="AD56" i="4" s="1"/>
  <c r="AD43" i="8"/>
  <c r="AD55" i="8" s="1"/>
  <c r="AA56" i="8"/>
  <c r="AD56" i="8" s="1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<sst xmlns="http://schemas.openxmlformats.org/spreadsheetml/2006/main" count="882" uniqueCount="90">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</sst>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00000"/>
    <numFmt numFmtId="166" formatCode="0.0000E+00"/>
    <numFmt numFmtId="167" formatCode="0.00000E+00"/>
    <numFmt numFmtId="168" formatCode="0.0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8" xfId="0" applyBorder="1"/>
    <xf numFmtId="0" fontId="0" fillId="4" borderId="19" xfId="0" applyFont="1" applyFill="1" applyBorder="1" applyAlignment="1">
      <alignment horizontal="center" vertical="center"/>
    </xf>
    <xf numFmtId="164" fontId="0" fillId="4" borderId="16" xfId="1" applyNumberFormat="1" applyFont="1" applyFill="1" applyBorder="1" applyAlignment="1">
      <alignment horizontal="center"/>
    </xf>
    <xf numFmtId="164" fontId="0" fillId="4" borderId="17" xfId="1" applyNumberFormat="1" applyFont="1" applyFill="1" applyBorder="1" applyAlignment="1">
      <alignment horizontal="center"/>
    </xf>
    <xf numFmtId="0" fontId="0" fillId="0" borderId="20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3" xfId="0" applyFill="1" applyBorder="1"/>
    <xf numFmtId="1" fontId="0" fillId="5" borderId="16" xfId="0" applyNumberFormat="1" applyFill="1" applyBorder="1" applyAlignment="1">
      <alignment horizontal="center"/>
    </xf>
    <xf numFmtId="0" fontId="0" fillId="0" borderId="12" xfId="0" applyBorder="1"/>
    <xf numFmtId="0" fontId="0" fillId="0" borderId="24" xfId="0" applyBorder="1"/>
    <xf numFmtId="0" fontId="0" fillId="0" borderId="7" xfId="0" applyBorder="1"/>
    <xf numFmtId="165" fontId="0" fillId="0" borderId="22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5" xfId="0" applyBorder="1"/>
    <xf numFmtId="0" fontId="0" fillId="0" borderId="25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5" xfId="0" applyFill="1" applyBorder="1" applyAlignment="1">
      <alignment horizontal="left"/>
    </xf>
    <xf numFmtId="44" fontId="0" fillId="0" borderId="29" xfId="2" applyFont="1" applyFill="1" applyBorder="1" applyAlignment="1">
      <alignment horizontal="center" vertical="center"/>
    </xf>
    <xf numFmtId="0" fontId="0" fillId="0" borderId="28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6" xfId="0" applyNumberFormat="1" applyFill="1" applyBorder="1" applyAlignment="1">
      <alignment horizontal="center"/>
    </xf>
    <xf numFmtId="0" fontId="0" fillId="2" borderId="32" xfId="0" applyFont="1" applyFill="1" applyBorder="1" applyAlignment="1">
      <alignment horizontal="center" vertical="center"/>
    </xf>
    <xf numFmtId="0" fontId="0" fillId="0" borderId="21" xfId="0" applyBorder="1"/>
    <xf numFmtId="164" fontId="0" fillId="2" borderId="24" xfId="1" applyNumberFormat="1" applyFont="1" applyFill="1" applyBorder="1" applyAlignment="1">
      <alignment horizontal="center"/>
    </xf>
    <xf numFmtId="164" fontId="0" fillId="2" borderId="22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/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2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7" borderId="0" xfId="1" applyNumberFormat="1" applyFont="1" applyFill="1" applyAlignment="1">
      <alignment horizontal="center"/>
    </xf>
    <xf numFmtId="0" fontId="0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center"/>
    </xf>
    <xf numFmtId="168" fontId="0" fillId="7" borderId="0" xfId="1" applyNumberFormat="1" applyFont="1" applyFill="1" applyAlignment="1">
      <alignment horizontal="center"/>
    </xf>
    <xf numFmtId="168" fontId="0" fillId="8" borderId="0" xfId="1" applyNumberFormat="1" applyFont="1" applyFill="1" applyAlignment="1">
      <alignment horizontal="center"/>
    </xf>
    <xf numFmtId="168" fontId="0" fillId="0" borderId="35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0" xfId="2" applyFont="1" applyFill="1" applyBorder="1" applyAlignment="1">
      <alignment horizontal="center" vertical="center"/>
    </xf>
    <xf numFmtId="44" fontId="0" fillId="0" borderId="31" xfId="2" applyFont="1" applyFill="1" applyBorder="1" applyAlignment="1">
      <alignment horizontal="center" vertical="center"/>
    </xf>
    <xf numFmtId="44" fontId="0" fillId="0" borderId="28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D1" workbookViewId="0">
      <selection activeCell="AG55" sqref="AG5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5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4"/>
      <c r="L1" s="94"/>
      <c r="N1" s="94"/>
      <c r="Q1" s="94"/>
      <c r="R1" s="26"/>
      <c r="S1" s="26"/>
      <c r="T1" s="94"/>
      <c r="U1" s="26"/>
      <c r="V1" s="26"/>
      <c r="W1" s="94"/>
      <c r="AE1" s="120"/>
    </row>
    <row r="2" spans="1:36" ht="14.4" customHeight="1" thickBot="1" x14ac:dyDescent="0.35">
      <c r="B2" s="121" t="s">
        <v>0</v>
      </c>
      <c r="C2" s="122"/>
      <c r="D2" s="123"/>
      <c r="F2" s="120"/>
      <c r="G2" s="120"/>
      <c r="H2" s="95"/>
      <c r="K2" s="2"/>
      <c r="L2" s="95"/>
      <c r="O2" s="127" t="s">
        <v>55</v>
      </c>
      <c r="P2" s="128"/>
      <c r="Q2" s="95"/>
      <c r="R2" s="26"/>
      <c r="S2" s="26"/>
      <c r="T2" s="95"/>
      <c r="U2" s="26"/>
      <c r="V2" s="26"/>
      <c r="W2" s="95"/>
      <c r="Y2" s="129" t="s">
        <v>73</v>
      </c>
      <c r="Z2" s="130"/>
      <c r="AA2" s="131"/>
      <c r="AB2" s="8"/>
      <c r="AC2" s="8"/>
      <c r="AE2" s="120"/>
    </row>
    <row r="3" spans="1:36" ht="14.4" customHeight="1" thickBot="1" x14ac:dyDescent="0.35">
      <c r="B3" s="124"/>
      <c r="C3" s="125"/>
      <c r="D3" s="126"/>
      <c r="F3" s="120"/>
      <c r="G3" s="120"/>
      <c r="H3" s="95"/>
      <c r="K3" s="2"/>
      <c r="L3" s="95"/>
      <c r="O3" s="138" t="s">
        <v>72</v>
      </c>
      <c r="P3" s="139"/>
      <c r="Q3" s="95"/>
      <c r="R3" s="26"/>
      <c r="S3" s="26"/>
      <c r="T3" s="95"/>
      <c r="U3" s="26"/>
      <c r="V3" s="26"/>
      <c r="W3" s="95"/>
      <c r="Y3" s="132"/>
      <c r="Z3" s="133"/>
      <c r="AA3" s="134"/>
      <c r="AB3" s="8"/>
      <c r="AC3" s="8"/>
      <c r="AE3" s="120"/>
      <c r="AF3" s="98" t="s">
        <v>59</v>
      </c>
      <c r="AG3" s="99"/>
      <c r="AH3" s="100"/>
    </row>
    <row r="4" spans="1:36" ht="14.4" customHeight="1" thickBot="1" x14ac:dyDescent="0.35">
      <c r="H4" s="95"/>
      <c r="K4" s="2"/>
      <c r="L4" s="95"/>
      <c r="O4" s="140"/>
      <c r="P4" s="141"/>
      <c r="Q4" s="95"/>
      <c r="R4" s="26"/>
      <c r="S4" s="26"/>
      <c r="T4" s="95"/>
      <c r="U4" s="26"/>
      <c r="V4" s="26"/>
      <c r="W4" s="95"/>
      <c r="Y4" s="135"/>
      <c r="Z4" s="136"/>
      <c r="AA4" s="137"/>
      <c r="AB4" s="8"/>
      <c r="AC4" s="8"/>
      <c r="AE4" s="120"/>
      <c r="AF4" s="101"/>
      <c r="AG4" s="102"/>
      <c r="AH4" s="103"/>
    </row>
    <row r="5" spans="1:36" ht="14.4" customHeight="1" thickBot="1" x14ac:dyDescent="0.35">
      <c r="D5" s="104" t="s">
        <v>2</v>
      </c>
      <c r="E5" s="105"/>
      <c r="H5" s="95"/>
      <c r="I5" s="104" t="s">
        <v>7</v>
      </c>
      <c r="J5" s="108"/>
      <c r="K5" s="105"/>
      <c r="L5" s="95"/>
      <c r="M5" s="108" t="s">
        <v>3</v>
      </c>
      <c r="O5" s="110"/>
      <c r="P5" s="111"/>
      <c r="Q5" s="95"/>
      <c r="R5" s="108" t="s">
        <v>20</v>
      </c>
      <c r="S5" s="105"/>
      <c r="T5" s="95"/>
      <c r="U5" s="104" t="s">
        <v>29</v>
      </c>
      <c r="V5" s="105"/>
      <c r="W5" s="95"/>
      <c r="AE5" s="120"/>
    </row>
    <row r="6" spans="1:36" ht="14.4" customHeight="1" thickBot="1" x14ac:dyDescent="0.35">
      <c r="D6" s="106"/>
      <c r="E6" s="107"/>
      <c r="H6" s="95"/>
      <c r="I6" s="106"/>
      <c r="J6" s="109"/>
      <c r="K6" s="107"/>
      <c r="L6" s="95"/>
      <c r="M6" s="109"/>
      <c r="O6" s="112"/>
      <c r="P6" s="113"/>
      <c r="Q6" s="95"/>
      <c r="R6" s="109"/>
      <c r="S6" s="107"/>
      <c r="T6" s="95"/>
      <c r="U6" s="106"/>
      <c r="V6" s="107"/>
      <c r="W6" s="95"/>
      <c r="AE6" s="120"/>
      <c r="AF6" s="64" t="s">
        <v>30</v>
      </c>
      <c r="AG6" s="47"/>
      <c r="AH6" s="47"/>
      <c r="AI6" s="47"/>
      <c r="AJ6" s="60"/>
    </row>
    <row r="7" spans="1:36" ht="15" customHeight="1" thickBot="1" x14ac:dyDescent="0.35">
      <c r="B7" s="97" t="s">
        <v>5</v>
      </c>
      <c r="C7" s="97"/>
      <c r="D7" s="116" t="s">
        <v>4</v>
      </c>
      <c r="E7" s="116"/>
      <c r="F7" s="117" t="s">
        <v>6</v>
      </c>
      <c r="G7" s="117"/>
      <c r="H7" s="95"/>
      <c r="I7" s="72" t="s">
        <v>71</v>
      </c>
      <c r="J7" s="14" t="s">
        <v>70</v>
      </c>
      <c r="K7" s="22" t="s">
        <v>69</v>
      </c>
      <c r="L7" s="95"/>
      <c r="M7" s="1" t="s">
        <v>8</v>
      </c>
      <c r="O7" s="114"/>
      <c r="P7" s="115"/>
      <c r="Q7" s="95"/>
      <c r="R7" s="26"/>
      <c r="S7" s="26"/>
      <c r="T7" s="95"/>
      <c r="U7" s="26"/>
      <c r="V7" s="26"/>
      <c r="W7" s="95"/>
      <c r="X7" s="3" t="s">
        <v>9</v>
      </c>
      <c r="Y7" s="34" t="s">
        <v>10</v>
      </c>
      <c r="Z7" s="3" t="s">
        <v>11</v>
      </c>
      <c r="AA7" s="3" t="s">
        <v>12</v>
      </c>
      <c r="AB7" s="3" t="s">
        <v>13</v>
      </c>
      <c r="AD7" s="118" t="s">
        <v>56</v>
      </c>
      <c r="AE7" s="120"/>
      <c r="AF7" s="67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5"/>
      <c r="I8" s="73"/>
      <c r="J8" s="7"/>
      <c r="K8" s="20"/>
      <c r="L8" s="95"/>
      <c r="M8" s="25"/>
      <c r="O8" s="32"/>
      <c r="P8" s="36"/>
      <c r="Q8" s="95"/>
      <c r="R8" s="29"/>
      <c r="S8" s="34"/>
      <c r="T8" s="95"/>
      <c r="U8" s="29"/>
      <c r="V8" s="34"/>
      <c r="W8" s="95"/>
      <c r="X8" s="39"/>
      <c r="Y8" s="10"/>
      <c r="Z8" s="38"/>
      <c r="AA8" s="38"/>
      <c r="AB8" s="38"/>
      <c r="AD8" s="119"/>
      <c r="AE8" s="120"/>
      <c r="AF8" s="61" t="s">
        <v>14</v>
      </c>
      <c r="AG8" s="28">
        <v>3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1">
        <f>'[1]Szenario 3'!$K9</f>
        <v>1226.2573442909008</v>
      </c>
      <c r="H9" s="95"/>
      <c r="I9" s="74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5"/>
      <c r="M9" s="88">
        <v>0.16900000000000001</v>
      </c>
      <c r="O9" s="33">
        <f>B9</f>
        <v>11958.76435148346</v>
      </c>
      <c r="P9" s="37">
        <f>C9+(C9*I9)</f>
        <v>1244.8614199999997</v>
      </c>
      <c r="Q9" s="95"/>
      <c r="R9" s="30">
        <f>IF(O9&lt;$AG$18,1,2)</f>
        <v>1</v>
      </c>
      <c r="S9" s="35">
        <f>IF(P9&lt;$AG$10,1,2)</f>
        <v>1</v>
      </c>
      <c r="T9" s="95"/>
      <c r="U9" s="41">
        <f>($AI$15/$AG$20)*(1+0.15*(O9/$AG$18)^4)+$AH$33</f>
        <v>0.33600063124830126</v>
      </c>
      <c r="V9" s="35">
        <f>($AI$7/$AG$12)*(1+0.15*(P9/$AG$10)^4)+$AH$32</f>
        <v>4.0000000215678986E-3</v>
      </c>
      <c r="W9" s="95"/>
      <c r="X9" s="26">
        <f t="shared" ref="X9:X12" si="0">($AG$7*$AG$8*S9*$AG$24+$AG$15*$AG$16*R9*$AG$24)</f>
        <v>3600</v>
      </c>
      <c r="Y9" s="43">
        <f>(O9*U9*$AG$30+P9*V9*$AG$29)*365</f>
        <v>82194646.883128673</v>
      </c>
      <c r="Z9" s="43">
        <f>(O9*$AI$15*$AG$37+P9*$AI$7*$AG$36)*365</f>
        <v>249889.63636392189</v>
      </c>
      <c r="AA9" s="43">
        <f>O9*$AI$15*($AG$41+$AG$40*(1-M9))*365</f>
        <v>15214.291595629189</v>
      </c>
      <c r="AB9" s="44">
        <f>365*((P9*$AI$7*($AG$53*$AG$54+$AG$49*$AG$50+$AG$45*$AG$46))+(O9*$AI$15*($AG$53*$AG$55+$AG$49*$AG$51+$AG$45*$AG$47)))</f>
        <v>23296.014965485811</v>
      </c>
      <c r="AD9" s="42">
        <f>SUM(X9:AB9)</f>
        <v>82486646.826053709</v>
      </c>
      <c r="AE9" s="120"/>
      <c r="AF9" s="149" t="s">
        <v>15</v>
      </c>
      <c r="AG9" s="17"/>
      <c r="AH9" s="152"/>
      <c r="AI9" s="81" t="s">
        <v>60</v>
      </c>
      <c r="AJ9" s="82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1">
        <f>'[1]Szenario 3'!$K10</f>
        <v>1244.86142</v>
      </c>
      <c r="H10" s="95"/>
      <c r="I10" s="75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5"/>
      <c r="M10" s="89">
        <v>0.23699999999999999</v>
      </c>
      <c r="O10" s="33">
        <f>B10</f>
        <v>12023</v>
      </c>
      <c r="P10" s="37">
        <f>C10+(C10*I10)</f>
        <v>1251.5123790474024</v>
      </c>
      <c r="Q10" s="95"/>
      <c r="R10" s="30">
        <f t="shared" ref="R10:R54" si="1">IF(O10&lt;$AG$18,1,2)</f>
        <v>1</v>
      </c>
      <c r="S10" s="35">
        <f t="shared" ref="S10:S54" si="2">IF(P10&lt;$AG$10,1,2)</f>
        <v>1</v>
      </c>
      <c r="T10" s="95"/>
      <c r="U10" s="41">
        <f t="shared" ref="U10:U54" si="3">($AI$15/$AG$20)*(1+0.15*(O10/$AG$18)^4)+$AH$33</f>
        <v>0.33600064492079135</v>
      </c>
      <c r="V10" s="35">
        <f t="shared" ref="V10:V54" si="4">($AI$7/$AG$12)*(1+0.15*(P10/$AG$10)^4)+$AH$32</f>
        <v>4.0000000220325313E-3</v>
      </c>
      <c r="W10" s="95"/>
      <c r="X10" s="26">
        <f>($AG$7*$AG$8*S10*$AG$24+$AG$15*$AG$16*R10*$AG$24)</f>
        <v>3600</v>
      </c>
      <c r="Y10" s="43">
        <f t="shared" ref="Y10:Y54" si="5">(O10*U10*$AG$30+P10*V10*$AG$29)*365</f>
        <v>82636151.092283443</v>
      </c>
      <c r="Z10" s="43">
        <f t="shared" ref="Z10:Z54" si="6">(O10*$AI$15*$AG$37+P10*$AI$7*$AG$36)*365</f>
        <v>251231.74422022761</v>
      </c>
      <c r="AA10" s="43">
        <f t="shared" ref="AA10:AA54" si="7">O10*$AI$15*($AG$41+$AG$40*(1-M10))*365</f>
        <v>14472.400102600001</v>
      </c>
      <c r="AB10" s="44">
        <f t="shared" ref="AB10:AB54" si="8">365*((P10*$AI$7*($AG$53*$AG$54+$AG$49*$AG$50+$AG$45*$AG$46))+(O10*$AI$15*($AG$53*$AG$55+$AG$49*$AG$51+$AG$45*$AG$47)))</f>
        <v>23421.004892177258</v>
      </c>
      <c r="AD10" s="42">
        <f t="shared" ref="AD10:AD46" si="9">SUM(X10:AB10)</f>
        <v>82928876.241498441</v>
      </c>
      <c r="AE10" s="120"/>
      <c r="AF10" s="150"/>
      <c r="AG10" s="18">
        <v>90408</v>
      </c>
      <c r="AH10" s="152"/>
      <c r="AI10" s="81"/>
      <c r="AJ10" s="50"/>
    </row>
    <row r="11" spans="1:36" x14ac:dyDescent="0.3">
      <c r="A11" s="5">
        <f t="shared" ref="A11:A54" si="10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1">
        <f>'[1]Szenario 3'!$K11</f>
        <v>1263.4654957090991</v>
      </c>
      <c r="H11" s="95"/>
      <c r="I11" s="75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5"/>
      <c r="M11" s="88">
        <v>0.318</v>
      </c>
      <c r="O11" s="33">
        <f t="shared" ref="O11:O54" si="11">B11</f>
        <v>12087.23564851654</v>
      </c>
      <c r="P11" s="37">
        <f t="shared" ref="P11:P53" si="12">C11+(C11*I11)</f>
        <v>1258.1633380948049</v>
      </c>
      <c r="Q11" s="95"/>
      <c r="R11" s="30">
        <f t="shared" si="1"/>
        <v>1</v>
      </c>
      <c r="S11" s="35">
        <f t="shared" si="2"/>
        <v>1</v>
      </c>
      <c r="T11" s="95"/>
      <c r="U11" s="41">
        <f t="shared" si="3"/>
        <v>0.33600065881419183</v>
      </c>
      <c r="V11" s="35">
        <f t="shared" si="4"/>
        <v>4.0000000225046319E-3</v>
      </c>
      <c r="W11" s="95"/>
      <c r="X11" s="26">
        <f t="shared" si="0"/>
        <v>3600</v>
      </c>
      <c r="Y11" s="43">
        <f t="shared" si="5"/>
        <v>83077655.391920552</v>
      </c>
      <c r="Z11" s="43">
        <f t="shared" si="6"/>
        <v>252573.85207653334</v>
      </c>
      <c r="AA11" s="43">
        <f t="shared" si="7"/>
        <v>13563.411059115791</v>
      </c>
      <c r="AB11" s="44">
        <f t="shared" si="8"/>
        <v>23545.994818868705</v>
      </c>
      <c r="AD11" s="42">
        <f t="shared" si="9"/>
        <v>83370938.64987506</v>
      </c>
      <c r="AE11" s="120"/>
      <c r="AF11" s="151"/>
      <c r="AG11" s="17"/>
      <c r="AH11" s="152"/>
      <c r="AI11" s="81" t="s">
        <v>61</v>
      </c>
      <c r="AJ11" s="82">
        <v>55</v>
      </c>
    </row>
    <row r="12" spans="1:36" ht="15" thickBot="1" x14ac:dyDescent="0.35">
      <c r="A12" s="5">
        <f t="shared" si="10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1">
        <f>'[1]Szenario 3'!$K12</f>
        <v>1282.0695714181982</v>
      </c>
      <c r="H12" s="95"/>
      <c r="I12" s="75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5"/>
      <c r="M12" s="89">
        <v>0.41699999999999998</v>
      </c>
      <c r="O12" s="33">
        <f t="shared" si="11"/>
        <v>12151.471297033078</v>
      </c>
      <c r="P12" s="37">
        <f t="shared" si="12"/>
        <v>1264.8142971422074</v>
      </c>
      <c r="Q12" s="95"/>
      <c r="R12" s="30">
        <f t="shared" si="1"/>
        <v>1</v>
      </c>
      <c r="S12" s="35">
        <f t="shared" si="2"/>
        <v>1</v>
      </c>
      <c r="T12" s="95"/>
      <c r="U12" s="41">
        <f t="shared" si="3"/>
        <v>0.3360006729308696</v>
      </c>
      <c r="V12" s="35">
        <f t="shared" si="4"/>
        <v>4.0000000229842786E-3</v>
      </c>
      <c r="W12" s="95"/>
      <c r="X12" s="26">
        <f t="shared" si="0"/>
        <v>3600</v>
      </c>
      <c r="Y12" s="43">
        <f t="shared" si="5"/>
        <v>83519159.783498004</v>
      </c>
      <c r="Z12" s="43">
        <f t="shared" si="6"/>
        <v>253915.959932839</v>
      </c>
      <c r="AA12" s="43">
        <f t="shared" si="7"/>
        <v>12423.593775553098</v>
      </c>
      <c r="AB12" s="44">
        <f t="shared" si="8"/>
        <v>23670.984745560148</v>
      </c>
      <c r="AD12" s="42">
        <f t="shared" si="9"/>
        <v>83812770.321951956</v>
      </c>
      <c r="AE12" s="120"/>
      <c r="AF12" s="66" t="s">
        <v>32</v>
      </c>
      <c r="AG12" s="59">
        <v>20</v>
      </c>
      <c r="AH12" s="40" t="s">
        <v>33</v>
      </c>
      <c r="AI12" s="40"/>
      <c r="AJ12" s="55"/>
    </row>
    <row r="13" spans="1:36" ht="15" thickBot="1" x14ac:dyDescent="0.35">
      <c r="A13" s="5">
        <f t="shared" si="10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1">
        <f>'[1]Szenario 3'!$K13</f>
        <v>1300.673647127297</v>
      </c>
      <c r="H13" s="95"/>
      <c r="I13" s="75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5"/>
      <c r="M13" s="88">
        <v>0.621</v>
      </c>
      <c r="O13" s="33">
        <f t="shared" si="11"/>
        <v>12215.706945549618</v>
      </c>
      <c r="P13" s="37">
        <f t="shared" si="12"/>
        <v>1271.4652561896098</v>
      </c>
      <c r="Q13" s="95"/>
      <c r="R13" s="30">
        <f t="shared" si="1"/>
        <v>1</v>
      </c>
      <c r="S13" s="35">
        <f t="shared" si="2"/>
        <v>1</v>
      </c>
      <c r="T13" s="95"/>
      <c r="U13" s="41">
        <f t="shared" si="3"/>
        <v>0.33600068727320404</v>
      </c>
      <c r="V13" s="35">
        <f t="shared" si="4"/>
        <v>4.0000000234715512E-3</v>
      </c>
      <c r="W13" s="95"/>
      <c r="X13" s="26">
        <f>($AG$7*$AG$8*S13*$AG$24+$AG$15*$AG$16*R13*$AG$24)</f>
        <v>3600</v>
      </c>
      <c r="Y13" s="43">
        <f t="shared" si="5"/>
        <v>83960664.268489406</v>
      </c>
      <c r="Z13" s="43">
        <f t="shared" si="6"/>
        <v>255258.06778914467</v>
      </c>
      <c r="AA13" s="43">
        <f t="shared" si="7"/>
        <v>9978.8228819325213</v>
      </c>
      <c r="AB13" s="44">
        <f t="shared" si="8"/>
        <v>23795.974672251596</v>
      </c>
      <c r="AD13" s="42">
        <f t="shared" si="9"/>
        <v>84253297.133832738</v>
      </c>
      <c r="AE13" s="120"/>
    </row>
    <row r="14" spans="1:36" ht="15" thickBot="1" x14ac:dyDescent="0.35">
      <c r="A14" s="19">
        <f t="shared" si="10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1">
        <f>'[1]Szenario 3'!$K14</f>
        <v>1319.2777228363964</v>
      </c>
      <c r="H14" s="95"/>
      <c r="I14" s="75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5"/>
      <c r="M14" s="90">
        <f>M13+(($D$42-$D$11)/($B$42-$B$11))</f>
        <v>2.5422959091152588</v>
      </c>
      <c r="O14" s="33">
        <f t="shared" si="11"/>
        <v>12279.942594066157</v>
      </c>
      <c r="P14" s="37">
        <f t="shared" si="12"/>
        <v>1278.1162152370123</v>
      </c>
      <c r="Q14" s="95"/>
      <c r="R14" s="30">
        <f t="shared" si="1"/>
        <v>1</v>
      </c>
      <c r="S14" s="35">
        <f t="shared" si="2"/>
        <v>1</v>
      </c>
      <c r="T14" s="95"/>
      <c r="U14" s="41">
        <f t="shared" si="3"/>
        <v>0.33600070184358727</v>
      </c>
      <c r="V14" s="35">
        <f t="shared" si="4"/>
        <v>4.0000000239665311E-3</v>
      </c>
      <c r="W14" s="95"/>
      <c r="X14" s="26">
        <f>($AG$7*$AG$8*S14*$AG$24+$AG$15*$AG$16*R14*$AG$24)+AG26</f>
        <v>1163600</v>
      </c>
      <c r="Y14" s="43">
        <f t="shared" si="5"/>
        <v>84402168.848384023</v>
      </c>
      <c r="Z14" s="43">
        <f t="shared" si="6"/>
        <v>256600.17564545033</v>
      </c>
      <c r="AA14" s="43">
        <f t="shared" si="7"/>
        <v>-13736.698661851939</v>
      </c>
      <c r="AB14" s="44">
        <f t="shared" si="8"/>
        <v>23920.964598943043</v>
      </c>
      <c r="AD14" s="42">
        <f t="shared" si="9"/>
        <v>85832553.289966568</v>
      </c>
      <c r="AE14" s="120"/>
      <c r="AF14" s="64" t="s">
        <v>31</v>
      </c>
      <c r="AG14" s="47"/>
      <c r="AH14" s="47"/>
      <c r="AI14" s="47"/>
      <c r="AJ14" s="60"/>
    </row>
    <row r="15" spans="1:36" x14ac:dyDescent="0.3">
      <c r="A15" s="5">
        <f t="shared" si="10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1">
        <f>'[1]Szenario 3'!$K15</f>
        <v>1337.8817985454955</v>
      </c>
      <c r="H15" s="95"/>
      <c r="I15" s="75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5"/>
      <c r="M15" s="91">
        <f t="shared" ref="M15:M43" si="13">M14+(($D$42-$D$11)/($B$42-$B$11))</f>
        <v>4.4635918182305172</v>
      </c>
      <c r="O15" s="33">
        <f t="shared" si="11"/>
        <v>12344.178242582695</v>
      </c>
      <c r="P15" s="37">
        <f t="shared" si="12"/>
        <v>1284.7671742844145</v>
      </c>
      <c r="Q15" s="95"/>
      <c r="R15" s="30">
        <f t="shared" si="1"/>
        <v>1</v>
      </c>
      <c r="S15" s="35">
        <f t="shared" si="2"/>
        <v>1</v>
      </c>
      <c r="T15" s="95"/>
      <c r="U15" s="41">
        <f t="shared" si="3"/>
        <v>0.33600071664442382</v>
      </c>
      <c r="V15" s="35">
        <f t="shared" si="4"/>
        <v>4.0000000244692999E-3</v>
      </c>
      <c r="W15" s="95"/>
      <c r="X15" s="26">
        <f>($AJ$11*$AG$8*S15*$AG$25+$AJ$9*$AG$8*$AG$24*S15+$AG$15*$AG$16*R15*$AG$24)</f>
        <v>7725</v>
      </c>
      <c r="Y15" s="43">
        <f t="shared" si="5"/>
        <v>84843673.524686813</v>
      </c>
      <c r="Z15" s="43">
        <f t="shared" si="6"/>
        <v>257942.28350175603</v>
      </c>
      <c r="AA15" s="43">
        <f t="shared" si="7"/>
        <v>-37700.87813525775</v>
      </c>
      <c r="AB15" s="44">
        <f t="shared" si="8"/>
        <v>24045.954525634486</v>
      </c>
      <c r="AD15" s="42">
        <f t="shared" si="9"/>
        <v>85095685.884578943</v>
      </c>
      <c r="AE15" s="120"/>
      <c r="AF15" s="65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0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1">
        <f>'[1]Szenario 3'!$K16</f>
        <v>1356.4858742545948</v>
      </c>
      <c r="H16" s="95"/>
      <c r="I16" s="75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5"/>
      <c r="M16" s="90">
        <f t="shared" si="13"/>
        <v>6.3848877273457756</v>
      </c>
      <c r="O16" s="33">
        <f t="shared" si="11"/>
        <v>12408.413891099233</v>
      </c>
      <c r="P16" s="37">
        <f t="shared" si="12"/>
        <v>1291.418133331817</v>
      </c>
      <c r="Q16" s="95"/>
      <c r="R16" s="30">
        <f t="shared" si="1"/>
        <v>1</v>
      </c>
      <c r="S16" s="35">
        <f t="shared" si="2"/>
        <v>1</v>
      </c>
      <c r="T16" s="95"/>
      <c r="U16" s="41">
        <f t="shared" si="3"/>
        <v>0.3360007316781311</v>
      </c>
      <c r="V16" s="35">
        <f t="shared" si="4"/>
        <v>4.0000000249799366E-3</v>
      </c>
      <c r="W16" s="95"/>
      <c r="X16" s="87">
        <f t="shared" ref="X16:X54" si="14">($AJ$11*$AG$8*S16*$AG$25+$AJ$9*$AG$8*$AG$24*S16+$AG$15*$AG$16*R16*$AG$24)</f>
        <v>7725</v>
      </c>
      <c r="Y16" s="43">
        <f t="shared" si="5"/>
        <v>85285178.298918679</v>
      </c>
      <c r="Z16" s="43">
        <f t="shared" si="6"/>
        <v>259284.39135806172</v>
      </c>
      <c r="AA16" s="43">
        <f t="shared" si="7"/>
        <v>-61913.715538284916</v>
      </c>
      <c r="AB16" s="44">
        <f t="shared" si="8"/>
        <v>24170.944452325934</v>
      </c>
      <c r="AD16" s="42">
        <f t="shared" si="9"/>
        <v>85514444.919190794</v>
      </c>
      <c r="AE16" s="120"/>
      <c r="AF16" s="61" t="s">
        <v>17</v>
      </c>
      <c r="AG16" s="28">
        <v>6</v>
      </c>
      <c r="AH16" s="27" t="s">
        <v>18</v>
      </c>
      <c r="AI16" s="27"/>
      <c r="AJ16" s="50"/>
    </row>
    <row r="17" spans="1:36" x14ac:dyDescent="0.3">
      <c r="A17" s="5">
        <f t="shared" si="10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1">
        <f>'[1]Szenario 3'!$K17</f>
        <v>1375.0899499636937</v>
      </c>
      <c r="H17" s="95"/>
      <c r="I17" s="75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5"/>
      <c r="M17" s="91">
        <f t="shared" si="13"/>
        <v>8.306183636461034</v>
      </c>
      <c r="O17" s="33">
        <f t="shared" si="11"/>
        <v>12472.649539615772</v>
      </c>
      <c r="P17" s="37">
        <f t="shared" si="12"/>
        <v>1298.0690923792195</v>
      </c>
      <c r="Q17" s="95"/>
      <c r="R17" s="30">
        <f t="shared" si="1"/>
        <v>1</v>
      </c>
      <c r="S17" s="35">
        <f t="shared" si="2"/>
        <v>1</v>
      </c>
      <c r="T17" s="95"/>
      <c r="U17" s="41">
        <f t="shared" si="3"/>
        <v>0.33600074694713888</v>
      </c>
      <c r="V17" s="35">
        <f t="shared" si="4"/>
        <v>4.0000000254985244E-3</v>
      </c>
      <c r="W17" s="95"/>
      <c r="X17" s="87">
        <f t="shared" si="14"/>
        <v>7725</v>
      </c>
      <c r="Y17" s="43">
        <f t="shared" si="5"/>
        <v>85726683.172616318</v>
      </c>
      <c r="Z17" s="43">
        <f t="shared" si="6"/>
        <v>260626.49921436736</v>
      </c>
      <c r="AA17" s="43">
        <f t="shared" si="7"/>
        <v>-86375.210870933428</v>
      </c>
      <c r="AB17" s="44">
        <f t="shared" si="8"/>
        <v>24295.934379017373</v>
      </c>
      <c r="AD17" s="42">
        <f t="shared" si="9"/>
        <v>85932955.395338759</v>
      </c>
      <c r="AE17" s="120"/>
      <c r="AF17" s="149" t="s">
        <v>16</v>
      </c>
      <c r="AG17" s="17"/>
      <c r="AH17" s="152"/>
      <c r="AI17" s="27"/>
      <c r="AJ17" s="50"/>
    </row>
    <row r="18" spans="1:36" x14ac:dyDescent="0.3">
      <c r="A18" s="5">
        <f t="shared" si="10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1">
        <f>'[1]Szenario 3'!$K18</f>
        <v>1393.6940256727928</v>
      </c>
      <c r="H18" s="95"/>
      <c r="I18" s="75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5"/>
      <c r="M18" s="90">
        <f t="shared" si="13"/>
        <v>10.227479545576292</v>
      </c>
      <c r="O18" s="33">
        <f t="shared" si="11"/>
        <v>12536.885188132312</v>
      </c>
      <c r="P18" s="37">
        <f t="shared" si="12"/>
        <v>1304.7200514266219</v>
      </c>
      <c r="Q18" s="95"/>
      <c r="R18" s="30">
        <f t="shared" si="1"/>
        <v>1</v>
      </c>
      <c r="S18" s="35">
        <f t="shared" si="2"/>
        <v>1</v>
      </c>
      <c r="T18" s="95"/>
      <c r="U18" s="41">
        <f t="shared" si="3"/>
        <v>0.33600076245388971</v>
      </c>
      <c r="V18" s="35">
        <f t="shared" si="4"/>
        <v>4.0000000260251448E-3</v>
      </c>
      <c r="W18" s="95"/>
      <c r="X18" s="87">
        <f t="shared" si="14"/>
        <v>7725</v>
      </c>
      <c r="Y18" s="43">
        <f t="shared" si="5"/>
        <v>86168188.147332445</v>
      </c>
      <c r="Z18" s="43">
        <f t="shared" si="6"/>
        <v>261968.60707067308</v>
      </c>
      <c r="AA18" s="43">
        <f t="shared" si="7"/>
        <v>-111085.3641332033</v>
      </c>
      <c r="AB18" s="44">
        <f t="shared" si="8"/>
        <v>24420.924305708828</v>
      </c>
      <c r="AD18" s="42">
        <f t="shared" si="9"/>
        <v>86351217.314575613</v>
      </c>
      <c r="AE18" s="120"/>
      <c r="AF18" s="150"/>
      <c r="AG18" s="18">
        <v>60000</v>
      </c>
      <c r="AH18" s="152"/>
      <c r="AI18" s="27"/>
      <c r="AJ18" s="50"/>
    </row>
    <row r="19" spans="1:36" x14ac:dyDescent="0.3">
      <c r="A19" s="5">
        <f t="shared" si="10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1">
        <f>'[1]Szenario 3'!$K19</f>
        <v>1412.2981013818919</v>
      </c>
      <c r="H19" s="95"/>
      <c r="I19" s="75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5"/>
      <c r="M19" s="91">
        <f t="shared" si="13"/>
        <v>12.148775454691551</v>
      </c>
      <c r="O19" s="33">
        <f t="shared" si="11"/>
        <v>12601.120836648852</v>
      </c>
      <c r="P19" s="37">
        <f t="shared" si="12"/>
        <v>1311.3710104740244</v>
      </c>
      <c r="Q19" s="95"/>
      <c r="R19" s="30">
        <f t="shared" si="1"/>
        <v>1</v>
      </c>
      <c r="S19" s="35">
        <f t="shared" si="2"/>
        <v>1</v>
      </c>
      <c r="T19" s="95"/>
      <c r="U19" s="41">
        <f t="shared" si="3"/>
        <v>0.33600077820083873</v>
      </c>
      <c r="V19" s="35">
        <f t="shared" si="4"/>
        <v>4.0000000265598802E-3</v>
      </c>
      <c r="W19" s="95"/>
      <c r="X19" s="87">
        <f t="shared" si="14"/>
        <v>7725</v>
      </c>
      <c r="Y19" s="43">
        <f t="shared" si="5"/>
        <v>86609693.224635944</v>
      </c>
      <c r="Z19" s="43">
        <f t="shared" si="6"/>
        <v>263310.71492697875</v>
      </c>
      <c r="AA19" s="43">
        <f t="shared" si="7"/>
        <v>-136044.17532509452</v>
      </c>
      <c r="AB19" s="44">
        <f t="shared" si="8"/>
        <v>24545.914232400268</v>
      </c>
      <c r="AD19" s="42">
        <f t="shared" si="9"/>
        <v>86769230.678470224</v>
      </c>
      <c r="AE19" s="120"/>
      <c r="AF19" s="151"/>
      <c r="AG19" s="17"/>
      <c r="AH19" s="152"/>
      <c r="AI19" s="27"/>
      <c r="AJ19" s="50"/>
    </row>
    <row r="20" spans="1:36" ht="15" thickBot="1" x14ac:dyDescent="0.35">
      <c r="A20" s="5">
        <f t="shared" si="10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1">
        <f>'[1]Szenario 3'!$K20</f>
        <v>1430.902177090991</v>
      </c>
      <c r="H20" s="95"/>
      <c r="I20" s="75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5"/>
      <c r="M20" s="90">
        <f t="shared" si="13"/>
        <v>14.070071363806809</v>
      </c>
      <c r="O20" s="33">
        <f t="shared" si="11"/>
        <v>12665.356485165392</v>
      </c>
      <c r="P20" s="37">
        <f t="shared" si="12"/>
        <v>1318.0219695214271</v>
      </c>
      <c r="Q20" s="95"/>
      <c r="R20" s="30">
        <f t="shared" si="1"/>
        <v>1</v>
      </c>
      <c r="S20" s="35">
        <f t="shared" si="2"/>
        <v>1</v>
      </c>
      <c r="T20" s="95"/>
      <c r="U20" s="41">
        <f t="shared" si="3"/>
        <v>0.33600079419045359</v>
      </c>
      <c r="V20" s="35">
        <f t="shared" si="4"/>
        <v>4.0000000271028149E-3</v>
      </c>
      <c r="W20" s="95"/>
      <c r="X20" s="87">
        <f t="shared" si="14"/>
        <v>7725</v>
      </c>
      <c r="Y20" s="43">
        <f t="shared" si="5"/>
        <v>87051198.406111717</v>
      </c>
      <c r="Z20" s="43">
        <f t="shared" si="6"/>
        <v>264652.82278328447</v>
      </c>
      <c r="AA20" s="43">
        <f t="shared" si="7"/>
        <v>-161251.64444660713</v>
      </c>
      <c r="AB20" s="44">
        <f t="shared" si="8"/>
        <v>24670.904159091719</v>
      </c>
      <c r="AD20" s="42">
        <f t="shared" si="9"/>
        <v>87186995.488607496</v>
      </c>
      <c r="AE20" s="120"/>
      <c r="AF20" s="66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0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1">
        <f>'[1]Szenario 3'!$K21</f>
        <v>1449.5062528000901</v>
      </c>
      <c r="H21" s="95"/>
      <c r="I21" s="75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5"/>
      <c r="M21" s="91">
        <f t="shared" si="13"/>
        <v>15.991367272922067</v>
      </c>
      <c r="O21" s="33">
        <f t="shared" si="11"/>
        <v>12729.59213368193</v>
      </c>
      <c r="P21" s="37">
        <f t="shared" si="12"/>
        <v>1324.6729285688293</v>
      </c>
      <c r="Q21" s="95"/>
      <c r="R21" s="30">
        <f t="shared" si="1"/>
        <v>1</v>
      </c>
      <c r="S21" s="35">
        <f t="shared" si="2"/>
        <v>1</v>
      </c>
      <c r="T21" s="95"/>
      <c r="U21" s="41">
        <f t="shared" si="3"/>
        <v>0.33600081042521468</v>
      </c>
      <c r="V21" s="35">
        <f t="shared" si="4"/>
        <v>4.0000000276540311E-3</v>
      </c>
      <c r="W21" s="95"/>
      <c r="X21" s="87">
        <f t="shared" si="14"/>
        <v>7725</v>
      </c>
      <c r="Y21" s="43">
        <f t="shared" si="5"/>
        <v>87492703.693360999</v>
      </c>
      <c r="Z21" s="43">
        <f t="shared" si="6"/>
        <v>265994.93063959008</v>
      </c>
      <c r="AA21" s="43">
        <f t="shared" si="7"/>
        <v>-186707.77149774105</v>
      </c>
      <c r="AB21" s="44">
        <f t="shared" si="8"/>
        <v>24795.894085783166</v>
      </c>
      <c r="AD21" s="42">
        <f t="shared" si="9"/>
        <v>87604511.746588632</v>
      </c>
      <c r="AE21" s="120"/>
    </row>
    <row r="22" spans="1:36" ht="15" thickBot="1" x14ac:dyDescent="0.35">
      <c r="A22" s="5">
        <f t="shared" si="10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1">
        <f>'[1]Szenario 3'!$K22</f>
        <v>1468.110328509189</v>
      </c>
      <c r="H22" s="95"/>
      <c r="I22" s="75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5"/>
      <c r="M22" s="90">
        <f t="shared" si="13"/>
        <v>17.912663182037328</v>
      </c>
      <c r="O22" s="33">
        <f t="shared" si="11"/>
        <v>12793.827782198468</v>
      </c>
      <c r="P22" s="37">
        <f t="shared" si="12"/>
        <v>1331.3238876162318</v>
      </c>
      <c r="Q22" s="95"/>
      <c r="R22" s="30">
        <f t="shared" si="1"/>
        <v>1</v>
      </c>
      <c r="S22" s="35">
        <f t="shared" si="2"/>
        <v>1</v>
      </c>
      <c r="T22" s="95"/>
      <c r="U22" s="41">
        <f t="shared" si="3"/>
        <v>0.33600082690761485</v>
      </c>
      <c r="V22" s="35">
        <f t="shared" si="4"/>
        <v>4.000000028213613E-3</v>
      </c>
      <c r="W22" s="95"/>
      <c r="X22" s="87">
        <f t="shared" si="14"/>
        <v>7725</v>
      </c>
      <c r="Y22" s="43">
        <f t="shared" si="5"/>
        <v>87934209.088001281</v>
      </c>
      <c r="Z22" s="43">
        <f t="shared" si="6"/>
        <v>267337.0384958958</v>
      </c>
      <c r="AA22" s="43">
        <f t="shared" si="7"/>
        <v>-212412.55647849635</v>
      </c>
      <c r="AB22" s="44">
        <f t="shared" si="8"/>
        <v>24920.884012474606</v>
      </c>
      <c r="AD22" s="42">
        <f t="shared" si="9"/>
        <v>88021779.454031155</v>
      </c>
      <c r="AE22" s="120"/>
      <c r="AF22" s="56" t="s">
        <v>25</v>
      </c>
      <c r="AG22" s="47"/>
      <c r="AH22" s="47"/>
      <c r="AI22" s="83" t="s">
        <v>62</v>
      </c>
      <c r="AJ22" s="84"/>
    </row>
    <row r="23" spans="1:36" ht="15" thickTop="1" x14ac:dyDescent="0.3">
      <c r="A23" s="5">
        <f t="shared" si="10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1">
        <f>'[1]Szenario 3'!$K23</f>
        <v>1486.7144042182883</v>
      </c>
      <c r="H23" s="95"/>
      <c r="I23" s="75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5"/>
      <c r="M23" s="91">
        <f t="shared" si="13"/>
        <v>19.833959091152586</v>
      </c>
      <c r="O23" s="33">
        <f t="shared" si="11"/>
        <v>12858.063430715009</v>
      </c>
      <c r="P23" s="37">
        <f t="shared" si="12"/>
        <v>1337.9748466636343</v>
      </c>
      <c r="Q23" s="95"/>
      <c r="R23" s="30">
        <f t="shared" si="1"/>
        <v>1</v>
      </c>
      <c r="S23" s="35">
        <f t="shared" si="2"/>
        <v>1</v>
      </c>
      <c r="T23" s="95"/>
      <c r="U23" s="41">
        <f t="shared" si="3"/>
        <v>0.33600084364015975</v>
      </c>
      <c r="V23" s="35">
        <f t="shared" si="4"/>
        <v>4.0000000287816438E-3</v>
      </c>
      <c r="W23" s="95"/>
      <c r="X23" s="87">
        <f t="shared" si="14"/>
        <v>7725</v>
      </c>
      <c r="Y23" s="43">
        <f t="shared" si="5"/>
        <v>88375714.591666594</v>
      </c>
      <c r="Z23" s="43">
        <f t="shared" si="6"/>
        <v>268679.14635220153</v>
      </c>
      <c r="AA23" s="43">
        <f t="shared" si="7"/>
        <v>-238365.999388873</v>
      </c>
      <c r="AB23" s="44">
        <f t="shared" si="8"/>
        <v>25045.873939166057</v>
      </c>
      <c r="AD23" s="42">
        <f t="shared" si="9"/>
        <v>88438798.612569094</v>
      </c>
      <c r="AE23" s="120"/>
      <c r="AF23" s="57" t="s">
        <v>34</v>
      </c>
      <c r="AG23" s="27"/>
      <c r="AH23" s="27"/>
      <c r="AI23" s="81" t="s">
        <v>63</v>
      </c>
      <c r="AJ23" s="85" t="s">
        <v>64</v>
      </c>
    </row>
    <row r="24" spans="1:36" x14ac:dyDescent="0.3">
      <c r="A24" s="5">
        <f t="shared" si="10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1">
        <f>'[1]Szenario 3'!$K24</f>
        <v>1505.3184799273872</v>
      </c>
      <c r="H24" s="95"/>
      <c r="I24" s="75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5"/>
      <c r="M24" s="90">
        <f t="shared" si="13"/>
        <v>21.755255000267844</v>
      </c>
      <c r="O24" s="33">
        <f t="shared" si="11"/>
        <v>12922.299079231549</v>
      </c>
      <c r="P24" s="37">
        <f t="shared" si="12"/>
        <v>1344.6258057110369</v>
      </c>
      <c r="Q24" s="95"/>
      <c r="R24" s="30">
        <f t="shared" si="1"/>
        <v>1</v>
      </c>
      <c r="S24" s="35">
        <f t="shared" si="2"/>
        <v>1</v>
      </c>
      <c r="T24" s="95"/>
      <c r="U24" s="41">
        <f t="shared" si="3"/>
        <v>0.33600086062536749</v>
      </c>
      <c r="V24" s="35">
        <f t="shared" si="4"/>
        <v>4.0000000293582104E-3</v>
      </c>
      <c r="W24" s="95"/>
      <c r="X24" s="87">
        <f t="shared" si="14"/>
        <v>7725</v>
      </c>
      <c r="Y24" s="43">
        <f t="shared" si="5"/>
        <v>88817220.206007302</v>
      </c>
      <c r="Z24" s="43">
        <f t="shared" si="6"/>
        <v>270021.25420850725</v>
      </c>
      <c r="AA24" s="43">
        <f t="shared" si="7"/>
        <v>-264568.1002288711</v>
      </c>
      <c r="AB24" s="44">
        <f t="shared" si="8"/>
        <v>25170.863865857504</v>
      </c>
      <c r="AD24" s="42">
        <f t="shared" si="9"/>
        <v>88855569.223852783</v>
      </c>
      <c r="AE24" s="120"/>
      <c r="AF24" s="49" t="s">
        <v>35</v>
      </c>
      <c r="AG24" s="28">
        <v>5</v>
      </c>
      <c r="AH24" s="27" t="s">
        <v>28</v>
      </c>
      <c r="AI24" s="81" t="s">
        <v>66</v>
      </c>
      <c r="AJ24" s="85" t="s">
        <v>65</v>
      </c>
    </row>
    <row r="25" spans="1:36" x14ac:dyDescent="0.3">
      <c r="A25" s="5">
        <f t="shared" si="10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1">
        <f>'[1]Szenario 3'!$K25</f>
        <v>1523.9225556364863</v>
      </c>
      <c r="H25" s="95"/>
      <c r="I25" s="75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5"/>
      <c r="M25" s="91">
        <f t="shared" si="13"/>
        <v>23.676550909383103</v>
      </c>
      <c r="O25" s="33">
        <f t="shared" si="11"/>
        <v>12986.534727748087</v>
      </c>
      <c r="P25" s="37">
        <f t="shared" si="12"/>
        <v>1351.2767647584392</v>
      </c>
      <c r="Q25" s="95"/>
      <c r="R25" s="30">
        <f t="shared" si="1"/>
        <v>1</v>
      </c>
      <c r="S25" s="35">
        <f t="shared" si="2"/>
        <v>1</v>
      </c>
      <c r="T25" s="95"/>
      <c r="U25" s="41">
        <f t="shared" si="3"/>
        <v>0.33600087786576888</v>
      </c>
      <c r="V25" s="35">
        <f t="shared" si="4"/>
        <v>4.0000000299433951E-3</v>
      </c>
      <c r="W25" s="95"/>
      <c r="X25" s="87">
        <f t="shared" si="14"/>
        <v>7725</v>
      </c>
      <c r="Y25" s="43">
        <f t="shared" si="5"/>
        <v>89258725.932690442</v>
      </c>
      <c r="Z25" s="43">
        <f t="shared" si="6"/>
        <v>271363.36206481286</v>
      </c>
      <c r="AA25" s="43">
        <f t="shared" si="7"/>
        <v>-291018.85899849038</v>
      </c>
      <c r="AB25" s="44">
        <f t="shared" si="8"/>
        <v>25295.853792548947</v>
      </c>
      <c r="AD25" s="42">
        <f t="shared" si="9"/>
        <v>89272091.289549306</v>
      </c>
      <c r="AE25" s="120"/>
      <c r="AF25" s="49" t="s">
        <v>36</v>
      </c>
      <c r="AG25" s="28">
        <v>30</v>
      </c>
      <c r="AH25" s="27" t="s">
        <v>28</v>
      </c>
      <c r="AI25" s="81" t="s">
        <v>68</v>
      </c>
      <c r="AJ25" s="85" t="s">
        <v>67</v>
      </c>
    </row>
    <row r="26" spans="1:36" ht="15" thickBot="1" x14ac:dyDescent="0.35">
      <c r="A26" s="5">
        <f t="shared" si="10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1">
        <f>'[1]Szenario 3'!$K26</f>
        <v>1542.5266313455852</v>
      </c>
      <c r="H26" s="95"/>
      <c r="I26" s="75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5"/>
      <c r="M26" s="90">
        <f t="shared" si="13"/>
        <v>25.597846818498361</v>
      </c>
      <c r="O26" s="33">
        <f t="shared" si="11"/>
        <v>13050.770376264627</v>
      </c>
      <c r="P26" s="37">
        <f t="shared" si="12"/>
        <v>1357.9277238058419</v>
      </c>
      <c r="Q26" s="95"/>
      <c r="R26" s="30">
        <f t="shared" si="1"/>
        <v>1</v>
      </c>
      <c r="S26" s="35">
        <f t="shared" si="2"/>
        <v>1</v>
      </c>
      <c r="T26" s="95"/>
      <c r="U26" s="41">
        <f t="shared" si="3"/>
        <v>0.33600089536390726</v>
      </c>
      <c r="V26" s="35">
        <f t="shared" si="4"/>
        <v>4.0000000305372846E-3</v>
      </c>
      <c r="W26" s="95"/>
      <c r="X26" s="87">
        <f t="shared" si="14"/>
        <v>7725</v>
      </c>
      <c r="Y26" s="43">
        <f t="shared" si="5"/>
        <v>89700231.773399666</v>
      </c>
      <c r="Z26" s="43">
        <f t="shared" si="6"/>
        <v>272705.46992111852</v>
      </c>
      <c r="AA26" s="43">
        <f t="shared" si="7"/>
        <v>-317718.27569773106</v>
      </c>
      <c r="AB26" s="44">
        <f t="shared" si="8"/>
        <v>25420.843719240394</v>
      </c>
      <c r="AD26" s="42">
        <f t="shared" si="9"/>
        <v>89688364.811342284</v>
      </c>
      <c r="AE26" s="120"/>
      <c r="AF26" s="58" t="s">
        <v>27</v>
      </c>
      <c r="AG26" s="59">
        <f>(3750*AJ11*AG8)+(850*AJ9)+(4*130000)</f>
        <v>1160000</v>
      </c>
      <c r="AH26" s="40" t="s">
        <v>21</v>
      </c>
      <c r="AI26" s="86"/>
      <c r="AJ26" s="39"/>
    </row>
    <row r="27" spans="1:36" ht="15" thickBot="1" x14ac:dyDescent="0.35">
      <c r="A27" s="5">
        <f t="shared" si="10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1">
        <f>'[1]Szenario 3'!$K27</f>
        <v>1561.1307070546845</v>
      </c>
      <c r="H27" s="95"/>
      <c r="I27" s="75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5"/>
      <c r="M27" s="91">
        <f t="shared" si="13"/>
        <v>27.51914272761362</v>
      </c>
      <c r="O27" s="33">
        <f t="shared" si="11"/>
        <v>13115.006024781167</v>
      </c>
      <c r="P27" s="37">
        <f t="shared" si="12"/>
        <v>1364.5786828532443</v>
      </c>
      <c r="Q27" s="95"/>
      <c r="R27" s="30">
        <f t="shared" si="1"/>
        <v>1</v>
      </c>
      <c r="S27" s="35">
        <f t="shared" si="2"/>
        <v>1</v>
      </c>
      <c r="T27" s="95"/>
      <c r="U27" s="41">
        <f t="shared" si="3"/>
        <v>0.33600091312233865</v>
      </c>
      <c r="V27" s="35">
        <f t="shared" si="4"/>
        <v>4.0000000311399666E-3</v>
      </c>
      <c r="W27" s="95"/>
      <c r="X27" s="87">
        <f t="shared" si="14"/>
        <v>7725</v>
      </c>
      <c r="Y27" s="43">
        <f t="shared" si="5"/>
        <v>90141737.729835376</v>
      </c>
      <c r="Z27" s="43">
        <f t="shared" si="6"/>
        <v>274047.57777742425</v>
      </c>
      <c r="AA27" s="43">
        <f t="shared" si="7"/>
        <v>-344666.35032659321</v>
      </c>
      <c r="AB27" s="44">
        <f t="shared" si="8"/>
        <v>25545.833645931842</v>
      </c>
      <c r="AD27" s="42">
        <f t="shared" si="9"/>
        <v>90104389.790932134</v>
      </c>
      <c r="AE27" s="120"/>
    </row>
    <row r="28" spans="1:36" ht="15" thickBot="1" x14ac:dyDescent="0.35">
      <c r="A28" s="5">
        <f t="shared" si="10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1">
        <f>'[1]Szenario 3'!$K28</f>
        <v>1579.7347827637834</v>
      </c>
      <c r="H28" s="95"/>
      <c r="I28" s="75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5"/>
      <c r="M28" s="90">
        <f t="shared" si="13"/>
        <v>29.440438636728878</v>
      </c>
      <c r="O28" s="33">
        <f t="shared" si="11"/>
        <v>13179.241673297707</v>
      </c>
      <c r="P28" s="37">
        <f t="shared" si="12"/>
        <v>1371.229641900647</v>
      </c>
      <c r="Q28" s="95"/>
      <c r="R28" s="30">
        <f t="shared" si="1"/>
        <v>1</v>
      </c>
      <c r="S28" s="35">
        <f t="shared" si="2"/>
        <v>1</v>
      </c>
      <c r="T28" s="95"/>
      <c r="U28" s="41">
        <f t="shared" si="3"/>
        <v>0.33600093114363172</v>
      </c>
      <c r="V28" s="35">
        <f t="shared" si="4"/>
        <v>4.0000000317515242E-3</v>
      </c>
      <c r="W28" s="95"/>
      <c r="X28" s="87">
        <f t="shared" si="14"/>
        <v>7725</v>
      </c>
      <c r="Y28" s="43">
        <f t="shared" si="5"/>
        <v>90583243.803714827</v>
      </c>
      <c r="Z28" s="43">
        <f t="shared" si="6"/>
        <v>275389.68563372997</v>
      </c>
      <c r="AA28" s="43">
        <f t="shared" si="7"/>
        <v>-371863.08288507664</v>
      </c>
      <c r="AB28" s="44">
        <f t="shared" si="8"/>
        <v>25670.823572623292</v>
      </c>
      <c r="AD28" s="42">
        <f t="shared" si="9"/>
        <v>90520166.23003611</v>
      </c>
      <c r="AE28" s="120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0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1">
        <f>'[1]Szenario 3'!$K29</f>
        <v>1598.3388584728825</v>
      </c>
      <c r="H29" s="95"/>
      <c r="I29" s="75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5"/>
      <c r="M29" s="91">
        <f t="shared" si="13"/>
        <v>31.361734545844136</v>
      </c>
      <c r="O29" s="33">
        <f t="shared" si="11"/>
        <v>13243.477321814247</v>
      </c>
      <c r="P29" s="37">
        <f t="shared" si="12"/>
        <v>1377.8806009480495</v>
      </c>
      <c r="Q29" s="95"/>
      <c r="R29" s="30">
        <f t="shared" si="1"/>
        <v>1</v>
      </c>
      <c r="S29" s="35">
        <f t="shared" si="2"/>
        <v>1</v>
      </c>
      <c r="T29" s="95"/>
      <c r="U29" s="41">
        <f t="shared" si="3"/>
        <v>0.33600094943036757</v>
      </c>
      <c r="V29" s="35">
        <f t="shared" si="4"/>
        <v>4.0000000323720452E-3</v>
      </c>
      <c r="W29" s="95"/>
      <c r="X29" s="87">
        <f t="shared" si="14"/>
        <v>7725</v>
      </c>
      <c r="Y29" s="43">
        <f t="shared" si="5"/>
        <v>91024749.996772066</v>
      </c>
      <c r="Z29" s="43">
        <f t="shared" si="6"/>
        <v>276731.79349003569</v>
      </c>
      <c r="AA29" s="43">
        <f t="shared" si="7"/>
        <v>-399308.47337318148</v>
      </c>
      <c r="AB29" s="44">
        <f t="shared" si="8"/>
        <v>25795.813499314736</v>
      </c>
      <c r="AD29" s="42">
        <f t="shared" si="9"/>
        <v>90935694.130388245</v>
      </c>
      <c r="AE29" s="120"/>
      <c r="AF29" s="57" t="s">
        <v>23</v>
      </c>
      <c r="AG29" s="28">
        <v>35</v>
      </c>
      <c r="AH29" s="27" t="s">
        <v>21</v>
      </c>
      <c r="AI29" s="50"/>
    </row>
    <row r="30" spans="1:36" x14ac:dyDescent="0.3">
      <c r="A30" s="5">
        <f t="shared" si="10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1">
        <f>'[1]Szenario 3'!$K30</f>
        <v>1616.9429341819816</v>
      </c>
      <c r="H30" s="95"/>
      <c r="I30" s="75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5"/>
      <c r="M30" s="90">
        <f t="shared" si="13"/>
        <v>33.283030454959395</v>
      </c>
      <c r="O30" s="33">
        <f t="shared" si="11"/>
        <v>13307.712970330787</v>
      </c>
      <c r="P30" s="37">
        <f t="shared" si="12"/>
        <v>1384.5315599954522</v>
      </c>
      <c r="Q30" s="95"/>
      <c r="R30" s="30">
        <f t="shared" si="1"/>
        <v>1</v>
      </c>
      <c r="S30" s="35">
        <f t="shared" si="2"/>
        <v>1</v>
      </c>
      <c r="T30" s="95"/>
      <c r="U30" s="41">
        <f t="shared" si="3"/>
        <v>0.33600096798514012</v>
      </c>
      <c r="V30" s="35">
        <f t="shared" si="4"/>
        <v>4.000000033001618E-3</v>
      </c>
      <c r="W30" s="95"/>
      <c r="X30" s="87">
        <f t="shared" si="14"/>
        <v>7725</v>
      </c>
      <c r="Y30" s="43">
        <f t="shared" si="5"/>
        <v>91466256.310758248</v>
      </c>
      <c r="Z30" s="43">
        <f t="shared" si="6"/>
        <v>278073.90134634136</v>
      </c>
      <c r="AA30" s="43">
        <f t="shared" si="7"/>
        <v>-427002.52179090772</v>
      </c>
      <c r="AB30" s="44">
        <f t="shared" si="8"/>
        <v>25920.803426006187</v>
      </c>
      <c r="AD30" s="42">
        <f t="shared" si="9"/>
        <v>91350973.493739694</v>
      </c>
      <c r="AE30" s="120"/>
      <c r="AF30" s="61" t="s">
        <v>24</v>
      </c>
      <c r="AG30" s="28">
        <v>56</v>
      </c>
      <c r="AH30" s="27" t="s">
        <v>21</v>
      </c>
      <c r="AI30" s="50"/>
    </row>
    <row r="31" spans="1:36" x14ac:dyDescent="0.3">
      <c r="A31" s="5">
        <f t="shared" si="10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1">
        <f>'[1]Szenario 3'!$K31</f>
        <v>1635.5470098910807</v>
      </c>
      <c r="H31" s="95"/>
      <c r="I31" s="75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5"/>
      <c r="M31" s="91">
        <f t="shared" si="13"/>
        <v>35.204326364074653</v>
      </c>
      <c r="O31" s="33">
        <f t="shared" si="11"/>
        <v>13371.948618847327</v>
      </c>
      <c r="P31" s="37">
        <f t="shared" si="12"/>
        <v>1391.1825190428547</v>
      </c>
      <c r="Q31" s="95"/>
      <c r="R31" s="30">
        <f t="shared" si="1"/>
        <v>1</v>
      </c>
      <c r="S31" s="35">
        <f t="shared" si="2"/>
        <v>1</v>
      </c>
      <c r="T31" s="95"/>
      <c r="U31" s="41">
        <f t="shared" si="3"/>
        <v>0.33600098681055579</v>
      </c>
      <c r="V31" s="35">
        <f t="shared" si="4"/>
        <v>4.0000000336403302E-3</v>
      </c>
      <c r="W31" s="95"/>
      <c r="X31" s="87">
        <f t="shared" si="14"/>
        <v>7725</v>
      </c>
      <c r="Y31" s="43">
        <f t="shared" si="5"/>
        <v>91907762.74744159</v>
      </c>
      <c r="Z31" s="43">
        <f t="shared" si="6"/>
        <v>279416.00920264708</v>
      </c>
      <c r="AA31" s="43">
        <f t="shared" si="7"/>
        <v>-454945.22813825519</v>
      </c>
      <c r="AB31" s="44">
        <f t="shared" si="8"/>
        <v>26045.793352697634</v>
      </c>
      <c r="AD31" s="42">
        <f t="shared" si="9"/>
        <v>91766004.321858674</v>
      </c>
      <c r="AE31" s="120"/>
      <c r="AF31" s="62" t="s">
        <v>43</v>
      </c>
      <c r="AG31" s="28" t="s">
        <v>57</v>
      </c>
      <c r="AH31" s="27"/>
      <c r="AI31" s="50"/>
    </row>
    <row r="32" spans="1:36" x14ac:dyDescent="0.3">
      <c r="A32" s="5">
        <f t="shared" si="10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1">
        <f>'[1]Szenario 3'!$K32</f>
        <v>1654.1510856001801</v>
      </c>
      <c r="H32" s="95"/>
      <c r="I32" s="75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5"/>
      <c r="M32" s="90">
        <f t="shared" si="13"/>
        <v>37.125622273189911</v>
      </c>
      <c r="O32" s="33">
        <f t="shared" si="11"/>
        <v>13436.184267363868</v>
      </c>
      <c r="P32" s="37">
        <f t="shared" si="12"/>
        <v>1397.8334780902571</v>
      </c>
      <c r="Q32" s="95"/>
      <c r="R32" s="30">
        <f t="shared" si="1"/>
        <v>1</v>
      </c>
      <c r="S32" s="35">
        <f t="shared" si="2"/>
        <v>1</v>
      </c>
      <c r="T32" s="95"/>
      <c r="U32" s="41">
        <f t="shared" si="3"/>
        <v>0.33600100590923365</v>
      </c>
      <c r="V32" s="35">
        <f t="shared" si="4"/>
        <v>4.0000000342882685E-3</v>
      </c>
      <c r="W32" s="95"/>
      <c r="X32" s="87">
        <f t="shared" si="14"/>
        <v>7725</v>
      </c>
      <c r="Y32" s="43">
        <f t="shared" si="5"/>
        <v>92349269.308607355</v>
      </c>
      <c r="Z32" s="43">
        <f t="shared" si="6"/>
        <v>280758.11705895275</v>
      </c>
      <c r="AA32" s="43">
        <f t="shared" si="7"/>
        <v>-483136.59241522412</v>
      </c>
      <c r="AB32" s="44">
        <f t="shared" si="8"/>
        <v>26170.783279389081</v>
      </c>
      <c r="AD32" s="42">
        <f t="shared" si="9"/>
        <v>92180786.616530463</v>
      </c>
      <c r="AE32" s="120"/>
      <c r="AF32" s="49" t="s">
        <v>23</v>
      </c>
      <c r="AG32" s="27"/>
      <c r="AH32" s="28">
        <v>0</v>
      </c>
      <c r="AI32" s="50" t="s">
        <v>58</v>
      </c>
    </row>
    <row r="33" spans="1:35" ht="15" thickBot="1" x14ac:dyDescent="0.35">
      <c r="A33" s="5">
        <f t="shared" si="10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1">
        <f>'[1]Szenario 3'!$K33</f>
        <v>1672.7551613092789</v>
      </c>
      <c r="H33" s="95"/>
      <c r="I33" s="75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5"/>
      <c r="M33" s="91">
        <f t="shared" si="13"/>
        <v>39.04691818230517</v>
      </c>
      <c r="O33" s="33">
        <f t="shared" si="11"/>
        <v>13500.419915880406</v>
      </c>
      <c r="P33" s="37">
        <f t="shared" si="12"/>
        <v>1404.4844371376596</v>
      </c>
      <c r="Q33" s="95"/>
      <c r="R33" s="30">
        <f t="shared" si="1"/>
        <v>1</v>
      </c>
      <c r="S33" s="35">
        <f t="shared" si="2"/>
        <v>1</v>
      </c>
      <c r="T33" s="95"/>
      <c r="U33" s="41">
        <f t="shared" si="3"/>
        <v>0.33600102528380538</v>
      </c>
      <c r="V33" s="35">
        <f t="shared" si="4"/>
        <v>4.0000000349455223E-3</v>
      </c>
      <c r="W33" s="95"/>
      <c r="X33" s="87">
        <f t="shared" si="14"/>
        <v>7725</v>
      </c>
      <c r="Y33" s="43">
        <f t="shared" si="5"/>
        <v>92790775.996058181</v>
      </c>
      <c r="Z33" s="43">
        <f t="shared" si="6"/>
        <v>282100.22491525841</v>
      </c>
      <c r="AA33" s="43">
        <f t="shared" si="7"/>
        <v>-511576.61462181428</v>
      </c>
      <c r="AB33" s="44">
        <f t="shared" si="8"/>
        <v>26295.773206080525</v>
      </c>
      <c r="AD33" s="42">
        <f t="shared" si="9"/>
        <v>92595320.379557699</v>
      </c>
      <c r="AE33" s="120"/>
      <c r="AF33" s="63" t="s">
        <v>24</v>
      </c>
      <c r="AG33" s="40"/>
      <c r="AH33" s="59">
        <f>20/60</f>
        <v>0.33333333333333331</v>
      </c>
      <c r="AI33" s="55" t="s">
        <v>58</v>
      </c>
    </row>
    <row r="34" spans="1:35" ht="15" thickBot="1" x14ac:dyDescent="0.35">
      <c r="A34" s="5">
        <f t="shared" si="10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1">
        <f>'[1]Szenario 3'!$K34</f>
        <v>1691.3592370183781</v>
      </c>
      <c r="H34" s="95"/>
      <c r="I34" s="75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5"/>
      <c r="M34" s="90">
        <f t="shared" si="13"/>
        <v>40.968214091420428</v>
      </c>
      <c r="O34" s="33">
        <f t="shared" si="11"/>
        <v>13564.655564396946</v>
      </c>
      <c r="P34" s="37">
        <f t="shared" si="12"/>
        <v>1411.1353961850621</v>
      </c>
      <c r="Q34" s="95"/>
      <c r="R34" s="30">
        <f t="shared" si="1"/>
        <v>1</v>
      </c>
      <c r="S34" s="35">
        <f t="shared" si="2"/>
        <v>1</v>
      </c>
      <c r="T34" s="95"/>
      <c r="U34" s="41">
        <f t="shared" si="3"/>
        <v>0.33600104493691524</v>
      </c>
      <c r="V34" s="35">
        <f t="shared" si="4"/>
        <v>4.0000000356121791E-3</v>
      </c>
      <c r="W34" s="95"/>
      <c r="X34" s="87">
        <f t="shared" si="14"/>
        <v>7725</v>
      </c>
      <c r="Y34" s="43">
        <f t="shared" si="5"/>
        <v>93232282.811613902</v>
      </c>
      <c r="Z34" s="43">
        <f t="shared" si="6"/>
        <v>283442.33277156414</v>
      </c>
      <c r="AA34" s="43">
        <f t="shared" si="7"/>
        <v>-540265.29475802591</v>
      </c>
      <c r="AB34" s="44">
        <f t="shared" si="8"/>
        <v>26420.763132771972</v>
      </c>
      <c r="AD34" s="42">
        <f t="shared" si="9"/>
        <v>93009605.612760216</v>
      </c>
      <c r="AE34" s="120"/>
    </row>
    <row r="35" spans="1:35" ht="15" thickBot="1" x14ac:dyDescent="0.35">
      <c r="A35" s="5">
        <f t="shared" si="10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1">
        <f>'[1]Szenario 3'!$K35</f>
        <v>1709.9633127274767</v>
      </c>
      <c r="H35" s="95"/>
      <c r="I35" s="75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5"/>
      <c r="M35" s="91">
        <f t="shared" si="13"/>
        <v>42.889510000535687</v>
      </c>
      <c r="O35" s="33">
        <f t="shared" si="11"/>
        <v>13628.891212913486</v>
      </c>
      <c r="P35" s="37">
        <f t="shared" si="12"/>
        <v>1417.7863552324648</v>
      </c>
      <c r="Q35" s="95"/>
      <c r="R35" s="30">
        <f t="shared" si="1"/>
        <v>1</v>
      </c>
      <c r="S35" s="35">
        <f t="shared" si="2"/>
        <v>1</v>
      </c>
      <c r="T35" s="95"/>
      <c r="U35" s="41">
        <f t="shared" si="3"/>
        <v>0.33600106487122006</v>
      </c>
      <c r="V35" s="35">
        <f t="shared" si="4"/>
        <v>4.0000000362883292E-3</v>
      </c>
      <c r="W35" s="95"/>
      <c r="X35" s="87">
        <f t="shared" si="14"/>
        <v>7725</v>
      </c>
      <c r="Y35" s="43">
        <f t="shared" si="5"/>
        <v>93673789.757111832</v>
      </c>
      <c r="Z35" s="43">
        <f t="shared" si="6"/>
        <v>284784.44062786986</v>
      </c>
      <c r="AA35" s="43">
        <f t="shared" si="7"/>
        <v>-569202.63282385876</v>
      </c>
      <c r="AB35" s="44">
        <f t="shared" si="8"/>
        <v>26545.753059463423</v>
      </c>
      <c r="AD35" s="42">
        <f t="shared" si="9"/>
        <v>93423642.317975312</v>
      </c>
      <c r="AE35" s="120"/>
      <c r="AF35" s="56" t="s">
        <v>37</v>
      </c>
      <c r="AG35" s="47"/>
      <c r="AH35" s="60"/>
    </row>
    <row r="36" spans="1:35" ht="15" thickTop="1" x14ac:dyDescent="0.3">
      <c r="A36" s="5">
        <f t="shared" si="10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1">
        <f>'[1]Szenario 3'!$K36</f>
        <v>1728.5673884365763</v>
      </c>
      <c r="H36" s="95"/>
      <c r="I36" s="75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5"/>
      <c r="M36" s="90">
        <f t="shared" si="13"/>
        <v>44.810805909650945</v>
      </c>
      <c r="O36" s="33">
        <f t="shared" si="11"/>
        <v>13693.126861430024</v>
      </c>
      <c r="P36" s="37">
        <f t="shared" si="12"/>
        <v>1424.437314279867</v>
      </c>
      <c r="Q36" s="95"/>
      <c r="R36" s="30">
        <f t="shared" si="1"/>
        <v>1</v>
      </c>
      <c r="S36" s="35">
        <f t="shared" si="2"/>
        <v>1</v>
      </c>
      <c r="T36" s="95"/>
      <c r="U36" s="41">
        <f t="shared" si="3"/>
        <v>0.33600108508938947</v>
      </c>
      <c r="V36" s="35">
        <f t="shared" si="4"/>
        <v>4.0000000369740619E-3</v>
      </c>
      <c r="W36" s="95"/>
      <c r="X36" s="87">
        <f t="shared" si="14"/>
        <v>7725</v>
      </c>
      <c r="Y36" s="43">
        <f t="shared" si="5"/>
        <v>94115296.834406763</v>
      </c>
      <c r="Z36" s="43">
        <f t="shared" si="6"/>
        <v>286126.54848417552</v>
      </c>
      <c r="AA36" s="43">
        <f t="shared" si="7"/>
        <v>-598388.62881931302</v>
      </c>
      <c r="AB36" s="44">
        <f t="shared" si="8"/>
        <v>26670.742986154863</v>
      </c>
      <c r="AD36" s="42">
        <f t="shared" si="9"/>
        <v>93837430.497057781</v>
      </c>
      <c r="AE36" s="120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0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1">
        <f>'[1]Szenario 3'!$K37</f>
        <v>1747.1714641456751</v>
      </c>
      <c r="H37" s="95"/>
      <c r="I37" s="75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5"/>
      <c r="M37" s="91">
        <f t="shared" si="13"/>
        <v>46.732101818766203</v>
      </c>
      <c r="O37" s="33">
        <f t="shared" si="11"/>
        <v>13757.362509946563</v>
      </c>
      <c r="P37" s="37">
        <f t="shared" si="12"/>
        <v>1431.0882733272695</v>
      </c>
      <c r="Q37" s="95"/>
      <c r="R37" s="30">
        <f t="shared" si="1"/>
        <v>1</v>
      </c>
      <c r="S37" s="35">
        <f t="shared" si="2"/>
        <v>1</v>
      </c>
      <c r="T37" s="95"/>
      <c r="U37" s="41">
        <f t="shared" si="3"/>
        <v>0.33600110559410551</v>
      </c>
      <c r="V37" s="35">
        <f t="shared" si="4"/>
        <v>4.0000000376694683E-3</v>
      </c>
      <c r="W37" s="95"/>
      <c r="X37" s="87">
        <f t="shared" si="14"/>
        <v>7725</v>
      </c>
      <c r="Y37" s="43">
        <f t="shared" si="5"/>
        <v>94556804.045370996</v>
      </c>
      <c r="Z37" s="43">
        <f t="shared" si="6"/>
        <v>287468.65634048113</v>
      </c>
      <c r="AA37" s="43">
        <f t="shared" si="7"/>
        <v>-627823.28274438868</v>
      </c>
      <c r="AB37" s="44">
        <f t="shared" si="8"/>
        <v>26795.73291284631</v>
      </c>
      <c r="AD37" s="42">
        <f t="shared" si="9"/>
        <v>94250970.151879936</v>
      </c>
      <c r="AE37" s="120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0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1">
        <f>'[1]Szenario 3'!$K38</f>
        <v>1765.7755398547743</v>
      </c>
      <c r="H38" s="95"/>
      <c r="I38" s="75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5"/>
      <c r="M38" s="90">
        <f t="shared" si="13"/>
        <v>48.653397727881462</v>
      </c>
      <c r="O38" s="33">
        <f t="shared" si="11"/>
        <v>13821.598158463101</v>
      </c>
      <c r="P38" s="37">
        <f t="shared" si="12"/>
        <v>1437.7392323746719</v>
      </c>
      <c r="Q38" s="95"/>
      <c r="R38" s="30">
        <f t="shared" si="1"/>
        <v>1</v>
      </c>
      <c r="S38" s="35">
        <f t="shared" si="2"/>
        <v>1</v>
      </c>
      <c r="T38" s="95"/>
      <c r="U38" s="41">
        <f t="shared" si="3"/>
        <v>0.3360011263880629</v>
      </c>
      <c r="V38" s="35">
        <f t="shared" si="4"/>
        <v>4.0000000383746386E-3</v>
      </c>
      <c r="W38" s="95"/>
      <c r="X38" s="87">
        <f t="shared" si="14"/>
        <v>7725</v>
      </c>
      <c r="Y38" s="43">
        <f t="shared" si="5"/>
        <v>94998311.391894519</v>
      </c>
      <c r="Z38" s="43">
        <f t="shared" si="6"/>
        <v>288810.7641967868</v>
      </c>
      <c r="AA38" s="43">
        <f t="shared" si="7"/>
        <v>-657506.59459908551</v>
      </c>
      <c r="AB38" s="44">
        <f t="shared" si="8"/>
        <v>26920.72283953775</v>
      </c>
      <c r="AD38" s="42">
        <f t="shared" si="9"/>
        <v>94664261.284331754</v>
      </c>
      <c r="AE38" s="120"/>
    </row>
    <row r="39" spans="1:35" ht="15" thickBot="1" x14ac:dyDescent="0.35">
      <c r="A39" s="5">
        <f t="shared" si="10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1">
        <f>'[1]Szenario 3'!$K39</f>
        <v>1784.3796155638734</v>
      </c>
      <c r="H39" s="95"/>
      <c r="I39" s="75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5"/>
      <c r="M39" s="91">
        <f t="shared" si="13"/>
        <v>50.57469363699672</v>
      </c>
      <c r="O39" s="33">
        <f t="shared" si="11"/>
        <v>13885.833806979641</v>
      </c>
      <c r="P39" s="37">
        <f t="shared" si="12"/>
        <v>1444.3901914220744</v>
      </c>
      <c r="Q39" s="95"/>
      <c r="R39" s="30">
        <f t="shared" si="1"/>
        <v>1</v>
      </c>
      <c r="S39" s="35">
        <f t="shared" si="2"/>
        <v>1</v>
      </c>
      <c r="T39" s="95"/>
      <c r="U39" s="41">
        <f t="shared" si="3"/>
        <v>0.33600114747396898</v>
      </c>
      <c r="V39" s="35">
        <f t="shared" si="4"/>
        <v>4.000000039089663E-3</v>
      </c>
      <c r="W39" s="95"/>
      <c r="X39" s="87">
        <f t="shared" si="14"/>
        <v>7725</v>
      </c>
      <c r="Y39" s="43">
        <f t="shared" si="5"/>
        <v>95439818.875885069</v>
      </c>
      <c r="Z39" s="43">
        <f t="shared" si="6"/>
        <v>290152.87205309258</v>
      </c>
      <c r="AA39" s="43">
        <f t="shared" si="7"/>
        <v>-687438.56438340398</v>
      </c>
      <c r="AB39" s="44">
        <f t="shared" si="8"/>
        <v>27045.7127662292</v>
      </c>
      <c r="AD39" s="42">
        <f t="shared" si="9"/>
        <v>95077303.896320984</v>
      </c>
      <c r="AE39" s="120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0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1">
        <f>'[1]Szenario 3'!$K40</f>
        <v>1802.9836912729727</v>
      </c>
      <c r="H40" s="95"/>
      <c r="I40" s="75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5"/>
      <c r="M40" s="90">
        <f t="shared" si="13"/>
        <v>52.495989546111979</v>
      </c>
      <c r="O40" s="33">
        <f t="shared" si="11"/>
        <v>13950.069455496181</v>
      </c>
      <c r="P40" s="37">
        <f t="shared" si="12"/>
        <v>1451.0411504694769</v>
      </c>
      <c r="Q40" s="95"/>
      <c r="R40" s="30">
        <f t="shared" si="1"/>
        <v>1</v>
      </c>
      <c r="S40" s="35">
        <f t="shared" si="2"/>
        <v>1</v>
      </c>
      <c r="T40" s="95"/>
      <c r="U40" s="41">
        <f t="shared" si="3"/>
        <v>0.33600116885454373</v>
      </c>
      <c r="V40" s="35">
        <f t="shared" si="4"/>
        <v>4.0000000398146334E-3</v>
      </c>
      <c r="W40" s="95"/>
      <c r="X40" s="87">
        <f t="shared" si="14"/>
        <v>7725</v>
      </c>
      <c r="Y40" s="43">
        <f t="shared" si="5"/>
        <v>95881326.499268204</v>
      </c>
      <c r="Z40" s="43">
        <f t="shared" si="6"/>
        <v>291494.97990939824</v>
      </c>
      <c r="AA40" s="43">
        <f t="shared" si="7"/>
        <v>-717619.19209734374</v>
      </c>
      <c r="AB40" s="44">
        <f t="shared" si="8"/>
        <v>27170.702692920648</v>
      </c>
      <c r="AD40" s="42">
        <f t="shared" si="9"/>
        <v>95490097.989773184</v>
      </c>
      <c r="AE40" s="120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0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1">
        <f>'[1]Szenario 3'!$K41</f>
        <v>1821.5877669820716</v>
      </c>
      <c r="H41" s="95"/>
      <c r="I41" s="75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5"/>
      <c r="M41" s="91">
        <f t="shared" si="13"/>
        <v>54.417285455227237</v>
      </c>
      <c r="O41" s="33">
        <f t="shared" si="11"/>
        <v>14014.305104012723</v>
      </c>
      <c r="P41" s="37">
        <f t="shared" si="12"/>
        <v>1457.6921095168798</v>
      </c>
      <c r="Q41" s="95"/>
      <c r="R41" s="30">
        <f t="shared" si="1"/>
        <v>1</v>
      </c>
      <c r="S41" s="35">
        <f t="shared" si="2"/>
        <v>1</v>
      </c>
      <c r="T41" s="95"/>
      <c r="U41" s="41">
        <f t="shared" si="3"/>
        <v>0.33600119053251964</v>
      </c>
      <c r="V41" s="35">
        <f t="shared" si="4"/>
        <v>4.000000040549641E-3</v>
      </c>
      <c r="W41" s="95"/>
      <c r="X41" s="87">
        <f t="shared" si="14"/>
        <v>7725</v>
      </c>
      <c r="Y41" s="43">
        <f t="shared" si="5"/>
        <v>96322834.263987318</v>
      </c>
      <c r="Z41" s="43">
        <f t="shared" si="6"/>
        <v>292837.08776570397</v>
      </c>
      <c r="AA41" s="43">
        <f t="shared" si="7"/>
        <v>-748048.4777409049</v>
      </c>
      <c r="AB41" s="44">
        <f t="shared" si="8"/>
        <v>27295.692619612098</v>
      </c>
      <c r="AD41" s="42">
        <f t="shared" si="9"/>
        <v>95902643.566631734</v>
      </c>
      <c r="AE41" s="120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0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1">
        <f>'[1]Szenario 3'!$K42</f>
        <v>1840.1918426911707</v>
      </c>
      <c r="H42" s="95"/>
      <c r="I42" s="75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5"/>
      <c r="M42" s="90">
        <f t="shared" si="13"/>
        <v>56.338581364342495</v>
      </c>
      <c r="O42" s="33">
        <f t="shared" si="11"/>
        <v>14078.540752529261</v>
      </c>
      <c r="P42" s="37">
        <f t="shared" si="12"/>
        <v>1464.343068564282</v>
      </c>
      <c r="Q42" s="95"/>
      <c r="R42" s="30">
        <f t="shared" si="1"/>
        <v>1</v>
      </c>
      <c r="S42" s="35">
        <f t="shared" si="2"/>
        <v>1</v>
      </c>
      <c r="T42" s="95"/>
      <c r="U42" s="41">
        <f t="shared" si="3"/>
        <v>0.33600121251064202</v>
      </c>
      <c r="V42" s="35">
        <f t="shared" si="4"/>
        <v>4.0000000412947793E-3</v>
      </c>
      <c r="W42" s="95"/>
      <c r="X42" s="87">
        <f t="shared" si="14"/>
        <v>7725</v>
      </c>
      <c r="Y42" s="43">
        <f t="shared" si="5"/>
        <v>96764342.17200385</v>
      </c>
      <c r="Z42" s="43">
        <f t="shared" si="6"/>
        <v>294179.19562200963</v>
      </c>
      <c r="AA42" s="43">
        <f t="shared" si="7"/>
        <v>-778726.42131408723</v>
      </c>
      <c r="AB42" s="44">
        <f t="shared" si="8"/>
        <v>27420.682546303546</v>
      </c>
      <c r="AD42" s="42">
        <f t="shared" si="9"/>
        <v>96314940.628858075</v>
      </c>
      <c r="AE42" s="120"/>
    </row>
    <row r="43" spans="1:35" x14ac:dyDescent="0.3">
      <c r="A43" s="5">
        <f t="shared" si="10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1">
        <f>'[1]Szenario 3'!$K43</f>
        <v>1858.7959184002698</v>
      </c>
      <c r="H43" s="95"/>
      <c r="I43" s="75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5"/>
      <c r="M43" s="91">
        <f t="shared" si="13"/>
        <v>58.259877273457754</v>
      </c>
      <c r="O43" s="33">
        <f t="shared" si="11"/>
        <v>14142.776401045803</v>
      </c>
      <c r="P43" s="37">
        <f t="shared" si="12"/>
        <v>1470.9940276116847</v>
      </c>
      <c r="Q43" s="95"/>
      <c r="R43" s="30">
        <f t="shared" si="1"/>
        <v>1</v>
      </c>
      <c r="S43" s="35">
        <f t="shared" si="2"/>
        <v>1</v>
      </c>
      <c r="T43" s="95"/>
      <c r="U43" s="41">
        <f t="shared" si="3"/>
        <v>0.33600123479166849</v>
      </c>
      <c r="V43" s="35">
        <f t="shared" si="4"/>
        <v>4.0000000420501395E-3</v>
      </c>
      <c r="W43" s="95"/>
      <c r="X43" s="87">
        <f t="shared" si="14"/>
        <v>7725</v>
      </c>
      <c r="Y43" s="43">
        <f t="shared" si="5"/>
        <v>97205850.225297242</v>
      </c>
      <c r="Z43" s="43">
        <f t="shared" si="6"/>
        <v>295521.30347831541</v>
      </c>
      <c r="AA43" s="43">
        <f t="shared" si="7"/>
        <v>-809653.02281689132</v>
      </c>
      <c r="AB43" s="44">
        <f t="shared" si="8"/>
        <v>27545.672472994996</v>
      </c>
      <c r="AD43" s="42">
        <f t="shared" si="9"/>
        <v>96726989.17843166</v>
      </c>
      <c r="AE43" s="120"/>
      <c r="AF43" s="46" t="s">
        <v>42</v>
      </c>
      <c r="AG43" s="47"/>
      <c r="AH43" s="48"/>
    </row>
    <row r="44" spans="1:35" x14ac:dyDescent="0.3">
      <c r="A44" s="5">
        <f t="shared" si="10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1">
        <f>'[1]Szenario 3'!$K44</f>
        <v>1877.3999941093691</v>
      </c>
      <c r="H44" s="95"/>
      <c r="I44" s="75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5"/>
      <c r="M44" s="92">
        <v>50</v>
      </c>
      <c r="O44" s="33">
        <f t="shared" si="11"/>
        <v>14207.012049562343</v>
      </c>
      <c r="P44" s="37">
        <f t="shared" si="12"/>
        <v>1477.6449866590874</v>
      </c>
      <c r="Q44" s="95"/>
      <c r="R44" s="30">
        <f t="shared" si="1"/>
        <v>1</v>
      </c>
      <c r="S44" s="35">
        <f t="shared" si="2"/>
        <v>1</v>
      </c>
      <c r="T44" s="95"/>
      <c r="U44" s="41">
        <f t="shared" si="3"/>
        <v>0.33600125737836961</v>
      </c>
      <c r="V44" s="35">
        <f t="shared" si="4"/>
        <v>4.0000000428158161E-3</v>
      </c>
      <c r="W44" s="95"/>
      <c r="X44" s="87">
        <f t="shared" si="14"/>
        <v>7725</v>
      </c>
      <c r="Y44" s="43">
        <f t="shared" si="5"/>
        <v>97647358.425865144</v>
      </c>
      <c r="Z44" s="43">
        <f t="shared" si="6"/>
        <v>296863.41133462108</v>
      </c>
      <c r="AA44" s="43">
        <f t="shared" si="7"/>
        <v>-695113.86619520257</v>
      </c>
      <c r="AB44" s="44">
        <f t="shared" si="8"/>
        <v>27670.662399686444</v>
      </c>
      <c r="AD44" s="42">
        <f t="shared" si="9"/>
        <v>97284503.63340424</v>
      </c>
      <c r="AE44" s="120"/>
      <c r="AF44" s="142" t="s">
        <v>44</v>
      </c>
      <c r="AG44" s="143"/>
      <c r="AH44" s="144"/>
    </row>
    <row r="45" spans="1:35" x14ac:dyDescent="0.3">
      <c r="A45" s="5">
        <f t="shared" si="10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1">
        <f>'[1]Szenario 3'!$K45</f>
        <v>1896.004069818468</v>
      </c>
      <c r="H45" s="95"/>
      <c r="I45" s="75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5"/>
      <c r="M45" s="91">
        <f>M44+(($D$42-$D$11)/($B$42-$B$11))</f>
        <v>51.921295909115258</v>
      </c>
      <c r="O45" s="33">
        <f t="shared" si="11"/>
        <v>14271.247698078883</v>
      </c>
      <c r="P45" s="37">
        <f t="shared" si="12"/>
        <v>1484.2959457064899</v>
      </c>
      <c r="Q45" s="95"/>
      <c r="R45" s="30">
        <f t="shared" si="1"/>
        <v>1</v>
      </c>
      <c r="S45" s="35">
        <f t="shared" si="2"/>
        <v>1</v>
      </c>
      <c r="T45" s="95"/>
      <c r="U45" s="41">
        <f t="shared" si="3"/>
        <v>0.33600128027352827</v>
      </c>
      <c r="V45" s="35">
        <f t="shared" si="4"/>
        <v>4.000000043591901E-3</v>
      </c>
      <c r="W45" s="95"/>
      <c r="X45" s="87">
        <f t="shared" si="14"/>
        <v>7725</v>
      </c>
      <c r="Y45" s="43">
        <f t="shared" si="5"/>
        <v>98088866.775723413</v>
      </c>
      <c r="Z45" s="43">
        <f t="shared" si="6"/>
        <v>298205.5191909268</v>
      </c>
      <c r="AA45" s="43">
        <f t="shared" si="7"/>
        <v>-725878.94973766827</v>
      </c>
      <c r="AB45" s="44">
        <f t="shared" si="8"/>
        <v>27795.652326377887</v>
      </c>
      <c r="AD45" s="42">
        <f t="shared" si="9"/>
        <v>97696713.997503042</v>
      </c>
      <c r="AE45" s="120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0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1">
        <f>'[1]Szenario 3'!$K46</f>
        <v>1914.6081455275671</v>
      </c>
      <c r="H46" s="95"/>
      <c r="I46" s="75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5"/>
      <c r="M46" s="90">
        <f t="shared" ref="M46:M54" si="15">M45+(($D$42-$D$11)/($B$42-$B$11))</f>
        <v>53.842591818230517</v>
      </c>
      <c r="O46" s="33">
        <f t="shared" si="11"/>
        <v>14335.483346595423</v>
      </c>
      <c r="P46" s="37">
        <f t="shared" si="12"/>
        <v>1490.9469047538926</v>
      </c>
      <c r="Q46" s="95"/>
      <c r="R46" s="30">
        <f t="shared" si="1"/>
        <v>1</v>
      </c>
      <c r="S46" s="35">
        <f t="shared" si="2"/>
        <v>1</v>
      </c>
      <c r="T46" s="95"/>
      <c r="U46" s="41">
        <f t="shared" si="3"/>
        <v>0.33600130347994012</v>
      </c>
      <c r="V46" s="35">
        <f t="shared" si="4"/>
        <v>4.0000000443784897E-3</v>
      </c>
      <c r="W46" s="95"/>
      <c r="X46" s="87">
        <f t="shared" si="14"/>
        <v>7725</v>
      </c>
      <c r="Y46" s="43">
        <f t="shared" si="5"/>
        <v>98530375.276906192</v>
      </c>
      <c r="Z46" s="43">
        <f t="shared" si="6"/>
        <v>299547.62704723253</v>
      </c>
      <c r="AA46" s="43">
        <f t="shared" si="7"/>
        <v>-756892.69120975537</v>
      </c>
      <c r="AB46" s="44">
        <f t="shared" si="8"/>
        <v>27920.642253069338</v>
      </c>
      <c r="AD46" s="42">
        <f t="shared" si="9"/>
        <v>98108675.854996741</v>
      </c>
      <c r="AE46" s="120"/>
      <c r="AF46" s="51"/>
      <c r="AG46" s="52">
        <f>'[3]Risikoschätzung '!$P$22</f>
        <v>3.8183974898599521E-6</v>
      </c>
      <c r="AH46" s="50" t="s">
        <v>51</v>
      </c>
    </row>
    <row r="47" spans="1:35" x14ac:dyDescent="0.3">
      <c r="A47" s="5">
        <f t="shared" si="10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1">
        <f>'[1]Szenario 3'!$K47</f>
        <v>1933.2122212366662</v>
      </c>
      <c r="H47" s="95"/>
      <c r="I47" s="75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5"/>
      <c r="M47" s="91">
        <f t="shared" si="15"/>
        <v>55.763887727345775</v>
      </c>
      <c r="O47" s="33">
        <f t="shared" si="11"/>
        <v>14399.718995111962</v>
      </c>
      <c r="P47" s="37">
        <f t="shared" si="12"/>
        <v>1497.5978638012948</v>
      </c>
      <c r="Q47" s="95"/>
      <c r="R47" s="30">
        <f t="shared" si="1"/>
        <v>1</v>
      </c>
      <c r="S47" s="35">
        <f t="shared" si="2"/>
        <v>1</v>
      </c>
      <c r="T47" s="95"/>
      <c r="U47" s="41">
        <f t="shared" si="3"/>
        <v>0.33600132700041335</v>
      </c>
      <c r="V47" s="35">
        <f t="shared" si="4"/>
        <v>4.0000000451756749E-3</v>
      </c>
      <c r="W47" s="95"/>
      <c r="X47" s="87">
        <f t="shared" si="14"/>
        <v>7725</v>
      </c>
      <c r="Y47" s="43">
        <f t="shared" si="5"/>
        <v>98971883.931465998</v>
      </c>
      <c r="Z47" s="43">
        <f t="shared" si="6"/>
        <v>300889.73490353819</v>
      </c>
      <c r="AA47" s="43">
        <f t="shared" si="7"/>
        <v>-788155.09061146365</v>
      </c>
      <c r="AB47" s="44">
        <f t="shared" si="8"/>
        <v>28045.632179760785</v>
      </c>
      <c r="AD47" s="42">
        <f t="shared" ref="AD47:AD54" si="16">SUM(X47:AB47)</f>
        <v>98520389.207937852</v>
      </c>
      <c r="AE47" s="120"/>
      <c r="AF47" s="51"/>
      <c r="AG47" s="52">
        <f>'[3]Risikoschätzung '!$P$26</f>
        <v>1.4614157752901537E-6</v>
      </c>
      <c r="AH47" s="50" t="s">
        <v>51</v>
      </c>
    </row>
    <row r="48" spans="1:35" x14ac:dyDescent="0.3">
      <c r="A48" s="5">
        <f t="shared" si="10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1">
        <f>'[1]Szenario 3'!$K48</f>
        <v>1951.8162969457651</v>
      </c>
      <c r="H48" s="95"/>
      <c r="I48" s="75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5"/>
      <c r="M48" s="90">
        <f t="shared" si="15"/>
        <v>57.685183636461034</v>
      </c>
      <c r="O48" s="33">
        <f t="shared" si="11"/>
        <v>14463.954643628502</v>
      </c>
      <c r="P48" s="37">
        <f t="shared" si="12"/>
        <v>1504.2488228486975</v>
      </c>
      <c r="Q48" s="95"/>
      <c r="R48" s="30">
        <f t="shared" si="1"/>
        <v>1</v>
      </c>
      <c r="S48" s="35">
        <f t="shared" si="2"/>
        <v>1</v>
      </c>
      <c r="T48" s="95"/>
      <c r="U48" s="41">
        <f t="shared" si="3"/>
        <v>0.33600135083776889</v>
      </c>
      <c r="V48" s="35">
        <f t="shared" si="4"/>
        <v>4.000000045983553E-3</v>
      </c>
      <c r="W48" s="95"/>
      <c r="X48" s="87">
        <f t="shared" si="14"/>
        <v>7725</v>
      </c>
      <c r="Y48" s="43">
        <f t="shared" si="5"/>
        <v>99413392.741473943</v>
      </c>
      <c r="Z48" s="43">
        <f t="shared" si="6"/>
        <v>302231.84275984386</v>
      </c>
      <c r="AA48" s="43">
        <f t="shared" si="7"/>
        <v>-819666.14794279321</v>
      </c>
      <c r="AB48" s="44">
        <f t="shared" si="8"/>
        <v>28170.622106452232</v>
      </c>
      <c r="AD48" s="42">
        <f t="shared" si="16"/>
        <v>98931854.058397442</v>
      </c>
      <c r="AE48" s="120"/>
      <c r="AF48" s="142" t="s">
        <v>45</v>
      </c>
      <c r="AG48" s="143"/>
      <c r="AH48" s="144"/>
    </row>
    <row r="49" spans="1:34" x14ac:dyDescent="0.3">
      <c r="A49" s="5">
        <f t="shared" si="10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1">
        <f>'[1]Szenario 3'!$K49</f>
        <v>1970.4203726548642</v>
      </c>
      <c r="H49" s="95"/>
      <c r="I49" s="75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5"/>
      <c r="M49" s="91">
        <f t="shared" si="15"/>
        <v>59.606479545576292</v>
      </c>
      <c r="O49" s="33">
        <f t="shared" si="11"/>
        <v>14528.19029214504</v>
      </c>
      <c r="P49" s="37">
        <f t="shared" si="12"/>
        <v>1510.8997818960997</v>
      </c>
      <c r="Q49" s="95"/>
      <c r="R49" s="30">
        <f t="shared" si="1"/>
        <v>1</v>
      </c>
      <c r="S49" s="35">
        <f t="shared" si="2"/>
        <v>1</v>
      </c>
      <c r="T49" s="95"/>
      <c r="U49" s="41">
        <f t="shared" si="3"/>
        <v>0.33600137499484017</v>
      </c>
      <c r="V49" s="35">
        <f t="shared" si="4"/>
        <v>4.0000000468022184E-3</v>
      </c>
      <c r="W49" s="95"/>
      <c r="X49" s="87">
        <f t="shared" si="14"/>
        <v>7725</v>
      </c>
      <c r="Y49" s="43">
        <f t="shared" si="5"/>
        <v>99854901.709019572</v>
      </c>
      <c r="Z49" s="43">
        <f t="shared" si="6"/>
        <v>303573.95061614952</v>
      </c>
      <c r="AA49" s="43">
        <f t="shared" si="7"/>
        <v>-851425.86320374429</v>
      </c>
      <c r="AB49" s="44">
        <f t="shared" si="8"/>
        <v>28295.612033143672</v>
      </c>
      <c r="AD49" s="42">
        <f t="shared" si="16"/>
        <v>99343070.408465117</v>
      </c>
      <c r="AE49" s="120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0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1">
        <f>'[1]Szenario 3'!$K50</f>
        <v>1989.0244483639631</v>
      </c>
      <c r="H50" s="95"/>
      <c r="I50" s="75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5"/>
      <c r="M50" s="90">
        <f t="shared" si="15"/>
        <v>61.52777545469155</v>
      </c>
      <c r="O50" s="33">
        <f t="shared" si="11"/>
        <v>14592.42594066158</v>
      </c>
      <c r="P50" s="37">
        <f t="shared" si="12"/>
        <v>1517.5507409435024</v>
      </c>
      <c r="Q50" s="95"/>
      <c r="R50" s="30">
        <f t="shared" si="1"/>
        <v>1</v>
      </c>
      <c r="S50" s="35">
        <f t="shared" si="2"/>
        <v>1</v>
      </c>
      <c r="T50" s="95"/>
      <c r="U50" s="41">
        <f t="shared" si="3"/>
        <v>0.33600139947447322</v>
      </c>
      <c r="V50" s="35">
        <f t="shared" si="4"/>
        <v>4.0000000476317658E-3</v>
      </c>
      <c r="W50" s="95"/>
      <c r="X50" s="87">
        <f t="shared" si="14"/>
        <v>7725</v>
      </c>
      <c r="Y50" s="43">
        <f t="shared" si="5"/>
        <v>100296410.83621113</v>
      </c>
      <c r="Z50" s="43">
        <f t="shared" si="6"/>
        <v>304916.05847245525</v>
      </c>
      <c r="AA50" s="43">
        <f t="shared" si="7"/>
        <v>-883434.23639431677</v>
      </c>
      <c r="AB50" s="44">
        <f t="shared" si="8"/>
        <v>28420.601959835123</v>
      </c>
      <c r="AD50" s="42">
        <f t="shared" si="16"/>
        <v>99754038.260249108</v>
      </c>
      <c r="AE50" s="120"/>
      <c r="AF50" s="51"/>
      <c r="AG50" s="52">
        <f>'[3]Risikoschätzung '!$P$21</f>
        <v>2.6432999158184737E-7</v>
      </c>
      <c r="AH50" s="50" t="s">
        <v>52</v>
      </c>
    </row>
    <row r="51" spans="1:34" x14ac:dyDescent="0.3">
      <c r="A51" s="5">
        <f t="shared" si="10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1">
        <f>'[1]Szenario 3'!$K51</f>
        <v>2007.6285240730622</v>
      </c>
      <c r="H51" s="95"/>
      <c r="I51" s="75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5"/>
      <c r="M51" s="91">
        <f t="shared" si="15"/>
        <v>63.449071363806809</v>
      </c>
      <c r="O51" s="33">
        <f t="shared" si="11"/>
        <v>14656.661589178118</v>
      </c>
      <c r="P51" s="37">
        <f t="shared" si="12"/>
        <v>1524.2016999909047</v>
      </c>
      <c r="Q51" s="95"/>
      <c r="R51" s="30">
        <f t="shared" si="1"/>
        <v>1</v>
      </c>
      <c r="S51" s="35">
        <f t="shared" si="2"/>
        <v>1</v>
      </c>
      <c r="T51" s="95"/>
      <c r="U51" s="41">
        <f t="shared" si="3"/>
        <v>0.33600142427952673</v>
      </c>
      <c r="V51" s="35">
        <f t="shared" si="4"/>
        <v>4.000000048472294E-3</v>
      </c>
      <c r="W51" s="95"/>
      <c r="X51" s="87">
        <f t="shared" si="14"/>
        <v>7725</v>
      </c>
      <c r="Y51" s="43">
        <f t="shared" si="5"/>
        <v>100737920.12517558</v>
      </c>
      <c r="Z51" s="43">
        <f t="shared" si="6"/>
        <v>306258.16632876091</v>
      </c>
      <c r="AA51" s="43">
        <f t="shared" si="7"/>
        <v>-915691.26751451031</v>
      </c>
      <c r="AB51" s="44">
        <f t="shared" si="8"/>
        <v>28545.59188652657</v>
      </c>
      <c r="AD51" s="42">
        <f t="shared" si="16"/>
        <v>100164757.61587635</v>
      </c>
      <c r="AE51" s="120"/>
      <c r="AF51" s="51"/>
      <c r="AG51" s="52">
        <f>'[3]Risikoschätzung '!$P$25</f>
        <v>1.0116705256743542E-7</v>
      </c>
      <c r="AH51" s="50" t="s">
        <v>52</v>
      </c>
    </row>
    <row r="52" spans="1:34" x14ac:dyDescent="0.3">
      <c r="A52" s="5">
        <f t="shared" si="10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1">
        <f>'[1]Szenario 3'!$K52</f>
        <v>2026.2325997821613</v>
      </c>
      <c r="H52" s="95"/>
      <c r="I52" s="75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5"/>
      <c r="M52" s="90">
        <f t="shared" si="15"/>
        <v>65.370367272922067</v>
      </c>
      <c r="O52" s="33">
        <f t="shared" si="11"/>
        <v>14720.897237694657</v>
      </c>
      <c r="P52" s="37">
        <f t="shared" si="12"/>
        <v>1530.8526590383071</v>
      </c>
      <c r="Q52" s="95"/>
      <c r="R52" s="30">
        <f t="shared" si="1"/>
        <v>1</v>
      </c>
      <c r="S52" s="35">
        <f t="shared" si="2"/>
        <v>1</v>
      </c>
      <c r="T52" s="95"/>
      <c r="U52" s="41">
        <f t="shared" si="3"/>
        <v>0.33600144941287202</v>
      </c>
      <c r="V52" s="35">
        <f t="shared" si="4"/>
        <v>4.0000000493238957E-3</v>
      </c>
      <c r="W52" s="95"/>
      <c r="X52" s="87">
        <f t="shared" si="14"/>
        <v>7725</v>
      </c>
      <c r="Y52" s="43">
        <f t="shared" si="5"/>
        <v>101179429.5780587</v>
      </c>
      <c r="Z52" s="43">
        <f t="shared" si="6"/>
        <v>307600.27418506658</v>
      </c>
      <c r="AA52" s="43">
        <f t="shared" si="7"/>
        <v>-948196.95656432526</v>
      </c>
      <c r="AB52" s="44">
        <f t="shared" si="8"/>
        <v>28670.58181321801</v>
      </c>
      <c r="AD52" s="42">
        <f t="shared" si="16"/>
        <v>100575228.47749266</v>
      </c>
      <c r="AE52" s="120"/>
      <c r="AF52" s="142" t="s">
        <v>46</v>
      </c>
      <c r="AG52" s="143"/>
      <c r="AH52" s="144"/>
    </row>
    <row r="53" spans="1:34" x14ac:dyDescent="0.3">
      <c r="A53" s="5">
        <f t="shared" si="10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1">
        <f>'[1]Szenario 3'!$K53</f>
        <v>2044.8366754912602</v>
      </c>
      <c r="H53" s="95"/>
      <c r="I53" s="75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5"/>
      <c r="M53" s="91">
        <f t="shared" si="15"/>
        <v>67.291663182037325</v>
      </c>
      <c r="O53" s="33">
        <f t="shared" si="11"/>
        <v>14785.132886211197</v>
      </c>
      <c r="P53" s="37">
        <f t="shared" si="12"/>
        <v>1537.5036180857096</v>
      </c>
      <c r="Q53" s="95"/>
      <c r="R53" s="30">
        <f t="shared" si="1"/>
        <v>1</v>
      </c>
      <c r="S53" s="35">
        <f t="shared" si="2"/>
        <v>1</v>
      </c>
      <c r="T53" s="95"/>
      <c r="U53" s="41">
        <f t="shared" si="3"/>
        <v>0.3360014748773929</v>
      </c>
      <c r="V53" s="35">
        <f t="shared" si="4"/>
        <v>4.0000000501866709E-3</v>
      </c>
      <c r="W53" s="95"/>
      <c r="X53" s="87">
        <f t="shared" si="14"/>
        <v>7725</v>
      </c>
      <c r="Y53" s="43">
        <f t="shared" si="5"/>
        <v>101620939.19702518</v>
      </c>
      <c r="Z53" s="43">
        <f t="shared" si="6"/>
        <v>308942.3820413723</v>
      </c>
      <c r="AA53" s="43">
        <f t="shared" si="7"/>
        <v>-980951.30354376184</v>
      </c>
      <c r="AB53" s="44">
        <f t="shared" si="8"/>
        <v>28795.571739909457</v>
      </c>
      <c r="AD53" s="42">
        <f t="shared" si="16"/>
        <v>100985450.8472627</v>
      </c>
      <c r="AE53" s="120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0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1">
        <f>'[1]Szenario 3'!$K54</f>
        <v>2063.4407512003595</v>
      </c>
      <c r="H54" s="95"/>
      <c r="I54" s="75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5"/>
      <c r="M54" s="93">
        <f t="shared" si="15"/>
        <v>69.212959091152584</v>
      </c>
      <c r="O54" s="33">
        <f t="shared" si="11"/>
        <v>14849.368534727735</v>
      </c>
      <c r="P54" s="37">
        <f>C54+(C54*I54)</f>
        <v>1544.1545771331121</v>
      </c>
      <c r="Q54" s="96"/>
      <c r="R54" s="30">
        <f t="shared" si="1"/>
        <v>1</v>
      </c>
      <c r="S54" s="35">
        <f t="shared" si="2"/>
        <v>1</v>
      </c>
      <c r="T54" s="96"/>
      <c r="U54" s="41">
        <f t="shared" si="3"/>
        <v>0.336001500675986</v>
      </c>
      <c r="V54" s="35">
        <f t="shared" si="4"/>
        <v>4.0000000510607156E-3</v>
      </c>
      <c r="W54" s="96"/>
      <c r="X54" s="87">
        <f t="shared" si="14"/>
        <v>7725</v>
      </c>
      <c r="Y54" s="43">
        <f t="shared" si="5"/>
        <v>102062448.98425858</v>
      </c>
      <c r="Z54" s="43">
        <f t="shared" si="6"/>
        <v>310284.48989767791</v>
      </c>
      <c r="AA54" s="43">
        <f t="shared" si="7"/>
        <v>-1013954.3084528196</v>
      </c>
      <c r="AB54" s="44">
        <f t="shared" si="8"/>
        <v>28920.561666600901</v>
      </c>
      <c r="AD54" s="42">
        <f t="shared" si="16"/>
        <v>101395424.72737005</v>
      </c>
      <c r="AE54" s="120"/>
      <c r="AF54" s="51"/>
      <c r="AG54" s="52">
        <f>'[3]Risikoschätzung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4232328054.4578924</v>
      </c>
      <c r="AE55" s="120"/>
      <c r="AF55" s="53"/>
      <c r="AG55" s="54">
        <f>'[3]Risikoschätzung '!$P$24</f>
        <v>5.2428785204316568E-9</v>
      </c>
      <c r="AH55" s="55" t="s">
        <v>52</v>
      </c>
    </row>
    <row r="56" spans="1:34" ht="15" thickBot="1" x14ac:dyDescent="0.35">
      <c r="U56" s="127" t="s">
        <v>22</v>
      </c>
      <c r="V56" s="128"/>
      <c r="X56" s="9">
        <f>SUM(X9:X54)</f>
        <v>1490600</v>
      </c>
      <c r="Y56" s="68">
        <f>SUM(Y9:Y54)</f>
        <v>4237912246.6783438</v>
      </c>
      <c r="Z56" s="69">
        <f>SUM(Z9:Z54)</f>
        <v>12884004.904016798</v>
      </c>
      <c r="AA56" s="69">
        <f>SUM(AA9:AA54)</f>
        <v>-21159778.387005318</v>
      </c>
      <c r="AB56" s="76">
        <f>SUM(AB9:AB54)</f>
        <v>1200981.2625379944</v>
      </c>
      <c r="AD56" s="70">
        <f>X56+Y56+Z56+AA56+AB56</f>
        <v>4232328054.4578934</v>
      </c>
      <c r="AF56" s="145"/>
      <c r="AG56" s="146"/>
    </row>
    <row r="57" spans="1:34" ht="15" thickBot="1" x14ac:dyDescent="0.35">
      <c r="AF57" s="147"/>
      <c r="AG57" s="148"/>
    </row>
    <row r="58" spans="1:34" x14ac:dyDescent="0.3">
      <c r="AE58" s="27"/>
      <c r="AF58" s="145"/>
      <c r="AG58" s="146"/>
      <c r="AH58" s="45"/>
    </row>
    <row r="59" spans="1:34" ht="15" thickBot="1" x14ac:dyDescent="0.35">
      <c r="AF59" s="147"/>
      <c r="AG59" s="148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5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4"/>
      <c r="L1" s="94"/>
      <c r="N1" s="94"/>
      <c r="Q1" s="94"/>
      <c r="R1" s="78"/>
      <c r="S1" s="78"/>
      <c r="T1" s="94"/>
      <c r="U1" s="78"/>
      <c r="V1" s="78"/>
      <c r="W1" s="94"/>
      <c r="AE1" s="120"/>
    </row>
    <row r="2" spans="1:36" ht="14.4" customHeight="1" thickBot="1" x14ac:dyDescent="0.35">
      <c r="B2" s="121" t="s">
        <v>0</v>
      </c>
      <c r="C2" s="122"/>
      <c r="D2" s="123"/>
      <c r="F2" s="120"/>
      <c r="G2" s="120"/>
      <c r="H2" s="95"/>
      <c r="K2" s="2"/>
      <c r="L2" s="95"/>
      <c r="O2" s="127" t="s">
        <v>55</v>
      </c>
      <c r="P2" s="128"/>
      <c r="Q2" s="95"/>
      <c r="R2" s="78"/>
      <c r="S2" s="78"/>
      <c r="T2" s="95"/>
      <c r="U2" s="78"/>
      <c r="V2" s="78"/>
      <c r="W2" s="95"/>
      <c r="Y2" s="129" t="s">
        <v>75</v>
      </c>
      <c r="Z2" s="130"/>
      <c r="AA2" s="131"/>
      <c r="AB2" s="8"/>
      <c r="AC2" s="8"/>
      <c r="AE2" s="120"/>
    </row>
    <row r="3" spans="1:36" ht="14.4" customHeight="1" thickBot="1" x14ac:dyDescent="0.35">
      <c r="B3" s="124"/>
      <c r="C3" s="125"/>
      <c r="D3" s="126"/>
      <c r="F3" s="120"/>
      <c r="G3" s="120"/>
      <c r="H3" s="95"/>
      <c r="K3" s="2"/>
      <c r="L3" s="95"/>
      <c r="O3" s="138" t="s">
        <v>74</v>
      </c>
      <c r="P3" s="139"/>
      <c r="Q3" s="95"/>
      <c r="R3" s="78"/>
      <c r="S3" s="78"/>
      <c r="T3" s="95"/>
      <c r="U3" s="78"/>
      <c r="V3" s="78"/>
      <c r="W3" s="95"/>
      <c r="Y3" s="132"/>
      <c r="Z3" s="133"/>
      <c r="AA3" s="134"/>
      <c r="AB3" s="8"/>
      <c r="AC3" s="8"/>
      <c r="AE3" s="120"/>
      <c r="AF3" s="98" t="s">
        <v>59</v>
      </c>
      <c r="AG3" s="99"/>
      <c r="AH3" s="100"/>
    </row>
    <row r="4" spans="1:36" ht="14.4" customHeight="1" thickBot="1" x14ac:dyDescent="0.35">
      <c r="H4" s="95"/>
      <c r="K4" s="2"/>
      <c r="L4" s="95"/>
      <c r="O4" s="140"/>
      <c r="P4" s="141"/>
      <c r="Q4" s="95"/>
      <c r="R4" s="78"/>
      <c r="S4" s="78"/>
      <c r="T4" s="95"/>
      <c r="U4" s="78"/>
      <c r="V4" s="78"/>
      <c r="W4" s="95"/>
      <c r="Y4" s="135"/>
      <c r="Z4" s="136"/>
      <c r="AA4" s="137"/>
      <c r="AB4" s="8"/>
      <c r="AC4" s="8"/>
      <c r="AE4" s="120"/>
      <c r="AF4" s="101"/>
      <c r="AG4" s="102"/>
      <c r="AH4" s="103"/>
    </row>
    <row r="5" spans="1:36" ht="14.4" customHeight="1" thickBot="1" x14ac:dyDescent="0.35">
      <c r="D5" s="104" t="s">
        <v>2</v>
      </c>
      <c r="E5" s="105"/>
      <c r="H5" s="95"/>
      <c r="I5" s="104" t="s">
        <v>7</v>
      </c>
      <c r="J5" s="108"/>
      <c r="K5" s="105"/>
      <c r="L5" s="95"/>
      <c r="M5" s="108" t="s">
        <v>3</v>
      </c>
      <c r="O5" s="110"/>
      <c r="P5" s="111"/>
      <c r="Q5" s="95"/>
      <c r="R5" s="108" t="s">
        <v>20</v>
      </c>
      <c r="S5" s="105"/>
      <c r="T5" s="95"/>
      <c r="U5" s="104" t="s">
        <v>29</v>
      </c>
      <c r="V5" s="105"/>
      <c r="W5" s="95"/>
      <c r="AE5" s="120"/>
    </row>
    <row r="6" spans="1:36" ht="14.4" customHeight="1" thickBot="1" x14ac:dyDescent="0.35">
      <c r="D6" s="106"/>
      <c r="E6" s="107"/>
      <c r="H6" s="95"/>
      <c r="I6" s="106"/>
      <c r="J6" s="109"/>
      <c r="K6" s="107"/>
      <c r="L6" s="95"/>
      <c r="M6" s="109"/>
      <c r="O6" s="112"/>
      <c r="P6" s="113"/>
      <c r="Q6" s="95"/>
      <c r="R6" s="109"/>
      <c r="S6" s="107"/>
      <c r="T6" s="95"/>
      <c r="U6" s="106"/>
      <c r="V6" s="107"/>
      <c r="W6" s="95"/>
      <c r="AE6" s="120"/>
      <c r="AF6" s="64" t="s">
        <v>30</v>
      </c>
      <c r="AG6" s="47"/>
      <c r="AH6" s="47"/>
      <c r="AI6" s="47"/>
      <c r="AJ6" s="60"/>
    </row>
    <row r="7" spans="1:36" ht="15" customHeight="1" thickBot="1" x14ac:dyDescent="0.35">
      <c r="B7" s="97" t="s">
        <v>5</v>
      </c>
      <c r="C7" s="97"/>
      <c r="D7" s="116" t="s">
        <v>4</v>
      </c>
      <c r="E7" s="116"/>
      <c r="F7" s="117" t="s">
        <v>6</v>
      </c>
      <c r="G7" s="117"/>
      <c r="H7" s="95"/>
      <c r="I7" s="72" t="s">
        <v>71</v>
      </c>
      <c r="J7" s="14" t="s">
        <v>70</v>
      </c>
      <c r="K7" s="22" t="s">
        <v>69</v>
      </c>
      <c r="L7" s="95"/>
      <c r="M7" s="1" t="s">
        <v>8</v>
      </c>
      <c r="O7" s="114"/>
      <c r="P7" s="115"/>
      <c r="Q7" s="95"/>
      <c r="R7" s="78"/>
      <c r="S7" s="78"/>
      <c r="T7" s="95"/>
      <c r="U7" s="78"/>
      <c r="V7" s="78"/>
      <c r="W7" s="95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8" t="s">
        <v>56</v>
      </c>
      <c r="AE7" s="120"/>
      <c r="AF7" s="67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5"/>
      <c r="I8" s="73"/>
      <c r="J8" s="7"/>
      <c r="K8" s="20"/>
      <c r="L8" s="95"/>
      <c r="M8" s="25"/>
      <c r="O8" s="32"/>
      <c r="P8" s="36"/>
      <c r="Q8" s="95"/>
      <c r="R8" s="80"/>
      <c r="S8" s="79"/>
      <c r="T8" s="95"/>
      <c r="U8" s="80"/>
      <c r="V8" s="79"/>
      <c r="W8" s="95"/>
      <c r="X8" s="39"/>
      <c r="Y8" s="10"/>
      <c r="Z8" s="38"/>
      <c r="AA8" s="38"/>
      <c r="AB8" s="38"/>
      <c r="AD8" s="119"/>
      <c r="AE8" s="120"/>
      <c r="AF8" s="61" t="s">
        <v>14</v>
      </c>
      <c r="AG8" s="28">
        <v>3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1">
        <f>'[1]Szenario 3'!$K9</f>
        <v>1226.2573442909008</v>
      </c>
      <c r="H9" s="95"/>
      <c r="I9" s="74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5"/>
      <c r="M9" s="88">
        <v>0.16900000000000001</v>
      </c>
      <c r="O9" s="33">
        <f>B9</f>
        <v>11958.76435148346</v>
      </c>
      <c r="P9" s="37">
        <f>C9+(C9*J9)</f>
        <v>1253.7057804353756</v>
      </c>
      <c r="Q9" s="95"/>
      <c r="R9" s="30">
        <f>IF(O9&lt;$AG$18,1,2)</f>
        <v>1</v>
      </c>
      <c r="S9" s="35">
        <f>IF(P9&lt;$AG$10,1,2)</f>
        <v>1</v>
      </c>
      <c r="T9" s="95"/>
      <c r="U9" s="41">
        <f>($AI$15/$AG$20)*(1+0.15*(O9/$AG$18)^4)+$AH$33</f>
        <v>0.33600063124830126</v>
      </c>
      <c r="V9" s="35">
        <f>($AI$7/$AG$12)*(1+0.15*(P9/$AG$10)^4)+$AH$32</f>
        <v>4.0000000221873952E-3</v>
      </c>
      <c r="W9" s="95"/>
      <c r="X9" s="78">
        <f t="shared" ref="X9:X12" si="0">($AG$7*$AG$8*S9*$AG$24+$AG$15*$AG$16*R9*$AG$24)</f>
        <v>3600</v>
      </c>
      <c r="Y9" s="43">
        <f>(O9*U9*$AG$30+P9*V9*$AG$29)*365</f>
        <v>82195098.829959273</v>
      </c>
      <c r="Z9" s="43">
        <f>(O9*$AI$15*$AG$37+P9*$AI$7*$AG$36)*365</f>
        <v>249928.37466262883</v>
      </c>
      <c r="AA9" s="43">
        <f>O9*$AI$15*($AG$41+$AG$40*(1-M9))*365</f>
        <v>15214.291595629189</v>
      </c>
      <c r="AB9" s="44">
        <f>365*((P9*$AI$7*($AG$53*$AG$54+$AG$49*$AG$50+$AG$45*$AG$46))+(O9*$AI$15*($AG$53*$AG$55+$AG$49*$AG$51+$AG$45*$AG$47)))</f>
        <v>23331.405550243377</v>
      </c>
      <c r="AD9" s="42">
        <f>SUM(X9:AB9)</f>
        <v>82487172.901767761</v>
      </c>
      <c r="AE9" s="120"/>
      <c r="AF9" s="149" t="s">
        <v>15</v>
      </c>
      <c r="AG9" s="17"/>
      <c r="AH9" s="152"/>
      <c r="AI9" s="81" t="s">
        <v>60</v>
      </c>
      <c r="AJ9" s="82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1">
        <f>'[1]Szenario 3'!$K10</f>
        <v>1244.86142</v>
      </c>
      <c r="H10" s="95"/>
      <c r="I10" s="75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5"/>
      <c r="M10" s="89">
        <v>0.23699999999999999</v>
      </c>
      <c r="O10" s="33">
        <f>B10</f>
        <v>12023</v>
      </c>
      <c r="P10" s="37">
        <f t="shared" ref="P10:P54" si="1">C10+(C10*J10)</f>
        <v>1260.2474266019526</v>
      </c>
      <c r="Q10" s="95"/>
      <c r="R10" s="30">
        <f t="shared" ref="R10:R54" si="2">IF(O10&lt;$AG$18,1,2)</f>
        <v>1</v>
      </c>
      <c r="S10" s="35">
        <f t="shared" ref="S10:S54" si="3">IF(P10&lt;$AG$10,1,2)</f>
        <v>1</v>
      </c>
      <c r="T10" s="95"/>
      <c r="U10" s="41">
        <f t="shared" ref="U10:U54" si="4">($AI$15/$AG$20)*(1+0.15*(O10/$AG$18)^4)+$AH$33</f>
        <v>0.33600064492079135</v>
      </c>
      <c r="V10" s="35">
        <f t="shared" ref="V10:V54" si="5">($AI$7/$AG$12)*(1+0.15*(P10/$AG$10)^4)+$AH$32</f>
        <v>4.0000000226541139E-3</v>
      </c>
      <c r="W10" s="95"/>
      <c r="X10" s="78">
        <f t="shared" si="0"/>
        <v>3600</v>
      </c>
      <c r="Y10" s="43">
        <f t="shared" ref="Y10:Y54" si="6">(O10*U10*$AG$30+P10*V10*$AG$29)*365</f>
        <v>82636597.45322594</v>
      </c>
      <c r="Z10" s="43">
        <f t="shared" ref="Z10:Z54" si="7">(O10*$AI$15*$AG$37+P10*$AI$7*$AG$36)*365</f>
        <v>251270.00372851655</v>
      </c>
      <c r="AA10" s="43">
        <f t="shared" ref="AA10:AA54" si="8">O10*$AI$15*($AG$41+$AG$40*(1-M10))*365</f>
        <v>14472.400102600001</v>
      </c>
      <c r="AB10" s="44">
        <f t="shared" ref="AB10:AB54" si="9">365*((P10*$AI$7*($AG$53*$AG$54+$AG$49*$AG$50+$AG$45*$AG$46))+(O10*$AI$15*($AG$53*$AG$55+$AG$49*$AG$51+$AG$45*$AG$47)))</f>
        <v>23455.958062968919</v>
      </c>
      <c r="AD10" s="42">
        <f t="shared" ref="AD10:AD46" si="10">SUM(X10:AB10)</f>
        <v>82929395.815120026</v>
      </c>
      <c r="AE10" s="120"/>
      <c r="AF10" s="150"/>
      <c r="AG10" s="18">
        <v>90408</v>
      </c>
      <c r="AH10" s="152"/>
      <c r="AI10" s="81"/>
      <c r="AJ10" s="50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1">
        <f>'[1]Szenario 3'!$K11</f>
        <v>1263.4654957090991</v>
      </c>
      <c r="H11" s="95"/>
      <c r="I11" s="75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5"/>
      <c r="M11" s="88">
        <v>0.318</v>
      </c>
      <c r="O11" s="33">
        <f t="shared" ref="O11:O54" si="12">B11</f>
        <v>12087.23564851654</v>
      </c>
      <c r="P11" s="37">
        <f t="shared" si="1"/>
        <v>1266.7917419090024</v>
      </c>
      <c r="Q11" s="95"/>
      <c r="R11" s="30">
        <f t="shared" si="2"/>
        <v>1</v>
      </c>
      <c r="S11" s="35">
        <f t="shared" si="3"/>
        <v>1</v>
      </c>
      <c r="T11" s="95"/>
      <c r="U11" s="41">
        <f t="shared" si="4"/>
        <v>0.33600065881419183</v>
      </c>
      <c r="V11" s="35">
        <f t="shared" si="5"/>
        <v>4.0000000231283526E-3</v>
      </c>
      <c r="W11" s="95"/>
      <c r="X11" s="78">
        <f t="shared" si="0"/>
        <v>3600</v>
      </c>
      <c r="Y11" s="43">
        <f t="shared" si="6"/>
        <v>83078096.303368032</v>
      </c>
      <c r="Z11" s="43">
        <f t="shared" si="7"/>
        <v>252611.64448523949</v>
      </c>
      <c r="AA11" s="43">
        <f t="shared" si="8"/>
        <v>13563.411059115791</v>
      </c>
      <c r="AB11" s="44">
        <f t="shared" si="9"/>
        <v>23580.521256222783</v>
      </c>
      <c r="AD11" s="42">
        <f t="shared" si="10"/>
        <v>83371451.880168602</v>
      </c>
      <c r="AE11" s="120"/>
      <c r="AF11" s="151"/>
      <c r="AG11" s="17"/>
      <c r="AH11" s="152"/>
      <c r="AI11" s="81" t="s">
        <v>61</v>
      </c>
      <c r="AJ11" s="82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1">
        <f>'[1]Szenario 3'!$K12</f>
        <v>1282.0695714181982</v>
      </c>
      <c r="H12" s="95"/>
      <c r="I12" s="75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5"/>
      <c r="M12" s="89">
        <v>0.41699999999999998</v>
      </c>
      <c r="O12" s="33">
        <f t="shared" si="12"/>
        <v>12151.471297033078</v>
      </c>
      <c r="P12" s="37">
        <f t="shared" si="1"/>
        <v>1273.3386297753007</v>
      </c>
      <c r="Q12" s="95"/>
      <c r="R12" s="30">
        <f t="shared" si="2"/>
        <v>1</v>
      </c>
      <c r="S12" s="35">
        <f t="shared" si="3"/>
        <v>1</v>
      </c>
      <c r="T12" s="95"/>
      <c r="U12" s="41">
        <f t="shared" si="4"/>
        <v>0.3360006729308696</v>
      </c>
      <c r="V12" s="35">
        <f t="shared" si="5"/>
        <v>4.0000000236101885E-3</v>
      </c>
      <c r="W12" s="95"/>
      <c r="X12" s="78">
        <f t="shared" si="0"/>
        <v>3600</v>
      </c>
      <c r="Y12" s="43">
        <f t="shared" si="6"/>
        <v>83519595.376908243</v>
      </c>
      <c r="Z12" s="43">
        <f t="shared" si="7"/>
        <v>253953.29650977196</v>
      </c>
      <c r="AA12" s="43">
        <f t="shared" si="8"/>
        <v>12423.593775553098</v>
      </c>
      <c r="AB12" s="44">
        <f t="shared" si="9"/>
        <v>23705.094743536545</v>
      </c>
      <c r="AD12" s="42">
        <f t="shared" si="10"/>
        <v>83813277.361937106</v>
      </c>
      <c r="AE12" s="120"/>
      <c r="AF12" s="66" t="s">
        <v>32</v>
      </c>
      <c r="AG12" s="59">
        <v>20</v>
      </c>
      <c r="AH12" s="40" t="s">
        <v>33</v>
      </c>
      <c r="AI12" s="40"/>
      <c r="AJ12" s="55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1">
        <f>'[1]Szenario 3'!$K13</f>
        <v>1300.673647127297</v>
      </c>
      <c r="H13" s="95"/>
      <c r="I13" s="75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5"/>
      <c r="M13" s="88">
        <v>0.621</v>
      </c>
      <c r="O13" s="33">
        <f t="shared" si="12"/>
        <v>12215.706945549618</v>
      </c>
      <c r="P13" s="37">
        <f t="shared" si="1"/>
        <v>1279.8879982237345</v>
      </c>
      <c r="Q13" s="95"/>
      <c r="R13" s="30">
        <f t="shared" si="2"/>
        <v>1</v>
      </c>
      <c r="S13" s="35">
        <f t="shared" si="3"/>
        <v>1</v>
      </c>
      <c r="T13" s="95"/>
      <c r="U13" s="41">
        <f t="shared" si="4"/>
        <v>0.33600068727320404</v>
      </c>
      <c r="V13" s="35">
        <f t="shared" si="5"/>
        <v>4.0000000240997015E-3</v>
      </c>
      <c r="W13" s="95"/>
      <c r="X13" s="78">
        <f>($AG$7*$AG$8*S13*$AG$24+$AG$15*$AG$16*R13*$AG$24)</f>
        <v>3600</v>
      </c>
      <c r="Y13" s="43">
        <f t="shared" si="6"/>
        <v>83961094.670620143</v>
      </c>
      <c r="Z13" s="43">
        <f t="shared" si="7"/>
        <v>255294.95939925415</v>
      </c>
      <c r="AA13" s="43">
        <f t="shared" si="8"/>
        <v>9978.8228819325213</v>
      </c>
      <c r="AB13" s="44">
        <f t="shared" si="9"/>
        <v>23829.678156865084</v>
      </c>
      <c r="AD13" s="42">
        <f t="shared" si="10"/>
        <v>84253798.131058201</v>
      </c>
      <c r="AE13" s="120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1">
        <f>'[1]Szenario 3'!$K14</f>
        <v>1319.2777228363964</v>
      </c>
      <c r="H14" s="95"/>
      <c r="I14" s="75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5"/>
      <c r="M14" s="90">
        <f>M13+(($D$42-$D$11)/($B$42-$B$11))</f>
        <v>2.5422959091152588</v>
      </c>
      <c r="O14" s="33">
        <f t="shared" si="12"/>
        <v>12279.942594066157</v>
      </c>
      <c r="P14" s="37">
        <f t="shared" si="1"/>
        <v>1286.4397596101812</v>
      </c>
      <c r="Q14" s="95"/>
      <c r="R14" s="30">
        <f t="shared" si="2"/>
        <v>1</v>
      </c>
      <c r="S14" s="35">
        <f t="shared" si="3"/>
        <v>1</v>
      </c>
      <c r="T14" s="95"/>
      <c r="U14" s="41">
        <f t="shared" si="4"/>
        <v>0.33600070184358727</v>
      </c>
      <c r="V14" s="35">
        <f t="shared" si="5"/>
        <v>4.0000000245969704E-3</v>
      </c>
      <c r="W14" s="95"/>
      <c r="X14" s="78">
        <f>($AG$7*$AG$8*S14*$AG$24+$AG$15*$AG$16*R14*$AG$24)+AG26</f>
        <v>1163600</v>
      </c>
      <c r="Y14" s="43">
        <f t="shared" si="6"/>
        <v>84402594.181514412</v>
      </c>
      <c r="Z14" s="43">
        <f t="shared" si="7"/>
        <v>256636.63276980486</v>
      </c>
      <c r="AA14" s="43">
        <f t="shared" si="8"/>
        <v>-13736.698661851939</v>
      </c>
      <c r="AB14" s="44">
        <f t="shared" si="9"/>
        <v>23954.271145501654</v>
      </c>
      <c r="AD14" s="42">
        <f t="shared" si="10"/>
        <v>85833048.386767879</v>
      </c>
      <c r="AE14" s="120"/>
      <c r="AF14" s="64" t="s">
        <v>31</v>
      </c>
      <c r="AG14" s="47"/>
      <c r="AH14" s="47"/>
      <c r="AI14" s="47"/>
      <c r="AJ14" s="60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1">
        <f>'[1]Szenario 3'!$K15</f>
        <v>1337.8817985454955</v>
      </c>
      <c r="H15" s="95"/>
      <c r="I15" s="75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5"/>
      <c r="M15" s="91">
        <f t="shared" ref="M15:M43" si="13">M14+(($D$42-$D$11)/($B$42-$B$11))</f>
        <v>4.4635918182305172</v>
      </c>
      <c r="O15" s="33">
        <f t="shared" si="12"/>
        <v>12344.178242582695</v>
      </c>
      <c r="P15" s="37">
        <f t="shared" si="1"/>
        <v>1292.993830371322</v>
      </c>
      <c r="Q15" s="95"/>
      <c r="R15" s="30">
        <f t="shared" si="2"/>
        <v>1</v>
      </c>
      <c r="S15" s="35">
        <f t="shared" si="3"/>
        <v>1</v>
      </c>
      <c r="T15" s="95"/>
      <c r="U15" s="41">
        <f t="shared" si="4"/>
        <v>0.33600071664442382</v>
      </c>
      <c r="V15" s="35">
        <f t="shared" si="5"/>
        <v>4.0000000251020741E-3</v>
      </c>
      <c r="W15" s="95"/>
      <c r="X15" s="78">
        <f>($AJ$11*$AG$8*S15*$AG$25+$AJ$9*$AG$8*$AG$24*S15+$AG$15*$AG$16*R15*$AG$24)</f>
        <v>7725</v>
      </c>
      <c r="Y15" s="43">
        <f t="shared" si="6"/>
        <v>84844093.906825885</v>
      </c>
      <c r="Z15" s="43">
        <f t="shared" si="7"/>
        <v>257978.31625541669</v>
      </c>
      <c r="AA15" s="43">
        <f t="shared" si="8"/>
        <v>-37700.87813525775</v>
      </c>
      <c r="AB15" s="44">
        <f t="shared" si="9"/>
        <v>24078.873375068815</v>
      </c>
      <c r="AD15" s="42">
        <f t="shared" si="10"/>
        <v>85096175.218321115</v>
      </c>
      <c r="AE15" s="120"/>
      <c r="AF15" s="65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1">
        <f>'[1]Szenario 3'!$K16</f>
        <v>1356.4858742545948</v>
      </c>
      <c r="H16" s="95"/>
      <c r="I16" s="75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5"/>
      <c r="M16" s="90">
        <f t="shared" si="13"/>
        <v>6.3848877273457756</v>
      </c>
      <c r="O16" s="33">
        <f t="shared" si="12"/>
        <v>12408.413891099233</v>
      </c>
      <c r="P16" s="37">
        <f t="shared" si="1"/>
        <v>1299.5501307898676</v>
      </c>
      <c r="Q16" s="95"/>
      <c r="R16" s="30">
        <f t="shared" si="2"/>
        <v>1</v>
      </c>
      <c r="S16" s="35">
        <f t="shared" si="3"/>
        <v>1</v>
      </c>
      <c r="T16" s="95"/>
      <c r="U16" s="41">
        <f t="shared" si="4"/>
        <v>0.3360007316781311</v>
      </c>
      <c r="V16" s="35">
        <f t="shared" si="5"/>
        <v>4.0000000256150943E-3</v>
      </c>
      <c r="W16" s="95"/>
      <c r="X16" s="87">
        <f t="shared" ref="X16:X54" si="14">($AJ$11*$AG$8*S16*$AG$25+$AJ$9*$AG$8*$AG$24*S16+$AG$15*$AG$16*R16*$AG$24)</f>
        <v>7725</v>
      </c>
      <c r="Y16" s="43">
        <f t="shared" si="6"/>
        <v>85285593.844001934</v>
      </c>
      <c r="Z16" s="43">
        <f t="shared" si="7"/>
        <v>259320.00950692795</v>
      </c>
      <c r="AA16" s="43">
        <f t="shared" si="8"/>
        <v>-61913.715538284916</v>
      </c>
      <c r="AB16" s="44">
        <f t="shared" si="9"/>
        <v>24203.484526578941</v>
      </c>
      <c r="AD16" s="42">
        <f t="shared" si="10"/>
        <v>85514928.622497156</v>
      </c>
      <c r="AE16" s="120"/>
      <c r="AF16" s="61" t="s">
        <v>17</v>
      </c>
      <c r="AG16" s="28">
        <v>6</v>
      </c>
      <c r="AH16" s="27" t="s">
        <v>18</v>
      </c>
      <c r="AI16" s="27"/>
      <c r="AJ16" s="50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1">
        <f>'[1]Szenario 3'!$K17</f>
        <v>1375.0899499636937</v>
      </c>
      <c r="H17" s="95"/>
      <c r="I17" s="75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5"/>
      <c r="M17" s="91">
        <f t="shared" si="13"/>
        <v>8.306183636461034</v>
      </c>
      <c r="O17" s="33">
        <f t="shared" si="12"/>
        <v>12472.649539615772</v>
      </c>
      <c r="P17" s="37">
        <f t="shared" si="1"/>
        <v>1306.1085847758056</v>
      </c>
      <c r="Q17" s="95"/>
      <c r="R17" s="30">
        <f t="shared" si="2"/>
        <v>1</v>
      </c>
      <c r="S17" s="35">
        <f t="shared" si="3"/>
        <v>1</v>
      </c>
      <c r="T17" s="95"/>
      <c r="U17" s="41">
        <f t="shared" si="4"/>
        <v>0.33600074694713888</v>
      </c>
      <c r="V17" s="35">
        <f t="shared" si="5"/>
        <v>4.000000026136109E-3</v>
      </c>
      <c r="W17" s="95"/>
      <c r="X17" s="87">
        <f t="shared" si="14"/>
        <v>7725</v>
      </c>
      <c r="Y17" s="43">
        <f t="shared" si="6"/>
        <v>85727093.990691036</v>
      </c>
      <c r="Z17" s="43">
        <f t="shared" si="7"/>
        <v>260661.71219106438</v>
      </c>
      <c r="AA17" s="43">
        <f t="shared" si="8"/>
        <v>-86375.210870933428</v>
      </c>
      <c r="AB17" s="44">
        <f t="shared" si="9"/>
        <v>24328.1042955589</v>
      </c>
      <c r="AD17" s="42">
        <f t="shared" si="10"/>
        <v>85933433.596306711</v>
      </c>
      <c r="AE17" s="120"/>
      <c r="AF17" s="149" t="s">
        <v>16</v>
      </c>
      <c r="AG17" s="17"/>
      <c r="AH17" s="152"/>
      <c r="AI17" s="27"/>
      <c r="AJ17" s="50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1">
        <f>'[1]Szenario 3'!$K18</f>
        <v>1393.6940256727928</v>
      </c>
      <c r="H18" s="95"/>
      <c r="I18" s="75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5"/>
      <c r="M18" s="90">
        <f t="shared" si="13"/>
        <v>10.227479545576292</v>
      </c>
      <c r="O18" s="33">
        <f t="shared" si="12"/>
        <v>12536.885188132312</v>
      </c>
      <c r="P18" s="37">
        <f t="shared" si="1"/>
        <v>1312.6691196624124</v>
      </c>
      <c r="Q18" s="95"/>
      <c r="R18" s="30">
        <f t="shared" si="2"/>
        <v>1</v>
      </c>
      <c r="S18" s="35">
        <f t="shared" si="3"/>
        <v>1</v>
      </c>
      <c r="T18" s="95"/>
      <c r="U18" s="41">
        <f t="shared" si="4"/>
        <v>0.33600076245388971</v>
      </c>
      <c r="V18" s="35">
        <f t="shared" si="5"/>
        <v>4.0000000266652014E-3</v>
      </c>
      <c r="W18" s="95"/>
      <c r="X18" s="87">
        <f t="shared" si="14"/>
        <v>7725</v>
      </c>
      <c r="Y18" s="43">
        <f t="shared" si="6"/>
        <v>86168594.344732657</v>
      </c>
      <c r="Z18" s="43">
        <f t="shared" si="7"/>
        <v>262003.42398954584</v>
      </c>
      <c r="AA18" s="43">
        <f t="shared" si="8"/>
        <v>-111085.3641332033</v>
      </c>
      <c r="AB18" s="44">
        <f t="shared" si="9"/>
        <v>24452.732391233832</v>
      </c>
      <c r="AD18" s="42">
        <f t="shared" si="10"/>
        <v>86351690.136980236</v>
      </c>
      <c r="AE18" s="120"/>
      <c r="AF18" s="150"/>
      <c r="AG18" s="18">
        <v>60000</v>
      </c>
      <c r="AH18" s="152"/>
      <c r="AI18" s="27"/>
      <c r="AJ18" s="50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1">
        <f>'[1]Szenario 3'!$K19</f>
        <v>1412.2981013818919</v>
      </c>
      <c r="H19" s="95"/>
      <c r="I19" s="75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5"/>
      <c r="M19" s="91">
        <f t="shared" si="13"/>
        <v>12.148775454691551</v>
      </c>
      <c r="O19" s="33">
        <f t="shared" si="12"/>
        <v>12601.120836648852</v>
      </c>
      <c r="P19" s="37">
        <f t="shared" si="1"/>
        <v>1319.231666015877</v>
      </c>
      <c r="Q19" s="95"/>
      <c r="R19" s="30">
        <f t="shared" si="2"/>
        <v>1</v>
      </c>
      <c r="S19" s="35">
        <f t="shared" si="3"/>
        <v>1</v>
      </c>
      <c r="T19" s="95"/>
      <c r="U19" s="41">
        <f t="shared" si="4"/>
        <v>0.33600077820083873</v>
      </c>
      <c r="V19" s="35">
        <f t="shared" si="5"/>
        <v>4.0000000272024539E-3</v>
      </c>
      <c r="W19" s="95"/>
      <c r="X19" s="87">
        <f t="shared" si="14"/>
        <v>7725</v>
      </c>
      <c r="Y19" s="43">
        <f t="shared" si="6"/>
        <v>86610094.904147625</v>
      </c>
      <c r="Z19" s="43">
        <f t="shared" si="7"/>
        <v>263345.14459825202</v>
      </c>
      <c r="AA19" s="43">
        <f t="shared" si="8"/>
        <v>-136044.17532509452</v>
      </c>
      <c r="AB19" s="44">
        <f t="shared" si="9"/>
        <v>24577.368535765298</v>
      </c>
      <c r="AD19" s="42">
        <f t="shared" si="10"/>
        <v>86769698.241956547</v>
      </c>
      <c r="AE19" s="120"/>
      <c r="AF19" s="151"/>
      <c r="AG19" s="17"/>
      <c r="AH19" s="152"/>
      <c r="AI19" s="27"/>
      <c r="AJ19" s="50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1">
        <f>'[1]Szenario 3'!$K20</f>
        <v>1430.902177090991</v>
      </c>
      <c r="H20" s="95"/>
      <c r="I20" s="75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5"/>
      <c r="M20" s="90">
        <f t="shared" si="13"/>
        <v>14.070071363806809</v>
      </c>
      <c r="O20" s="33">
        <f t="shared" si="12"/>
        <v>12665.356485165392</v>
      </c>
      <c r="P20" s="37">
        <f t="shared" si="1"/>
        <v>1325.7961574574899</v>
      </c>
      <c r="Q20" s="95"/>
      <c r="R20" s="30">
        <f t="shared" si="2"/>
        <v>1</v>
      </c>
      <c r="S20" s="35">
        <f t="shared" si="3"/>
        <v>1</v>
      </c>
      <c r="T20" s="95"/>
      <c r="U20" s="41">
        <f t="shared" si="4"/>
        <v>0.33600079419045359</v>
      </c>
      <c r="V20" s="35">
        <f t="shared" si="5"/>
        <v>4.0000000277479455E-3</v>
      </c>
      <c r="W20" s="95"/>
      <c r="X20" s="87">
        <f t="shared" si="14"/>
        <v>7725</v>
      </c>
      <c r="Y20" s="43">
        <f t="shared" si="6"/>
        <v>87051595.667128861</v>
      </c>
      <c r="Z20" s="43">
        <f t="shared" si="7"/>
        <v>264686.87372644444</v>
      </c>
      <c r="AA20" s="43">
        <f t="shared" si="8"/>
        <v>-161251.64444660713</v>
      </c>
      <c r="AB20" s="44">
        <f t="shared" si="9"/>
        <v>24702.012463539832</v>
      </c>
      <c r="AD20" s="42">
        <f t="shared" si="10"/>
        <v>87187457.908872232</v>
      </c>
      <c r="AE20" s="120"/>
      <c r="AF20" s="66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1">
        <f>'[1]Szenario 3'!$K21</f>
        <v>1449.5062528000901</v>
      </c>
      <c r="H21" s="95"/>
      <c r="I21" s="75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5"/>
      <c r="M21" s="91">
        <f t="shared" si="13"/>
        <v>15.991367272922067</v>
      </c>
      <c r="O21" s="33">
        <f t="shared" si="12"/>
        <v>12729.59213368193</v>
      </c>
      <c r="P21" s="37">
        <f t="shared" si="1"/>
        <v>1332.36253049744</v>
      </c>
      <c r="Q21" s="95"/>
      <c r="R21" s="30">
        <f t="shared" si="2"/>
        <v>1</v>
      </c>
      <c r="S21" s="35">
        <f t="shared" si="3"/>
        <v>1</v>
      </c>
      <c r="T21" s="95"/>
      <c r="U21" s="41">
        <f t="shared" si="4"/>
        <v>0.33600081042521468</v>
      </c>
      <c r="V21" s="35">
        <f t="shared" si="5"/>
        <v>4.0000000283017603E-3</v>
      </c>
      <c r="W21" s="95"/>
      <c r="X21" s="87">
        <f t="shared" si="14"/>
        <v>7725</v>
      </c>
      <c r="Y21" s="43">
        <f t="shared" si="6"/>
        <v>87493096.632033288</v>
      </c>
      <c r="Z21" s="43">
        <f t="shared" si="7"/>
        <v>266028.61109603744</v>
      </c>
      <c r="AA21" s="43">
        <f t="shared" si="8"/>
        <v>-186707.77149774105</v>
      </c>
      <c r="AB21" s="44">
        <f t="shared" si="9"/>
        <v>24826.663920503826</v>
      </c>
      <c r="AD21" s="42">
        <f t="shared" si="10"/>
        <v>87604969.135552093</v>
      </c>
      <c r="AE21" s="120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1">
        <f>'[1]Szenario 3'!$K22</f>
        <v>1468.110328509189</v>
      </c>
      <c r="H22" s="95"/>
      <c r="I22" s="75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5"/>
      <c r="M22" s="90">
        <f t="shared" si="13"/>
        <v>17.912663182037328</v>
      </c>
      <c r="O22" s="33">
        <f t="shared" si="12"/>
        <v>12793.827782198468</v>
      </c>
      <c r="P22" s="37">
        <f t="shared" si="1"/>
        <v>1338.9307243793455</v>
      </c>
      <c r="Q22" s="95"/>
      <c r="R22" s="30">
        <f t="shared" si="2"/>
        <v>1</v>
      </c>
      <c r="S22" s="35">
        <f t="shared" si="3"/>
        <v>1</v>
      </c>
      <c r="T22" s="95"/>
      <c r="U22" s="41">
        <f t="shared" si="4"/>
        <v>0.33600082690761485</v>
      </c>
      <c r="V22" s="35">
        <f t="shared" si="5"/>
        <v>4.0000000288639816E-3</v>
      </c>
      <c r="W22" s="95"/>
      <c r="X22" s="87">
        <f t="shared" si="14"/>
        <v>7725</v>
      </c>
      <c r="Y22" s="43">
        <f t="shared" si="6"/>
        <v>87934597.797373742</v>
      </c>
      <c r="Z22" s="43">
        <f t="shared" si="7"/>
        <v>267370.35644091823</v>
      </c>
      <c r="AA22" s="43">
        <f t="shared" si="8"/>
        <v>-212412.55647849635</v>
      </c>
      <c r="AB22" s="44">
        <f t="shared" si="9"/>
        <v>24951.322663541469</v>
      </c>
      <c r="AD22" s="42">
        <f t="shared" si="10"/>
        <v>88022231.919999704</v>
      </c>
      <c r="AE22" s="120"/>
      <c r="AF22" s="56" t="s">
        <v>25</v>
      </c>
      <c r="AG22" s="47"/>
      <c r="AH22" s="47"/>
      <c r="AI22" s="83" t="s">
        <v>62</v>
      </c>
      <c r="AJ22" s="84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1">
        <f>'[1]Szenario 3'!$K23</f>
        <v>1486.7144042182883</v>
      </c>
      <c r="H23" s="95"/>
      <c r="I23" s="75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5"/>
      <c r="M23" s="91">
        <f t="shared" si="13"/>
        <v>19.833959091152586</v>
      </c>
      <c r="O23" s="33">
        <f t="shared" si="12"/>
        <v>12858.063430715009</v>
      </c>
      <c r="P23" s="37">
        <f t="shared" si="1"/>
        <v>1345.5006809347165</v>
      </c>
      <c r="Q23" s="95"/>
      <c r="R23" s="30">
        <f t="shared" si="2"/>
        <v>1</v>
      </c>
      <c r="S23" s="35">
        <f t="shared" si="3"/>
        <v>1</v>
      </c>
      <c r="T23" s="95"/>
      <c r="U23" s="41">
        <f t="shared" si="4"/>
        <v>0.33600084364015975</v>
      </c>
      <c r="V23" s="35">
        <f t="shared" si="5"/>
        <v>4.0000000294346917E-3</v>
      </c>
      <c r="W23" s="95"/>
      <c r="X23" s="87">
        <f t="shared" si="14"/>
        <v>7725</v>
      </c>
      <c r="Y23" s="43">
        <f t="shared" si="6"/>
        <v>88376099.161811829</v>
      </c>
      <c r="Z23" s="43">
        <f t="shared" si="7"/>
        <v>268712.10950630886</v>
      </c>
      <c r="AA23" s="43">
        <f t="shared" si="8"/>
        <v>-238365.999388873</v>
      </c>
      <c r="AB23" s="44">
        <f t="shared" si="9"/>
        <v>25075.988459892371</v>
      </c>
      <c r="AD23" s="42">
        <f t="shared" si="10"/>
        <v>88439246.260389149</v>
      </c>
      <c r="AE23" s="120"/>
      <c r="AF23" s="57" t="s">
        <v>34</v>
      </c>
      <c r="AG23" s="27"/>
      <c r="AH23" s="27"/>
      <c r="AI23" s="81" t="s">
        <v>63</v>
      </c>
      <c r="AJ23" s="85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1">
        <f>'[1]Szenario 3'!$K24</f>
        <v>1505.3184799273872</v>
      </c>
      <c r="H24" s="95"/>
      <c r="I24" s="75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5"/>
      <c r="M24" s="90">
        <f t="shared" si="13"/>
        <v>21.755255000267844</v>
      </c>
      <c r="O24" s="33">
        <f t="shared" si="12"/>
        <v>12922.299079231549</v>
      </c>
      <c r="P24" s="37">
        <f t="shared" si="1"/>
        <v>1352.0723444466191</v>
      </c>
      <c r="Q24" s="95"/>
      <c r="R24" s="30">
        <f t="shared" si="2"/>
        <v>1</v>
      </c>
      <c r="S24" s="35">
        <f t="shared" si="3"/>
        <v>1</v>
      </c>
      <c r="T24" s="95"/>
      <c r="U24" s="41">
        <f t="shared" si="4"/>
        <v>0.33600086062536749</v>
      </c>
      <c r="V24" s="35">
        <f t="shared" si="5"/>
        <v>4.0000000300139758E-3</v>
      </c>
      <c r="W24" s="95"/>
      <c r="X24" s="87">
        <f t="shared" si="14"/>
        <v>7725</v>
      </c>
      <c r="Y24" s="43">
        <f t="shared" si="6"/>
        <v>88817600.724150807</v>
      </c>
      <c r="Z24" s="43">
        <f t="shared" si="7"/>
        <v>270053.8700481691</v>
      </c>
      <c r="AA24" s="43">
        <f t="shared" si="8"/>
        <v>-264568.1002288711</v>
      </c>
      <c r="AB24" s="44">
        <f t="shared" si="9"/>
        <v>25200.661086606</v>
      </c>
      <c r="AD24" s="42">
        <f t="shared" si="10"/>
        <v>88856012.1550567</v>
      </c>
      <c r="AE24" s="120"/>
      <c r="AF24" s="49" t="s">
        <v>35</v>
      </c>
      <c r="AG24" s="28">
        <v>5</v>
      </c>
      <c r="AH24" s="27" t="s">
        <v>28</v>
      </c>
      <c r="AI24" s="81" t="s">
        <v>66</v>
      </c>
      <c r="AJ24" s="85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1">
        <f>'[1]Szenario 3'!$K25</f>
        <v>1523.9225556364863</v>
      </c>
      <c r="H25" s="95"/>
      <c r="I25" s="75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5"/>
      <c r="M25" s="91">
        <f t="shared" si="13"/>
        <v>23.676550909383103</v>
      </c>
      <c r="O25" s="33">
        <f t="shared" si="12"/>
        <v>12986.534727748087</v>
      </c>
      <c r="P25" s="37">
        <f t="shared" si="1"/>
        <v>1358.6456615218688</v>
      </c>
      <c r="Q25" s="95"/>
      <c r="R25" s="30">
        <f t="shared" si="2"/>
        <v>1</v>
      </c>
      <c r="S25" s="35">
        <f t="shared" si="3"/>
        <v>1</v>
      </c>
      <c r="T25" s="95"/>
      <c r="U25" s="41">
        <f t="shared" si="4"/>
        <v>0.33600087786576888</v>
      </c>
      <c r="V25" s="35">
        <f t="shared" si="5"/>
        <v>4.0000000306019169E-3</v>
      </c>
      <c r="W25" s="95"/>
      <c r="X25" s="87">
        <f t="shared" si="14"/>
        <v>7725</v>
      </c>
      <c r="Y25" s="43">
        <f t="shared" si="6"/>
        <v>89259102.483329311</v>
      </c>
      <c r="Z25" s="43">
        <f t="shared" si="7"/>
        <v>271395.63783263671</v>
      </c>
      <c r="AA25" s="43">
        <f t="shared" si="8"/>
        <v>-291018.85899849038</v>
      </c>
      <c r="AB25" s="44">
        <f t="shared" si="9"/>
        <v>25325.34033003026</v>
      </c>
      <c r="AD25" s="42">
        <f t="shared" si="10"/>
        <v>89272529.602493495</v>
      </c>
      <c r="AE25" s="120"/>
      <c r="AF25" s="49" t="s">
        <v>36</v>
      </c>
      <c r="AG25" s="28">
        <v>30</v>
      </c>
      <c r="AH25" s="27" t="s">
        <v>28</v>
      </c>
      <c r="AI25" s="81" t="s">
        <v>68</v>
      </c>
      <c r="AJ25" s="85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1">
        <f>'[1]Szenario 3'!$K26</f>
        <v>1542.5266313455852</v>
      </c>
      <c r="H26" s="95"/>
      <c r="I26" s="75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5"/>
      <c r="M26" s="90">
        <f t="shared" si="13"/>
        <v>25.597846818498361</v>
      </c>
      <c r="O26" s="33">
        <f t="shared" si="12"/>
        <v>13050.770376264627</v>
      </c>
      <c r="P26" s="37">
        <f t="shared" si="1"/>
        <v>1365.2205809711379</v>
      </c>
      <c r="Q26" s="95"/>
      <c r="R26" s="30">
        <f t="shared" si="2"/>
        <v>1</v>
      </c>
      <c r="S26" s="35">
        <f t="shared" si="3"/>
        <v>1</v>
      </c>
      <c r="T26" s="95"/>
      <c r="U26" s="41">
        <f t="shared" si="4"/>
        <v>0.33600089536390726</v>
      </c>
      <c r="V26" s="35">
        <f t="shared" si="5"/>
        <v>4.0000000311986002E-3</v>
      </c>
      <c r="W26" s="95"/>
      <c r="X26" s="87">
        <f t="shared" si="14"/>
        <v>7725</v>
      </c>
      <c r="Y26" s="43">
        <f t="shared" si="6"/>
        <v>89700604.4384152</v>
      </c>
      <c r="Z26" s="43">
        <f t="shared" si="7"/>
        <v>272737.41263550252</v>
      </c>
      <c r="AA26" s="43">
        <f t="shared" si="8"/>
        <v>-317718.27569773106</v>
      </c>
      <c r="AB26" s="44">
        <f t="shared" si="9"/>
        <v>25450.025985331777</v>
      </c>
      <c r="AD26" s="42">
        <f t="shared" si="10"/>
        <v>89688798.601338297</v>
      </c>
      <c r="AE26" s="120"/>
      <c r="AF26" s="58" t="s">
        <v>27</v>
      </c>
      <c r="AG26" s="59">
        <f>(3750*AJ11*AG8)+(850*AJ9)+(4*130000)</f>
        <v>1160000</v>
      </c>
      <c r="AH26" s="40" t="s">
        <v>21</v>
      </c>
      <c r="AI26" s="86"/>
      <c r="AJ26" s="39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1">
        <f>'[1]Szenario 3'!$K27</f>
        <v>1561.1307070546845</v>
      </c>
      <c r="H27" s="95"/>
      <c r="I27" s="75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5"/>
      <c r="M27" s="91">
        <f t="shared" si="13"/>
        <v>27.51914272761362</v>
      </c>
      <c r="O27" s="33">
        <f t="shared" si="12"/>
        <v>13115.006024781167</v>
      </c>
      <c r="P27" s="37">
        <f t="shared" si="1"/>
        <v>1371.7970536964062</v>
      </c>
      <c r="Q27" s="95"/>
      <c r="R27" s="30">
        <f t="shared" si="2"/>
        <v>1</v>
      </c>
      <c r="S27" s="35">
        <f t="shared" si="3"/>
        <v>1</v>
      </c>
      <c r="T27" s="95"/>
      <c r="U27" s="41">
        <f t="shared" si="4"/>
        <v>0.33600091312233865</v>
      </c>
      <c r="V27" s="35">
        <f t="shared" si="5"/>
        <v>4.0000000318041115E-3</v>
      </c>
      <c r="W27" s="95"/>
      <c r="X27" s="87">
        <f t="shared" si="14"/>
        <v>7725</v>
      </c>
      <c r="Y27" s="43">
        <f t="shared" si="6"/>
        <v>90142106.58859998</v>
      </c>
      <c r="Z27" s="43">
        <f t="shared" si="7"/>
        <v>274079.19424171728</v>
      </c>
      <c r="AA27" s="43">
        <f t="shared" si="8"/>
        <v>-344666.35032659321</v>
      </c>
      <c r="AB27" s="44">
        <f t="shared" si="9"/>
        <v>25574.717856045518</v>
      </c>
      <c r="AD27" s="42">
        <f t="shared" si="10"/>
        <v>90104819.150371149</v>
      </c>
      <c r="AE27" s="120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1">
        <f>'[1]Szenario 3'!$K28</f>
        <v>1579.7347827637834</v>
      </c>
      <c r="H28" s="95"/>
      <c r="I28" s="75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5"/>
      <c r="M28" s="90">
        <f t="shared" si="13"/>
        <v>29.440438636728878</v>
      </c>
      <c r="O28" s="33">
        <f t="shared" si="12"/>
        <v>13179.241673297707</v>
      </c>
      <c r="P28" s="37">
        <f t="shared" si="1"/>
        <v>1378.375032585245</v>
      </c>
      <c r="Q28" s="95"/>
      <c r="R28" s="30">
        <f t="shared" si="2"/>
        <v>1</v>
      </c>
      <c r="S28" s="35">
        <f t="shared" si="3"/>
        <v>1</v>
      </c>
      <c r="T28" s="95"/>
      <c r="U28" s="41">
        <f t="shared" si="4"/>
        <v>0.33600093114363172</v>
      </c>
      <c r="V28" s="35">
        <f t="shared" si="5"/>
        <v>4.0000000324185358E-3</v>
      </c>
      <c r="W28" s="95"/>
      <c r="X28" s="87">
        <f t="shared" si="14"/>
        <v>7725</v>
      </c>
      <c r="Y28" s="43">
        <f t="shared" si="6"/>
        <v>90583608.93319343</v>
      </c>
      <c r="Z28" s="43">
        <f t="shared" si="7"/>
        <v>275420.98244492849</v>
      </c>
      <c r="AA28" s="43">
        <f t="shared" si="8"/>
        <v>-371863.08288507664</v>
      </c>
      <c r="AB28" s="44">
        <f t="shared" si="9"/>
        <v>25699.415753651749</v>
      </c>
      <c r="AD28" s="42">
        <f t="shared" si="10"/>
        <v>90520591.248506933</v>
      </c>
      <c r="AE28" s="120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1">
        <f>'[1]Szenario 3'!$K29</f>
        <v>1598.3388584728825</v>
      </c>
      <c r="H29" s="95"/>
      <c r="I29" s="75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5"/>
      <c r="M29" s="91">
        <f t="shared" si="13"/>
        <v>31.361734545844136</v>
      </c>
      <c r="O29" s="33">
        <f t="shared" si="12"/>
        <v>13243.477321814247</v>
      </c>
      <c r="P29" s="37">
        <f t="shared" si="1"/>
        <v>1384.9544724114442</v>
      </c>
      <c r="Q29" s="95"/>
      <c r="R29" s="30">
        <f t="shared" si="2"/>
        <v>1</v>
      </c>
      <c r="S29" s="35">
        <f t="shared" si="3"/>
        <v>1</v>
      </c>
      <c r="T29" s="95"/>
      <c r="U29" s="41">
        <f t="shared" si="4"/>
        <v>0.33600094943036757</v>
      </c>
      <c r="V29" s="35">
        <f t="shared" si="5"/>
        <v>4.0000000330419599E-3</v>
      </c>
      <c r="W29" s="95"/>
      <c r="X29" s="87">
        <f t="shared" si="14"/>
        <v>7725</v>
      </c>
      <c r="Y29" s="43">
        <f t="shared" si="6"/>
        <v>91025111.471618623</v>
      </c>
      <c r="Z29" s="43">
        <f t="shared" si="7"/>
        <v>276762.77704704535</v>
      </c>
      <c r="AA29" s="43">
        <f t="shared" si="8"/>
        <v>-399308.47337318148</v>
      </c>
      <c r="AB29" s="44">
        <f t="shared" si="9"/>
        <v>25824.119497178424</v>
      </c>
      <c r="AD29" s="42">
        <f t="shared" si="10"/>
        <v>90936114.894789666</v>
      </c>
      <c r="AE29" s="120"/>
      <c r="AF29" s="57" t="s">
        <v>23</v>
      </c>
      <c r="AG29" s="28">
        <v>35</v>
      </c>
      <c r="AH29" s="27" t="s">
        <v>21</v>
      </c>
      <c r="AI29" s="50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1">
        <f>'[1]Szenario 3'!$K30</f>
        <v>1616.9429341819816</v>
      </c>
      <c r="H30" s="95"/>
      <c r="I30" s="75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5"/>
      <c r="M30" s="90">
        <f t="shared" si="13"/>
        <v>33.283030454959395</v>
      </c>
      <c r="O30" s="33">
        <f t="shared" si="12"/>
        <v>13307.712970330787</v>
      </c>
      <c r="P30" s="37">
        <f t="shared" si="1"/>
        <v>1391.5353297415527</v>
      </c>
      <c r="Q30" s="95"/>
      <c r="R30" s="30">
        <f t="shared" si="2"/>
        <v>1</v>
      </c>
      <c r="S30" s="35">
        <f t="shared" si="3"/>
        <v>1</v>
      </c>
      <c r="T30" s="95"/>
      <c r="U30" s="41">
        <f t="shared" si="4"/>
        <v>0.33600096798514012</v>
      </c>
      <c r="V30" s="35">
        <f t="shared" si="5"/>
        <v>4.0000000336744687E-3</v>
      </c>
      <c r="W30" s="95"/>
      <c r="X30" s="87">
        <f t="shared" si="14"/>
        <v>7725</v>
      </c>
      <c r="Y30" s="43">
        <f t="shared" si="6"/>
        <v>91466614.203407198</v>
      </c>
      <c r="Z30" s="43">
        <f t="shared" si="7"/>
        <v>278104.57785782928</v>
      </c>
      <c r="AA30" s="43">
        <f t="shared" si="8"/>
        <v>-427002.52179090772</v>
      </c>
      <c r="AB30" s="44">
        <f t="shared" si="9"/>
        <v>25948.828912827197</v>
      </c>
      <c r="AD30" s="42">
        <f t="shared" si="10"/>
        <v>91351390.088386938</v>
      </c>
      <c r="AE30" s="120"/>
      <c r="AF30" s="61" t="s">
        <v>24</v>
      </c>
      <c r="AG30" s="28">
        <v>56</v>
      </c>
      <c r="AH30" s="27" t="s">
        <v>21</v>
      </c>
      <c r="AI30" s="50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1">
        <f>'[1]Szenario 3'!$K31</f>
        <v>1635.5470098910807</v>
      </c>
      <c r="H31" s="95"/>
      <c r="I31" s="75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5"/>
      <c r="M31" s="91">
        <f t="shared" si="13"/>
        <v>35.204326364074653</v>
      </c>
      <c r="O31" s="33">
        <f t="shared" si="12"/>
        <v>13371.948618847327</v>
      </c>
      <c r="P31" s="37">
        <f t="shared" si="1"/>
        <v>1398.1175628469175</v>
      </c>
      <c r="Q31" s="95"/>
      <c r="R31" s="30">
        <f t="shared" si="2"/>
        <v>1</v>
      </c>
      <c r="S31" s="35">
        <f t="shared" si="3"/>
        <v>1</v>
      </c>
      <c r="T31" s="95"/>
      <c r="U31" s="41">
        <f t="shared" si="4"/>
        <v>0.33600098681055579</v>
      </c>
      <c r="V31" s="35">
        <f t="shared" si="5"/>
        <v>4.0000000343161507E-3</v>
      </c>
      <c r="W31" s="95"/>
      <c r="X31" s="87">
        <f t="shared" si="14"/>
        <v>7725</v>
      </c>
      <c r="Y31" s="43">
        <f t="shared" si="6"/>
        <v>91908117.128195032</v>
      </c>
      <c r="Z31" s="43">
        <f t="shared" si="7"/>
        <v>279446.38469450886</v>
      </c>
      <c r="AA31" s="43">
        <f t="shared" si="8"/>
        <v>-454945.22813825519</v>
      </c>
      <c r="AB31" s="44">
        <f t="shared" si="9"/>
        <v>26073.543833621436</v>
      </c>
      <c r="AD31" s="42">
        <f t="shared" si="10"/>
        <v>91766416.828584909</v>
      </c>
      <c r="AE31" s="120"/>
      <c r="AF31" s="62" t="s">
        <v>43</v>
      </c>
      <c r="AG31" s="28" t="s">
        <v>57</v>
      </c>
      <c r="AH31" s="27"/>
      <c r="AI31" s="50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1">
        <f>'[1]Szenario 3'!$K32</f>
        <v>1654.1510856001801</v>
      </c>
      <c r="H32" s="95"/>
      <c r="I32" s="75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5"/>
      <c r="M32" s="90">
        <f t="shared" si="13"/>
        <v>37.125622273189911</v>
      </c>
      <c r="O32" s="33">
        <f t="shared" si="12"/>
        <v>13436.184267363868</v>
      </c>
      <c r="P32" s="37">
        <f t="shared" si="1"/>
        <v>1404.7011316208545</v>
      </c>
      <c r="Q32" s="95"/>
      <c r="R32" s="30">
        <f t="shared" si="2"/>
        <v>1</v>
      </c>
      <c r="S32" s="35">
        <f t="shared" si="3"/>
        <v>1</v>
      </c>
      <c r="T32" s="95"/>
      <c r="U32" s="41">
        <f t="shared" si="4"/>
        <v>0.33600100590923365</v>
      </c>
      <c r="V32" s="35">
        <f t="shared" si="5"/>
        <v>4.0000000349670935E-3</v>
      </c>
      <c r="W32" s="95"/>
      <c r="X32" s="87">
        <f t="shared" si="14"/>
        <v>7725</v>
      </c>
      <c r="Y32" s="43">
        <f t="shared" si="6"/>
        <v>92349620.245717973</v>
      </c>
      <c r="Z32" s="43">
        <f t="shared" si="7"/>
        <v>280788.1973814168</v>
      </c>
      <c r="AA32" s="43">
        <f t="shared" si="8"/>
        <v>-483136.59241522412</v>
      </c>
      <c r="AB32" s="44">
        <f t="shared" si="9"/>
        <v>26198.264099074819</v>
      </c>
      <c r="AD32" s="42">
        <f t="shared" si="10"/>
        <v>92181195.114783242</v>
      </c>
      <c r="AE32" s="120"/>
      <c r="AF32" s="49" t="s">
        <v>23</v>
      </c>
      <c r="AG32" s="27"/>
      <c r="AH32" s="28">
        <v>0</v>
      </c>
      <c r="AI32" s="50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1">
        <f>'[1]Szenario 3'!$K33</f>
        <v>1672.7551613092789</v>
      </c>
      <c r="H33" s="95"/>
      <c r="I33" s="75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5"/>
      <c r="M33" s="91">
        <f t="shared" si="13"/>
        <v>39.04691818230517</v>
      </c>
      <c r="O33" s="33">
        <f t="shared" si="12"/>
        <v>13500.419915880406</v>
      </c>
      <c r="P33" s="37">
        <f t="shared" si="1"/>
        <v>1411.2859975006002</v>
      </c>
      <c r="Q33" s="95"/>
      <c r="R33" s="30">
        <f t="shared" si="2"/>
        <v>1</v>
      </c>
      <c r="S33" s="35">
        <f t="shared" si="3"/>
        <v>1</v>
      </c>
      <c r="T33" s="95"/>
      <c r="U33" s="41">
        <f t="shared" si="4"/>
        <v>0.33600102528380538</v>
      </c>
      <c r="V33" s="35">
        <f t="shared" si="5"/>
        <v>4.0000000356273839E-3</v>
      </c>
      <c r="W33" s="95"/>
      <c r="X33" s="87">
        <f t="shared" si="14"/>
        <v>7725</v>
      </c>
      <c r="Y33" s="43">
        <f t="shared" si="6"/>
        <v>92791123.555808052</v>
      </c>
      <c r="Z33" s="43">
        <f t="shared" si="7"/>
        <v>282130.0157496481</v>
      </c>
      <c r="AA33" s="43">
        <f t="shared" si="8"/>
        <v>-511576.61462181428</v>
      </c>
      <c r="AB33" s="44">
        <f t="shared" si="9"/>
        <v>26322.989554878975</v>
      </c>
      <c r="AD33" s="42">
        <f t="shared" si="10"/>
        <v>92595724.946490765</v>
      </c>
      <c r="AE33" s="120"/>
      <c r="AF33" s="77" t="s">
        <v>24</v>
      </c>
      <c r="AG33" s="40"/>
      <c r="AH33" s="59">
        <f>20/60</f>
        <v>0.33333333333333331</v>
      </c>
      <c r="AI33" s="55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1">
        <f>'[1]Szenario 3'!$K34</f>
        <v>1691.3592370183781</v>
      </c>
      <c r="H34" s="95"/>
      <c r="I34" s="75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5"/>
      <c r="M34" s="90">
        <f t="shared" si="13"/>
        <v>40.968214091420428</v>
      </c>
      <c r="O34" s="33">
        <f t="shared" si="12"/>
        <v>13564.655564396946</v>
      </c>
      <c r="P34" s="37">
        <f t="shared" si="1"/>
        <v>1417.872123393727</v>
      </c>
      <c r="Q34" s="95"/>
      <c r="R34" s="30">
        <f t="shared" si="2"/>
        <v>1</v>
      </c>
      <c r="S34" s="35">
        <f t="shared" si="3"/>
        <v>1</v>
      </c>
      <c r="T34" s="95"/>
      <c r="U34" s="41">
        <f t="shared" si="4"/>
        <v>0.33600104493691524</v>
      </c>
      <c r="V34" s="35">
        <f t="shared" si="5"/>
        <v>4.0000000362971112E-3</v>
      </c>
      <c r="W34" s="95"/>
      <c r="X34" s="87">
        <f t="shared" si="14"/>
        <v>7725</v>
      </c>
      <c r="Y34" s="43">
        <f t="shared" si="6"/>
        <v>93232627.058389738</v>
      </c>
      <c r="Z34" s="43">
        <f t="shared" si="7"/>
        <v>283471.83963673812</v>
      </c>
      <c r="AA34" s="43">
        <f t="shared" si="8"/>
        <v>-540265.29475802591</v>
      </c>
      <c r="AB34" s="44">
        <f t="shared" si="9"/>
        <v>26447.720052609075</v>
      </c>
      <c r="AD34" s="42">
        <f t="shared" si="10"/>
        <v>93010006.323321074</v>
      </c>
      <c r="AE34" s="120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1">
        <f>'[1]Szenario 3'!$K35</f>
        <v>1709.9633127274767</v>
      </c>
      <c r="H35" s="95"/>
      <c r="I35" s="75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5"/>
      <c r="M35" s="91">
        <f t="shared" si="13"/>
        <v>42.889510000535687</v>
      </c>
      <c r="O35" s="33">
        <f t="shared" si="12"/>
        <v>13628.891212913486</v>
      </c>
      <c r="P35" s="37">
        <f t="shared" si="1"/>
        <v>1424.4594736087292</v>
      </c>
      <c r="Q35" s="95"/>
      <c r="R35" s="30">
        <f t="shared" si="2"/>
        <v>1</v>
      </c>
      <c r="S35" s="35">
        <f t="shared" si="3"/>
        <v>1</v>
      </c>
      <c r="T35" s="95"/>
      <c r="U35" s="41">
        <f t="shared" si="4"/>
        <v>0.33600106487122006</v>
      </c>
      <c r="V35" s="35">
        <f t="shared" si="5"/>
        <v>4.000000036976363E-3</v>
      </c>
      <c r="W35" s="95"/>
      <c r="X35" s="87">
        <f t="shared" si="14"/>
        <v>7725</v>
      </c>
      <c r="Y35" s="43">
        <f t="shared" si="6"/>
        <v>93674130.753476471</v>
      </c>
      <c r="Z35" s="43">
        <f t="shared" si="7"/>
        <v>284813.66888635792</v>
      </c>
      <c r="AA35" s="43">
        <f t="shared" si="8"/>
        <v>-569202.63282385876</v>
      </c>
      <c r="AB35" s="44">
        <f t="shared" si="9"/>
        <v>26572.455449446068</v>
      </c>
      <c r="AD35" s="42">
        <f t="shared" si="10"/>
        <v>93424039.244988427</v>
      </c>
      <c r="AE35" s="120"/>
      <c r="AF35" s="56" t="s">
        <v>37</v>
      </c>
      <c r="AG35" s="47"/>
      <c r="AH35" s="60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1">
        <f>'[1]Szenario 3'!$K36</f>
        <v>1728.5673884365763</v>
      </c>
      <c r="H36" s="95"/>
      <c r="I36" s="75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5"/>
      <c r="M36" s="90">
        <f t="shared" si="13"/>
        <v>44.810805909650945</v>
      </c>
      <c r="O36" s="33">
        <f t="shared" si="12"/>
        <v>13693.126861430024</v>
      </c>
      <c r="P36" s="37">
        <f t="shared" si="1"/>
        <v>1431.0480137895017</v>
      </c>
      <c r="Q36" s="95"/>
      <c r="R36" s="30">
        <f t="shared" si="2"/>
        <v>1</v>
      </c>
      <c r="S36" s="35">
        <f t="shared" si="3"/>
        <v>1</v>
      </c>
      <c r="T36" s="95"/>
      <c r="U36" s="41">
        <f t="shared" si="4"/>
        <v>0.33600108508938947</v>
      </c>
      <c r="V36" s="35">
        <f t="shared" si="5"/>
        <v>4.0000000376652304E-3</v>
      </c>
      <c r="W36" s="95"/>
      <c r="X36" s="87">
        <f t="shared" si="14"/>
        <v>7725</v>
      </c>
      <c r="Y36" s="43">
        <f t="shared" si="6"/>
        <v>94115634.641167462</v>
      </c>
      <c r="Z36" s="43">
        <f t="shared" si="7"/>
        <v>286155.50334802771</v>
      </c>
      <c r="AA36" s="43">
        <f t="shared" si="8"/>
        <v>-598388.62881931302</v>
      </c>
      <c r="AB36" s="44">
        <f t="shared" si="9"/>
        <v>26697.195607914466</v>
      </c>
      <c r="AD36" s="42">
        <f t="shared" si="10"/>
        <v>93837823.711304083</v>
      </c>
      <c r="AE36" s="120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1">
        <f>'[1]Szenario 3'!$K37</f>
        <v>1747.1714641456751</v>
      </c>
      <c r="H37" s="95"/>
      <c r="I37" s="75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5"/>
      <c r="M37" s="91">
        <f t="shared" si="13"/>
        <v>46.732101818766203</v>
      </c>
      <c r="O37" s="33">
        <f t="shared" si="12"/>
        <v>13757.362509946563</v>
      </c>
      <c r="P37" s="37">
        <f t="shared" si="1"/>
        <v>1437.6377108534659</v>
      </c>
      <c r="Q37" s="95"/>
      <c r="R37" s="30">
        <f t="shared" si="2"/>
        <v>1</v>
      </c>
      <c r="S37" s="35">
        <f t="shared" si="3"/>
        <v>1</v>
      </c>
      <c r="T37" s="95"/>
      <c r="U37" s="41">
        <f t="shared" si="4"/>
        <v>0.33600110559410551</v>
      </c>
      <c r="V37" s="35">
        <f t="shared" si="5"/>
        <v>4.0000000383638009E-3</v>
      </c>
      <c r="W37" s="95"/>
      <c r="X37" s="87">
        <f t="shared" si="14"/>
        <v>7725</v>
      </c>
      <c r="Y37" s="43">
        <f t="shared" si="6"/>
        <v>94557138.721644491</v>
      </c>
      <c r="Z37" s="43">
        <f t="shared" si="7"/>
        <v>287497.34287684591</v>
      </c>
      <c r="AA37" s="43">
        <f t="shared" si="8"/>
        <v>-627823.28274438868</v>
      </c>
      <c r="AB37" s="44">
        <f t="shared" si="9"/>
        <v>26821.940395634792</v>
      </c>
      <c r="AD37" s="42">
        <f t="shared" si="10"/>
        <v>94251359.722172588</v>
      </c>
      <c r="AE37" s="120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1">
        <f>'[1]Szenario 3'!$K38</f>
        <v>1765.7755398547743</v>
      </c>
      <c r="H38" s="95"/>
      <c r="I38" s="75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5"/>
      <c r="M38" s="90">
        <f t="shared" si="13"/>
        <v>48.653397727881462</v>
      </c>
      <c r="O38" s="33">
        <f t="shared" si="12"/>
        <v>13821.598158463101</v>
      </c>
      <c r="P38" s="37">
        <f t="shared" si="1"/>
        <v>1444.2285329331003</v>
      </c>
      <c r="Q38" s="95"/>
      <c r="R38" s="30">
        <f t="shared" si="2"/>
        <v>1</v>
      </c>
      <c r="S38" s="35">
        <f t="shared" si="3"/>
        <v>1</v>
      </c>
      <c r="T38" s="95"/>
      <c r="U38" s="41">
        <f t="shared" si="4"/>
        <v>0.3360011263880629</v>
      </c>
      <c r="V38" s="35">
        <f t="shared" si="5"/>
        <v>4.0000000390721657E-3</v>
      </c>
      <c r="W38" s="95"/>
      <c r="X38" s="87">
        <f t="shared" si="14"/>
        <v>7725</v>
      </c>
      <c r="Y38" s="43">
        <f t="shared" si="6"/>
        <v>94998642.995169103</v>
      </c>
      <c r="Z38" s="43">
        <f t="shared" si="7"/>
        <v>288839.18733323272</v>
      </c>
      <c r="AA38" s="43">
        <f t="shared" si="8"/>
        <v>-657506.59459908551</v>
      </c>
      <c r="AB38" s="44">
        <f t="shared" si="9"/>
        <v>26946.689685089616</v>
      </c>
      <c r="AD38" s="42">
        <f t="shared" si="10"/>
        <v>94664647.277588338</v>
      </c>
      <c r="AE38" s="120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1">
        <f>'[1]Szenario 3'!$K39</f>
        <v>1784.3796155638734</v>
      </c>
      <c r="H39" s="95"/>
      <c r="I39" s="75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5"/>
      <c r="M39" s="91">
        <f t="shared" si="13"/>
        <v>50.57469363699672</v>
      </c>
      <c r="O39" s="33">
        <f t="shared" si="12"/>
        <v>13885.833806979641</v>
      </c>
      <c r="P39" s="37">
        <f t="shared" si="1"/>
        <v>1450.8204493206649</v>
      </c>
      <c r="Q39" s="95"/>
      <c r="R39" s="30">
        <f t="shared" si="2"/>
        <v>1</v>
      </c>
      <c r="S39" s="35">
        <f t="shared" si="3"/>
        <v>1</v>
      </c>
      <c r="T39" s="95"/>
      <c r="U39" s="41">
        <f t="shared" si="4"/>
        <v>0.33600114747396898</v>
      </c>
      <c r="V39" s="35">
        <f t="shared" si="5"/>
        <v>4.0000000397904158E-3</v>
      </c>
      <c r="W39" s="95"/>
      <c r="X39" s="87">
        <f t="shared" si="14"/>
        <v>7725</v>
      </c>
      <c r="Y39" s="43">
        <f t="shared" si="6"/>
        <v>95440147.462079883</v>
      </c>
      <c r="Z39" s="43">
        <f t="shared" si="7"/>
        <v>290181.03658268839</v>
      </c>
      <c r="AA39" s="43">
        <f t="shared" si="8"/>
        <v>-687438.56438340398</v>
      </c>
      <c r="AB39" s="44">
        <f t="shared" si="9"/>
        <v>27071.443353402341</v>
      </c>
      <c r="AD39" s="42">
        <f t="shared" si="10"/>
        <v>95077686.377632573</v>
      </c>
      <c r="AE39" s="120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1">
        <f>'[1]Szenario 3'!$K40</f>
        <v>1802.9836912729727</v>
      </c>
      <c r="H40" s="95"/>
      <c r="I40" s="75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5"/>
      <c r="M40" s="90">
        <f t="shared" si="13"/>
        <v>52.495989546111979</v>
      </c>
      <c r="O40" s="33">
        <f t="shared" si="12"/>
        <v>13950.069455496181</v>
      </c>
      <c r="P40" s="37">
        <f t="shared" si="1"/>
        <v>1457.4134304159165</v>
      </c>
      <c r="Q40" s="95"/>
      <c r="R40" s="30">
        <f t="shared" si="2"/>
        <v>1</v>
      </c>
      <c r="S40" s="35">
        <f t="shared" si="3"/>
        <v>1</v>
      </c>
      <c r="T40" s="95"/>
      <c r="U40" s="41">
        <f t="shared" si="4"/>
        <v>0.33600116885454373</v>
      </c>
      <c r="V40" s="35">
        <f t="shared" si="5"/>
        <v>4.0000000405186406E-3</v>
      </c>
      <c r="W40" s="95"/>
      <c r="X40" s="87">
        <f t="shared" si="14"/>
        <v>7725</v>
      </c>
      <c r="Y40" s="43">
        <f t="shared" si="6"/>
        <v>95881652.122789815</v>
      </c>
      <c r="Z40" s="43">
        <f t="shared" si="7"/>
        <v>291522.89049556362</v>
      </c>
      <c r="AA40" s="43">
        <f t="shared" si="8"/>
        <v>-717619.19209734374</v>
      </c>
      <c r="AB40" s="44">
        <f t="shared" si="9"/>
        <v>27196.201282128004</v>
      </c>
      <c r="AD40" s="42">
        <f t="shared" si="10"/>
        <v>95490477.022470161</v>
      </c>
      <c r="AE40" s="120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1">
        <f>'[1]Szenario 3'!$K41</f>
        <v>1821.5877669820716</v>
      </c>
      <c r="H41" s="95"/>
      <c r="I41" s="75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5"/>
      <c r="M41" s="91">
        <f t="shared" si="13"/>
        <v>54.417285455227237</v>
      </c>
      <c r="O41" s="33">
        <f t="shared" si="12"/>
        <v>14014.305104012723</v>
      </c>
      <c r="P41" s="37">
        <f t="shared" si="1"/>
        <v>1464.0074476766267</v>
      </c>
      <c r="Q41" s="95"/>
      <c r="R41" s="30">
        <f t="shared" si="2"/>
        <v>1</v>
      </c>
      <c r="S41" s="35">
        <f t="shared" si="3"/>
        <v>1</v>
      </c>
      <c r="T41" s="95"/>
      <c r="U41" s="41">
        <f t="shared" si="4"/>
        <v>0.33600119053251964</v>
      </c>
      <c r="V41" s="35">
        <f t="shared" si="5"/>
        <v>4.0000000412569337E-3</v>
      </c>
      <c r="W41" s="95"/>
      <c r="X41" s="87">
        <f t="shared" si="14"/>
        <v>7725</v>
      </c>
      <c r="Y41" s="43">
        <f t="shared" si="6"/>
        <v>96323156.977783784</v>
      </c>
      <c r="Z41" s="43">
        <f t="shared" si="7"/>
        <v>292864.74894684367</v>
      </c>
      <c r="AA41" s="43">
        <f t="shared" si="8"/>
        <v>-748048.4777409049</v>
      </c>
      <c r="AB41" s="44">
        <f t="shared" si="9"/>
        <v>27320.96335705528</v>
      </c>
      <c r="AD41" s="42">
        <f t="shared" si="10"/>
        <v>95903019.212346792</v>
      </c>
      <c r="AE41" s="120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1">
        <f>'[1]Szenario 3'!$K42</f>
        <v>1840.1918426911707</v>
      </c>
      <c r="H42" s="95"/>
      <c r="I42" s="75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5"/>
      <c r="M42" s="90">
        <f t="shared" si="13"/>
        <v>56.338581364342495</v>
      </c>
      <c r="O42" s="33">
        <f t="shared" si="12"/>
        <v>14078.540752529261</v>
      </c>
      <c r="P42" s="37">
        <f t="shared" si="1"/>
        <v>1470.6024735717263</v>
      </c>
      <c r="Q42" s="95"/>
      <c r="R42" s="30">
        <f t="shared" si="2"/>
        <v>1</v>
      </c>
      <c r="S42" s="35">
        <f t="shared" si="3"/>
        <v>1</v>
      </c>
      <c r="T42" s="95"/>
      <c r="U42" s="41">
        <f t="shared" si="4"/>
        <v>0.33600121251064202</v>
      </c>
      <c r="V42" s="35">
        <f t="shared" si="5"/>
        <v>4.0000000420053854E-3</v>
      </c>
      <c r="W42" s="95"/>
      <c r="X42" s="87">
        <f t="shared" si="14"/>
        <v>7725</v>
      </c>
      <c r="Y42" s="43">
        <f t="shared" si="6"/>
        <v>96764662.027616382</v>
      </c>
      <c r="Z42" s="43">
        <f t="shared" si="7"/>
        <v>294206.61181594222</v>
      </c>
      <c r="AA42" s="43">
        <f t="shared" si="8"/>
        <v>-778726.42131408723</v>
      </c>
      <c r="AB42" s="44">
        <f t="shared" si="9"/>
        <v>27445.729468018973</v>
      </c>
      <c r="AD42" s="42">
        <f t="shared" si="10"/>
        <v>96315312.947586253</v>
      </c>
      <c r="AE42" s="120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1">
        <f>'[1]Szenario 3'!$K43</f>
        <v>1858.7959184002698</v>
      </c>
      <c r="H43" s="95"/>
      <c r="I43" s="75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5"/>
      <c r="M43" s="91">
        <f t="shared" si="13"/>
        <v>58.259877273457754</v>
      </c>
      <c r="O43" s="33">
        <f t="shared" si="12"/>
        <v>14142.776401045803</v>
      </c>
      <c r="P43" s="37">
        <f t="shared" si="1"/>
        <v>1477.1984815369262</v>
      </c>
      <c r="Q43" s="95"/>
      <c r="R43" s="30">
        <f t="shared" si="2"/>
        <v>1</v>
      </c>
      <c r="S43" s="35">
        <f t="shared" si="3"/>
        <v>1</v>
      </c>
      <c r="T43" s="95"/>
      <c r="U43" s="41">
        <f t="shared" si="4"/>
        <v>0.33600123479166849</v>
      </c>
      <c r="V43" s="35">
        <f t="shared" si="5"/>
        <v>4.0000000427640884E-3</v>
      </c>
      <c r="W43" s="95"/>
      <c r="X43" s="87">
        <f t="shared" si="14"/>
        <v>7725</v>
      </c>
      <c r="Y43" s="43">
        <f t="shared" si="6"/>
        <v>97206167.272909656</v>
      </c>
      <c r="Z43" s="43">
        <f t="shared" si="7"/>
        <v>295548.47898650798</v>
      </c>
      <c r="AA43" s="43">
        <f t="shared" si="8"/>
        <v>-809653.02281689132</v>
      </c>
      <c r="AB43" s="44">
        <f t="shared" si="9"/>
        <v>27570.499508722467</v>
      </c>
      <c r="AD43" s="42">
        <f t="shared" si="10"/>
        <v>96727358.228587985</v>
      </c>
      <c r="AE43" s="120"/>
      <c r="AF43" s="46" t="s">
        <v>42</v>
      </c>
      <c r="AG43" s="47"/>
      <c r="AH43" s="48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1">
        <f>'[1]Szenario 3'!$K44</f>
        <v>1877.3999941093691</v>
      </c>
      <c r="H44" s="95"/>
      <c r="I44" s="75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5"/>
      <c r="M44" s="92">
        <v>50</v>
      </c>
      <c r="O44" s="33">
        <f t="shared" si="12"/>
        <v>14207.012049562343</v>
      </c>
      <c r="P44" s="37">
        <f t="shared" si="1"/>
        <v>1483.795445932645</v>
      </c>
      <c r="Q44" s="95"/>
      <c r="R44" s="30">
        <f t="shared" si="2"/>
        <v>1</v>
      </c>
      <c r="S44" s="35">
        <f t="shared" si="3"/>
        <v>1</v>
      </c>
      <c r="T44" s="95"/>
      <c r="U44" s="41">
        <f t="shared" si="4"/>
        <v>0.33600125737836961</v>
      </c>
      <c r="V44" s="35">
        <f t="shared" si="5"/>
        <v>4.0000000435331346E-3</v>
      </c>
      <c r="W44" s="95"/>
      <c r="X44" s="87">
        <f t="shared" si="14"/>
        <v>7725</v>
      </c>
      <c r="Y44" s="43">
        <f t="shared" si="6"/>
        <v>97647672.714350998</v>
      </c>
      <c r="Z44" s="43">
        <f t="shared" si="7"/>
        <v>296890.35034623923</v>
      </c>
      <c r="AA44" s="43">
        <f t="shared" si="8"/>
        <v>-695113.86619520257</v>
      </c>
      <c r="AB44" s="44">
        <f t="shared" si="9"/>
        <v>27695.273376569316</v>
      </c>
      <c r="AD44" s="42">
        <f t="shared" si="10"/>
        <v>97284869.471878603</v>
      </c>
      <c r="AE44" s="120"/>
      <c r="AF44" s="142" t="s">
        <v>44</v>
      </c>
      <c r="AG44" s="143"/>
      <c r="AH44" s="144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1">
        <f>'[1]Szenario 3'!$K45</f>
        <v>1896.004069818468</v>
      </c>
      <c r="H45" s="95"/>
      <c r="I45" s="75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5"/>
      <c r="M45" s="91">
        <f>M44+(($D$42-$D$11)/($B$42-$B$11))</f>
        <v>51.921295909115258</v>
      </c>
      <c r="O45" s="33">
        <f t="shared" si="12"/>
        <v>14271.247698078883</v>
      </c>
      <c r="P45" s="37">
        <f t="shared" si="1"/>
        <v>1490.3933420041212</v>
      </c>
      <c r="Q45" s="95"/>
      <c r="R45" s="30">
        <f t="shared" si="2"/>
        <v>1</v>
      </c>
      <c r="S45" s="35">
        <f t="shared" si="3"/>
        <v>1</v>
      </c>
      <c r="T45" s="95"/>
      <c r="U45" s="41">
        <f t="shared" si="4"/>
        <v>0.33600128027352827</v>
      </c>
      <c r="V45" s="35">
        <f t="shared" si="5"/>
        <v>4.0000000443126188E-3</v>
      </c>
      <c r="W45" s="95"/>
      <c r="X45" s="87">
        <f t="shared" si="14"/>
        <v>7725</v>
      </c>
      <c r="Y45" s="43">
        <f t="shared" si="6"/>
        <v>98089178.352691337</v>
      </c>
      <c r="Z45" s="43">
        <f t="shared" si="7"/>
        <v>298232.22578671045</v>
      </c>
      <c r="AA45" s="43">
        <f t="shared" si="8"/>
        <v>-725878.94973766827</v>
      </c>
      <c r="AB45" s="44">
        <f t="shared" si="9"/>
        <v>27820.050972503694</v>
      </c>
      <c r="AD45" s="42">
        <f t="shared" si="10"/>
        <v>97697076.679712892</v>
      </c>
      <c r="AE45" s="120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1">
        <f>'[1]Szenario 3'!$K46</f>
        <v>1914.6081455275671</v>
      </c>
      <c r="H46" s="95"/>
      <c r="I46" s="75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5"/>
      <c r="M46" s="90">
        <f t="shared" ref="M46:M54" si="15">M45+(($D$42-$D$11)/($B$42-$B$11))</f>
        <v>53.842591818230517</v>
      </c>
      <c r="O46" s="33">
        <f t="shared" si="12"/>
        <v>14335.483346595423</v>
      </c>
      <c r="P46" s="37">
        <f t="shared" si="1"/>
        <v>1496.9921458435724</v>
      </c>
      <c r="Q46" s="95"/>
      <c r="R46" s="30">
        <f t="shared" si="2"/>
        <v>1</v>
      </c>
      <c r="S46" s="35">
        <f t="shared" si="3"/>
        <v>1</v>
      </c>
      <c r="T46" s="95"/>
      <c r="U46" s="41">
        <f t="shared" si="4"/>
        <v>0.33600130347994012</v>
      </c>
      <c r="V46" s="35">
        <f t="shared" si="5"/>
        <v>4.0000000451026326E-3</v>
      </c>
      <c r="W46" s="95"/>
      <c r="X46" s="87">
        <f t="shared" si="14"/>
        <v>7725</v>
      </c>
      <c r="Y46" s="43">
        <f t="shared" si="6"/>
        <v>98530684.188743159</v>
      </c>
      <c r="Z46" s="43">
        <f t="shared" si="7"/>
        <v>299574.10520320531</v>
      </c>
      <c r="AA46" s="43">
        <f t="shared" si="8"/>
        <v>-756892.69120975537</v>
      </c>
      <c r="AB46" s="44">
        <f t="shared" si="9"/>
        <v>27944.832200858953</v>
      </c>
      <c r="AD46" s="42">
        <f t="shared" si="10"/>
        <v>98109035.434937477</v>
      </c>
      <c r="AE46" s="120"/>
      <c r="AF46" s="51"/>
      <c r="AG46" s="52">
        <f>'[3]Risikoschätzung '!$P$22</f>
        <v>3.8183974898599521E-6</v>
      </c>
      <c r="AH46" s="50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1">
        <f>'[1]Szenario 3'!$K47</f>
        <v>1933.2122212366662</v>
      </c>
      <c r="H47" s="95"/>
      <c r="I47" s="75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5"/>
      <c r="M47" s="91">
        <f t="shared" si="15"/>
        <v>55.763887727345775</v>
      </c>
      <c r="O47" s="33">
        <f t="shared" si="12"/>
        <v>14399.718995111962</v>
      </c>
      <c r="P47" s="37">
        <f t="shared" si="1"/>
        <v>1503.5918343542758</v>
      </c>
      <c r="Q47" s="95"/>
      <c r="R47" s="30">
        <f t="shared" si="2"/>
        <v>1</v>
      </c>
      <c r="S47" s="35">
        <f t="shared" si="3"/>
        <v>1</v>
      </c>
      <c r="T47" s="95"/>
      <c r="U47" s="41">
        <f t="shared" si="4"/>
        <v>0.33600132700041335</v>
      </c>
      <c r="V47" s="35">
        <f t="shared" si="5"/>
        <v>4.0000000459032717E-3</v>
      </c>
      <c r="W47" s="95"/>
      <c r="X47" s="87">
        <f t="shared" si="14"/>
        <v>7725</v>
      </c>
      <c r="Y47" s="43">
        <f t="shared" si="6"/>
        <v>98972190.223378673</v>
      </c>
      <c r="Z47" s="43">
        <f t="shared" si="7"/>
        <v>300915.98849456024</v>
      </c>
      <c r="AA47" s="43">
        <f t="shared" si="8"/>
        <v>-788155.09061146365</v>
      </c>
      <c r="AB47" s="44">
        <f t="shared" si="9"/>
        <v>28069.616969213865</v>
      </c>
      <c r="AD47" s="42">
        <f t="shared" ref="AD47:AD54" si="16">SUM(X47:AB47)</f>
        <v>98520745.738230988</v>
      </c>
      <c r="AE47" s="120"/>
      <c r="AF47" s="51"/>
      <c r="AG47" s="52">
        <f>'[3]Risikoschätzung '!$P$26</f>
        <v>1.4614157752901537E-6</v>
      </c>
      <c r="AH47" s="50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1">
        <f>'[1]Szenario 3'!$K48</f>
        <v>1951.8162969457651</v>
      </c>
      <c r="H48" s="95"/>
      <c r="I48" s="75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5"/>
      <c r="M48" s="90">
        <f t="shared" si="15"/>
        <v>57.685183636461034</v>
      </c>
      <c r="O48" s="33">
        <f t="shared" si="12"/>
        <v>14463.954643628502</v>
      </c>
      <c r="P48" s="37">
        <f t="shared" si="1"/>
        <v>1510.1923852164666</v>
      </c>
      <c r="Q48" s="95"/>
      <c r="R48" s="30">
        <f t="shared" si="2"/>
        <v>1</v>
      </c>
      <c r="S48" s="35">
        <f t="shared" si="3"/>
        <v>1</v>
      </c>
      <c r="T48" s="95"/>
      <c r="U48" s="41">
        <f t="shared" si="4"/>
        <v>0.33600135083776889</v>
      </c>
      <c r="V48" s="35">
        <f t="shared" si="5"/>
        <v>4.0000000467146296E-3</v>
      </c>
      <c r="W48" s="95"/>
      <c r="X48" s="87">
        <f t="shared" si="14"/>
        <v>7725</v>
      </c>
      <c r="Y48" s="43">
        <f t="shared" si="6"/>
        <v>99413696.457528532</v>
      </c>
      <c r="Z48" s="43">
        <f t="shared" si="7"/>
        <v>302257.87556301471</v>
      </c>
      <c r="AA48" s="43">
        <f t="shared" si="8"/>
        <v>-819666.14794279321</v>
      </c>
      <c r="AB48" s="44">
        <f t="shared" si="9"/>
        <v>28194.405188256216</v>
      </c>
      <c r="AD48" s="42">
        <f t="shared" si="16"/>
        <v>98932207.590337008</v>
      </c>
      <c r="AE48" s="120"/>
      <c r="AF48" s="142" t="s">
        <v>45</v>
      </c>
      <c r="AG48" s="143"/>
      <c r="AH48" s="144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1">
        <f>'[1]Szenario 3'!$K49</f>
        <v>1970.4203726548642</v>
      </c>
      <c r="H49" s="95"/>
      <c r="I49" s="75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5"/>
      <c r="M49" s="91">
        <f t="shared" si="15"/>
        <v>59.606479545576292</v>
      </c>
      <c r="O49" s="33">
        <f t="shared" si="12"/>
        <v>14528.19029214504</v>
      </c>
      <c r="P49" s="37">
        <f t="shared" si="1"/>
        <v>1516.7937768549373</v>
      </c>
      <c r="Q49" s="95"/>
      <c r="R49" s="30">
        <f t="shared" si="2"/>
        <v>1</v>
      </c>
      <c r="S49" s="35">
        <f t="shared" si="3"/>
        <v>1</v>
      </c>
      <c r="T49" s="95"/>
      <c r="U49" s="41">
        <f t="shared" si="4"/>
        <v>0.33600137499484017</v>
      </c>
      <c r="V49" s="35">
        <f t="shared" si="5"/>
        <v>4.000000047536801E-3</v>
      </c>
      <c r="W49" s="95"/>
      <c r="X49" s="87">
        <f t="shared" si="14"/>
        <v>7725</v>
      </c>
      <c r="Y49" s="43">
        <f t="shared" si="6"/>
        <v>99855202.892179728</v>
      </c>
      <c r="Z49" s="43">
        <f t="shared" si="7"/>
        <v>303599.76631406927</v>
      </c>
      <c r="AA49" s="43">
        <f t="shared" si="8"/>
        <v>-851425.86320374429</v>
      </c>
      <c r="AB49" s="44">
        <f t="shared" si="9"/>
        <v>28319.1967716531</v>
      </c>
      <c r="AD49" s="42">
        <f t="shared" si="16"/>
        <v>99343420.992061704</v>
      </c>
      <c r="AE49" s="120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1">
        <f>'[1]Szenario 3'!$K50</f>
        <v>1989.0244483639631</v>
      </c>
      <c r="H50" s="95"/>
      <c r="I50" s="75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5"/>
      <c r="M50" s="90">
        <f t="shared" si="15"/>
        <v>61.52777545469155</v>
      </c>
      <c r="O50" s="33">
        <f t="shared" si="12"/>
        <v>14592.42594066158</v>
      </c>
      <c r="P50" s="37">
        <f t="shared" si="1"/>
        <v>1523.395988408251</v>
      </c>
      <c r="Q50" s="95"/>
      <c r="R50" s="30">
        <f t="shared" si="2"/>
        <v>1</v>
      </c>
      <c r="S50" s="35">
        <f t="shared" si="3"/>
        <v>1</v>
      </c>
      <c r="T50" s="95"/>
      <c r="U50" s="41">
        <f t="shared" si="4"/>
        <v>0.33600139947447322</v>
      </c>
      <c r="V50" s="35">
        <f t="shared" si="5"/>
        <v>4.0000000483698828E-3</v>
      </c>
      <c r="W50" s="95"/>
      <c r="X50" s="87">
        <f t="shared" si="14"/>
        <v>7725</v>
      </c>
      <c r="Y50" s="43">
        <f t="shared" si="6"/>
        <v>100296709.52837449</v>
      </c>
      <c r="Z50" s="43">
        <f t="shared" si="7"/>
        <v>304941.66065635084</v>
      </c>
      <c r="AA50" s="43">
        <f t="shared" si="8"/>
        <v>-883434.23639431677</v>
      </c>
      <c r="AB50" s="44">
        <f t="shared" si="9"/>
        <v>28443.991635927781</v>
      </c>
      <c r="AD50" s="42">
        <f t="shared" si="16"/>
        <v>99754385.944272459</v>
      </c>
      <c r="AE50" s="120"/>
      <c r="AF50" s="51"/>
      <c r="AG50" s="52">
        <f>'[3]Risikoschätzung '!$P$21</f>
        <v>2.6432999158184737E-7</v>
      </c>
      <c r="AH50" s="50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1">
        <f>'[1]Szenario 3'!$K51</f>
        <v>2007.6285240730622</v>
      </c>
      <c r="H51" s="95"/>
      <c r="I51" s="75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5"/>
      <c r="M51" s="91">
        <f t="shared" si="15"/>
        <v>63.449071363806809</v>
      </c>
      <c r="O51" s="33">
        <f t="shared" si="12"/>
        <v>14656.661589178118</v>
      </c>
      <c r="P51" s="37">
        <f t="shared" si="1"/>
        <v>1529.9989996994625</v>
      </c>
      <c r="Q51" s="95"/>
      <c r="R51" s="30">
        <f t="shared" si="2"/>
        <v>1</v>
      </c>
      <c r="S51" s="35">
        <f t="shared" si="3"/>
        <v>1</v>
      </c>
      <c r="T51" s="95"/>
      <c r="U51" s="41">
        <f t="shared" si="4"/>
        <v>0.33600142427952673</v>
      </c>
      <c r="V51" s="35">
        <f t="shared" si="5"/>
        <v>4.0000000492139689E-3</v>
      </c>
      <c r="W51" s="95"/>
      <c r="X51" s="87">
        <f t="shared" si="14"/>
        <v>7725</v>
      </c>
      <c r="Y51" s="43">
        <f t="shared" si="6"/>
        <v>100738216.36720878</v>
      </c>
      <c r="Z51" s="43">
        <f t="shared" si="7"/>
        <v>306283.5585014844</v>
      </c>
      <c r="AA51" s="43">
        <f t="shared" si="8"/>
        <v>-915691.26751451031</v>
      </c>
      <c r="AB51" s="44">
        <f t="shared" si="9"/>
        <v>28568.789700342491</v>
      </c>
      <c r="AD51" s="42">
        <f t="shared" si="16"/>
        <v>100165102.44789609</v>
      </c>
      <c r="AE51" s="120"/>
      <c r="AF51" s="51"/>
      <c r="AG51" s="52">
        <f>'[3]Risikoschätzung '!$P$25</f>
        <v>1.0116705256743542E-7</v>
      </c>
      <c r="AH51" s="50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1">
        <f>'[1]Szenario 3'!$K52</f>
        <v>2026.2325997821613</v>
      </c>
      <c r="H52" s="95"/>
      <c r="I52" s="75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5"/>
      <c r="M52" s="90">
        <f t="shared" si="15"/>
        <v>65.370367272922067</v>
      </c>
      <c r="O52" s="33">
        <f t="shared" si="12"/>
        <v>14720.897237694657</v>
      </c>
      <c r="P52" s="37">
        <f t="shared" si="1"/>
        <v>1536.6027912082768</v>
      </c>
      <c r="Q52" s="95"/>
      <c r="R52" s="30">
        <f t="shared" si="2"/>
        <v>1</v>
      </c>
      <c r="S52" s="35">
        <f t="shared" si="3"/>
        <v>1</v>
      </c>
      <c r="T52" s="95"/>
      <c r="U52" s="41">
        <f t="shared" si="4"/>
        <v>0.33600144941287202</v>
      </c>
      <c r="V52" s="35">
        <f t="shared" si="5"/>
        <v>4.0000000500691564E-3</v>
      </c>
      <c r="W52" s="95"/>
      <c r="X52" s="87">
        <f t="shared" si="14"/>
        <v>7725</v>
      </c>
      <c r="Y52" s="43">
        <f t="shared" si="6"/>
        <v>101179723.40983085</v>
      </c>
      <c r="Z52" s="43">
        <f t="shared" si="7"/>
        <v>307625.4597639711</v>
      </c>
      <c r="AA52" s="43">
        <f t="shared" si="8"/>
        <v>-948196.95656432526</v>
      </c>
      <c r="AB52" s="44">
        <f t="shared" si="9"/>
        <v>28693.590886787038</v>
      </c>
      <c r="AD52" s="42">
        <f t="shared" si="16"/>
        <v>100575570.50391729</v>
      </c>
      <c r="AE52" s="120"/>
      <c r="AF52" s="142" t="s">
        <v>46</v>
      </c>
      <c r="AG52" s="143"/>
      <c r="AH52" s="144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1">
        <f>'[1]Szenario 3'!$K53</f>
        <v>2044.8366754912602</v>
      </c>
      <c r="H53" s="95"/>
      <c r="I53" s="75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5"/>
      <c r="M53" s="91">
        <f t="shared" si="15"/>
        <v>67.291663182037325</v>
      </c>
      <c r="O53" s="33">
        <f t="shared" si="12"/>
        <v>14785.132886211197</v>
      </c>
      <c r="P53" s="37">
        <f t="shared" si="1"/>
        <v>1543.2073440445495</v>
      </c>
      <c r="Q53" s="95"/>
      <c r="R53" s="30">
        <f t="shared" si="2"/>
        <v>1</v>
      </c>
      <c r="S53" s="35">
        <f t="shared" si="3"/>
        <v>1</v>
      </c>
      <c r="T53" s="95"/>
      <c r="U53" s="41">
        <f t="shared" si="4"/>
        <v>0.3360014748773929</v>
      </c>
      <c r="V53" s="35">
        <f t="shared" si="5"/>
        <v>4.0000000509355423E-3</v>
      </c>
      <c r="W53" s="95"/>
      <c r="X53" s="87">
        <f t="shared" si="14"/>
        <v>7725</v>
      </c>
      <c r="Y53" s="43">
        <f t="shared" si="6"/>
        <v>101621230.6574401</v>
      </c>
      <c r="Z53" s="43">
        <f t="shared" si="7"/>
        <v>308967.36436107202</v>
      </c>
      <c r="AA53" s="43">
        <f t="shared" si="8"/>
        <v>-980951.30354376184</v>
      </c>
      <c r="AB53" s="44">
        <f t="shared" si="9"/>
        <v>28818.395119672776</v>
      </c>
      <c r="AD53" s="42">
        <f t="shared" si="16"/>
        <v>100985790.11337708</v>
      </c>
      <c r="AE53" s="120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1">
        <f>'[1]Szenario 3'!$K54</f>
        <v>2063.4407512003595</v>
      </c>
      <c r="H54" s="95"/>
      <c r="I54" s="75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5"/>
      <c r="M54" s="93">
        <f t="shared" si="15"/>
        <v>69.212959091152584</v>
      </c>
      <c r="O54" s="33">
        <f t="shared" si="12"/>
        <v>14849.368534727735</v>
      </c>
      <c r="P54" s="37">
        <f t="shared" si="1"/>
        <v>1549.8126399230619</v>
      </c>
      <c r="Q54" s="96"/>
      <c r="R54" s="30">
        <f t="shared" si="2"/>
        <v>1</v>
      </c>
      <c r="S54" s="35">
        <f t="shared" si="3"/>
        <v>1</v>
      </c>
      <c r="T54" s="96"/>
      <c r="U54" s="41">
        <f t="shared" si="4"/>
        <v>0.336001500675986</v>
      </c>
      <c r="V54" s="35">
        <f t="shared" si="5"/>
        <v>4.0000000518132213E-3</v>
      </c>
      <c r="W54" s="96"/>
      <c r="X54" s="87">
        <f t="shared" si="14"/>
        <v>7725</v>
      </c>
      <c r="Y54" s="43">
        <f t="shared" si="6"/>
        <v>102062738.11128573</v>
      </c>
      <c r="Z54" s="43">
        <f t="shared" si="7"/>
        <v>310309.27221269789</v>
      </c>
      <c r="AA54" s="43">
        <f t="shared" si="8"/>
        <v>-1013954.3084528196</v>
      </c>
      <c r="AB54" s="44">
        <f t="shared" si="9"/>
        <v>28943.202325831662</v>
      </c>
      <c r="AD54" s="42">
        <f t="shared" si="16"/>
        <v>101395761.27737145</v>
      </c>
      <c r="AE54" s="120"/>
      <c r="AF54" s="51"/>
      <c r="AG54" s="52">
        <f>'[3]Risikoschätzung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4232347264.4104872</v>
      </c>
      <c r="AE55" s="120"/>
      <c r="AF55" s="53"/>
      <c r="AG55" s="54">
        <f>'[3]Risikoschätzung '!$P$24</f>
        <v>5.2428785204316568E-9</v>
      </c>
      <c r="AH55" s="55" t="s">
        <v>52</v>
      </c>
    </row>
    <row r="56" spans="1:34" ht="15" thickBot="1" x14ac:dyDescent="0.35">
      <c r="U56" s="127" t="s">
        <v>22</v>
      </c>
      <c r="V56" s="128"/>
      <c r="X56" s="9">
        <f>SUM(X9:X54)</f>
        <v>1490600</v>
      </c>
      <c r="Y56" s="68">
        <f>SUM(Y9:Y54)</f>
        <v>4237928749.7728186</v>
      </c>
      <c r="Z56" s="69">
        <f>SUM(Z9:Z54)</f>
        <v>12885419.454911657</v>
      </c>
      <c r="AA56" s="69">
        <f>SUM(AA9:AA54)</f>
        <v>-21159778.387005318</v>
      </c>
      <c r="AB56" s="76">
        <f>SUM(AB9:AB54)</f>
        <v>1202273.5697639058</v>
      </c>
      <c r="AD56" s="70">
        <f>X56+Y56+Z56+AA56+AB56</f>
        <v>4232347264.4104891</v>
      </c>
      <c r="AF56" s="145"/>
      <c r="AG56" s="146"/>
    </row>
    <row r="57" spans="1:34" ht="15" thickBot="1" x14ac:dyDescent="0.35">
      <c r="AF57" s="147"/>
      <c r="AG57" s="148"/>
    </row>
    <row r="58" spans="1:34" x14ac:dyDescent="0.3">
      <c r="AE58" s="27"/>
      <c r="AF58" s="145"/>
      <c r="AG58" s="146"/>
      <c r="AH58" s="45"/>
    </row>
    <row r="59" spans="1:34" ht="15" thickBot="1" x14ac:dyDescent="0.35">
      <c r="AF59" s="147"/>
      <c r="AG59" s="148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5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4"/>
      <c r="L1" s="94"/>
      <c r="N1" s="94"/>
      <c r="Q1" s="94"/>
      <c r="R1" s="78"/>
      <c r="S1" s="78"/>
      <c r="T1" s="94"/>
      <c r="U1" s="78"/>
      <c r="V1" s="78"/>
      <c r="W1" s="94"/>
      <c r="AE1" s="120"/>
    </row>
    <row r="2" spans="1:36" ht="14.4" customHeight="1" thickBot="1" x14ac:dyDescent="0.35">
      <c r="B2" s="121" t="s">
        <v>0</v>
      </c>
      <c r="C2" s="122"/>
      <c r="D2" s="123"/>
      <c r="F2" s="120"/>
      <c r="G2" s="120"/>
      <c r="H2" s="95"/>
      <c r="K2" s="2"/>
      <c r="L2" s="95"/>
      <c r="O2" s="127" t="s">
        <v>55</v>
      </c>
      <c r="P2" s="128"/>
      <c r="Q2" s="95"/>
      <c r="R2" s="78"/>
      <c r="S2" s="78"/>
      <c r="T2" s="95"/>
      <c r="U2" s="78"/>
      <c r="V2" s="78"/>
      <c r="W2" s="95"/>
      <c r="Y2" s="129" t="s">
        <v>77</v>
      </c>
      <c r="Z2" s="130"/>
      <c r="AA2" s="131"/>
      <c r="AB2" s="8"/>
      <c r="AC2" s="8"/>
      <c r="AE2" s="120"/>
    </row>
    <row r="3" spans="1:36" ht="14.4" customHeight="1" thickBot="1" x14ac:dyDescent="0.35">
      <c r="B3" s="124"/>
      <c r="C3" s="125"/>
      <c r="D3" s="126"/>
      <c r="F3" s="120"/>
      <c r="G3" s="120"/>
      <c r="H3" s="95"/>
      <c r="K3" s="2"/>
      <c r="L3" s="95"/>
      <c r="O3" s="138" t="s">
        <v>76</v>
      </c>
      <c r="P3" s="139"/>
      <c r="Q3" s="95"/>
      <c r="R3" s="78"/>
      <c r="S3" s="78"/>
      <c r="T3" s="95"/>
      <c r="U3" s="78"/>
      <c r="V3" s="78"/>
      <c r="W3" s="95"/>
      <c r="Y3" s="132"/>
      <c r="Z3" s="133"/>
      <c r="AA3" s="134"/>
      <c r="AB3" s="8"/>
      <c r="AC3" s="8"/>
      <c r="AE3" s="120"/>
      <c r="AF3" s="98" t="s">
        <v>59</v>
      </c>
      <c r="AG3" s="99"/>
      <c r="AH3" s="100"/>
    </row>
    <row r="4" spans="1:36" ht="14.4" customHeight="1" thickBot="1" x14ac:dyDescent="0.35">
      <c r="H4" s="95"/>
      <c r="K4" s="2"/>
      <c r="L4" s="95"/>
      <c r="O4" s="140"/>
      <c r="P4" s="141"/>
      <c r="Q4" s="95"/>
      <c r="R4" s="78"/>
      <c r="S4" s="78"/>
      <c r="T4" s="95"/>
      <c r="U4" s="78"/>
      <c r="V4" s="78"/>
      <c r="W4" s="95"/>
      <c r="Y4" s="135"/>
      <c r="Z4" s="136"/>
      <c r="AA4" s="137"/>
      <c r="AB4" s="8"/>
      <c r="AC4" s="8"/>
      <c r="AE4" s="120"/>
      <c r="AF4" s="101"/>
      <c r="AG4" s="102"/>
      <c r="AH4" s="103"/>
    </row>
    <row r="5" spans="1:36" ht="14.4" customHeight="1" thickBot="1" x14ac:dyDescent="0.35">
      <c r="D5" s="104" t="s">
        <v>2</v>
      </c>
      <c r="E5" s="105"/>
      <c r="H5" s="95"/>
      <c r="I5" s="104" t="s">
        <v>7</v>
      </c>
      <c r="J5" s="108"/>
      <c r="K5" s="105"/>
      <c r="L5" s="95"/>
      <c r="M5" s="108" t="s">
        <v>3</v>
      </c>
      <c r="O5" s="110"/>
      <c r="P5" s="111"/>
      <c r="Q5" s="95"/>
      <c r="R5" s="108" t="s">
        <v>20</v>
      </c>
      <c r="S5" s="105"/>
      <c r="T5" s="95"/>
      <c r="U5" s="104" t="s">
        <v>29</v>
      </c>
      <c r="V5" s="105"/>
      <c r="W5" s="95"/>
      <c r="AE5" s="120"/>
    </row>
    <row r="6" spans="1:36" ht="14.4" customHeight="1" thickBot="1" x14ac:dyDescent="0.35">
      <c r="D6" s="106"/>
      <c r="E6" s="107"/>
      <c r="H6" s="95"/>
      <c r="I6" s="106"/>
      <c r="J6" s="109"/>
      <c r="K6" s="107"/>
      <c r="L6" s="95"/>
      <c r="M6" s="109"/>
      <c r="O6" s="112"/>
      <c r="P6" s="113"/>
      <c r="Q6" s="95"/>
      <c r="R6" s="109"/>
      <c r="S6" s="107"/>
      <c r="T6" s="95"/>
      <c r="U6" s="106"/>
      <c r="V6" s="107"/>
      <c r="W6" s="95"/>
      <c r="AE6" s="120"/>
      <c r="AF6" s="64" t="s">
        <v>30</v>
      </c>
      <c r="AG6" s="47"/>
      <c r="AH6" s="47"/>
      <c r="AI6" s="47"/>
      <c r="AJ6" s="60"/>
    </row>
    <row r="7" spans="1:36" ht="15" customHeight="1" thickBot="1" x14ac:dyDescent="0.35">
      <c r="B7" s="97" t="s">
        <v>5</v>
      </c>
      <c r="C7" s="97"/>
      <c r="D7" s="116" t="s">
        <v>4</v>
      </c>
      <c r="E7" s="116"/>
      <c r="F7" s="117" t="s">
        <v>6</v>
      </c>
      <c r="G7" s="117"/>
      <c r="H7" s="95"/>
      <c r="I7" s="72" t="s">
        <v>71</v>
      </c>
      <c r="J7" s="14" t="s">
        <v>70</v>
      </c>
      <c r="K7" s="22" t="s">
        <v>69</v>
      </c>
      <c r="L7" s="95"/>
      <c r="M7" s="1" t="s">
        <v>8</v>
      </c>
      <c r="O7" s="114"/>
      <c r="P7" s="115"/>
      <c r="Q7" s="95"/>
      <c r="R7" s="78"/>
      <c r="S7" s="78"/>
      <c r="T7" s="95"/>
      <c r="U7" s="78"/>
      <c r="V7" s="78"/>
      <c r="W7" s="95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8" t="s">
        <v>56</v>
      </c>
      <c r="AE7" s="120"/>
      <c r="AF7" s="67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5"/>
      <c r="I8" s="73"/>
      <c r="J8" s="7"/>
      <c r="K8" s="20"/>
      <c r="L8" s="95"/>
      <c r="M8" s="25"/>
      <c r="O8" s="32"/>
      <c r="P8" s="36"/>
      <c r="Q8" s="95"/>
      <c r="R8" s="80"/>
      <c r="S8" s="79"/>
      <c r="T8" s="95"/>
      <c r="U8" s="80"/>
      <c r="V8" s="79"/>
      <c r="W8" s="95"/>
      <c r="X8" s="39"/>
      <c r="Y8" s="10"/>
      <c r="Z8" s="38"/>
      <c r="AA8" s="38"/>
      <c r="AB8" s="38"/>
      <c r="AD8" s="119"/>
      <c r="AE8" s="120"/>
      <c r="AF8" s="61" t="s">
        <v>14</v>
      </c>
      <c r="AG8" s="28">
        <v>3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1">
        <f>'[1]Szenario 3'!$K9</f>
        <v>1226.2573442909008</v>
      </c>
      <c r="H9" s="95"/>
      <c r="I9" s="74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5"/>
      <c r="M9" s="88">
        <v>0.16900000000000001</v>
      </c>
      <c r="O9" s="33">
        <f>B9</f>
        <v>11958.76435148346</v>
      </c>
      <c r="P9" s="37">
        <f>C9+(C9*K9)</f>
        <v>1259.436925997499</v>
      </c>
      <c r="Q9" s="95"/>
      <c r="R9" s="30">
        <f>IF(O9&lt;$AG$18,1,2)</f>
        <v>1</v>
      </c>
      <c r="S9" s="35">
        <f>IF(P9&lt;$AG$10,1,2)</f>
        <v>1</v>
      </c>
      <c r="T9" s="95"/>
      <c r="U9" s="41">
        <f>($AI$15/$AG$20)*(1+0.15*(O9/$AG$18)^4)+$AH$33</f>
        <v>0.33600063124830126</v>
      </c>
      <c r="V9" s="35">
        <f>($AI$7/$AG$12)*(1+0.15*(P9/$AG$10)^4)+$AH$32</f>
        <v>4.0000000225958923E-3</v>
      </c>
      <c r="W9" s="95"/>
      <c r="X9" s="78">
        <f t="shared" ref="X9:X12" si="0">($AG$7*$AG$8*S9*$AG$24+$AG$15*$AG$16*R9*$AG$24)</f>
        <v>3600</v>
      </c>
      <c r="Y9" s="43">
        <f>(O9*U9*$AG$30+P9*V9*$AG$29)*365</f>
        <v>82195391.6915057</v>
      </c>
      <c r="Z9" s="43">
        <f>(O9*$AI$15*$AG$37+P9*$AI$7*$AG$36)*365</f>
        <v>249953.47708019093</v>
      </c>
      <c r="AA9" s="43">
        <f>O9*$AI$15*($AG$41+$AG$40*(1-M9))*365</f>
        <v>15214.291595629189</v>
      </c>
      <c r="AB9" s="44">
        <f>365*((P9*$AI$7*($AG$53*$AG$54+$AG$49*$AG$50+$AG$45*$AG$46))+(O9*$AI$15*($AG$53*$AG$55+$AG$49*$AG$51+$AG$45*$AG$47)))</f>
        <v>23354.338649166282</v>
      </c>
      <c r="AD9" s="42">
        <f>SUM(X9:AB9)</f>
        <v>82487513.798830688</v>
      </c>
      <c r="AE9" s="120"/>
      <c r="AF9" s="149" t="s">
        <v>15</v>
      </c>
      <c r="AG9" s="17"/>
      <c r="AH9" s="152"/>
      <c r="AI9" s="81" t="s">
        <v>60</v>
      </c>
      <c r="AJ9" s="82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1">
        <f>'[1]Szenario 3'!$K10</f>
        <v>1244.86142</v>
      </c>
      <c r="H10" s="95"/>
      <c r="I10" s="75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5"/>
      <c r="M10" s="89">
        <v>0.23699999999999999</v>
      </c>
      <c r="O10" s="33">
        <f>B10</f>
        <v>12023</v>
      </c>
      <c r="P10" s="37">
        <f t="shared" ref="P10:P54" si="1">C10+(C10*K10)</f>
        <v>1265.8422304494381</v>
      </c>
      <c r="Q10" s="95"/>
      <c r="R10" s="30">
        <f t="shared" ref="R10:R54" si="2">IF(O10&lt;$AG$18,1,2)</f>
        <v>1</v>
      </c>
      <c r="S10" s="35">
        <f t="shared" ref="S10:S54" si="3">IF(P10&lt;$AG$10,1,2)</f>
        <v>1</v>
      </c>
      <c r="T10" s="95"/>
      <c r="U10" s="41">
        <f t="shared" ref="U10:U54" si="4">($AI$15/$AG$20)*(1+0.15*(O10/$AG$18)^4)+$AH$33</f>
        <v>0.33600064492079135</v>
      </c>
      <c r="V10" s="35">
        <f t="shared" ref="V10:V54" si="5">($AI$7/$AG$12)*(1+0.15*(P10/$AG$10)^4)+$AH$32</f>
        <v>4.0000000230590877E-3</v>
      </c>
      <c r="W10" s="95"/>
      <c r="X10" s="78">
        <f t="shared" si="0"/>
        <v>3600</v>
      </c>
      <c r="Y10" s="43">
        <f t="shared" ref="Y10:Y54" si="6">(O10*U10*$AG$30+P10*V10*$AG$29)*365</f>
        <v>82636883.347710729</v>
      </c>
      <c r="Z10" s="43">
        <f t="shared" ref="Z10:Z54" si="7">(O10*$AI$15*$AG$37+P10*$AI$7*$AG$36)*365</f>
        <v>251294.50896936853</v>
      </c>
      <c r="AA10" s="43">
        <f t="shared" ref="AA10:AA54" si="8">O10*$AI$15*($AG$41+$AG$40*(1-M10))*365</f>
        <v>14472.400102600001</v>
      </c>
      <c r="AB10" s="44">
        <f t="shared" ref="AB10:AB54" si="9">365*((P10*$AI$7*($AG$53*$AG$54+$AG$49*$AG$50+$AG$45*$AG$46))+(O10*$AI$15*($AG$53*$AG$55+$AG$49*$AG$51+$AG$45*$AG$47)))</f>
        <v>23478.345592424914</v>
      </c>
      <c r="AD10" s="42">
        <f t="shared" ref="AD10:AD46" si="10">SUM(X10:AB10)</f>
        <v>82929728.60237512</v>
      </c>
      <c r="AE10" s="120"/>
      <c r="AF10" s="150"/>
      <c r="AG10" s="18">
        <v>90408</v>
      </c>
      <c r="AH10" s="152"/>
      <c r="AI10" s="81"/>
      <c r="AJ10" s="50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1">
        <f>'[1]Szenario 3'!$K11</f>
        <v>1263.4654957090991</v>
      </c>
      <c r="H11" s="95"/>
      <c r="I11" s="75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5"/>
      <c r="M11" s="88">
        <v>0.318</v>
      </c>
      <c r="O11" s="33">
        <f t="shared" ref="O11:O54" si="12">B11</f>
        <v>12087.23564851654</v>
      </c>
      <c r="P11" s="37">
        <f t="shared" si="1"/>
        <v>1272.2556781476355</v>
      </c>
      <c r="Q11" s="95"/>
      <c r="R11" s="30">
        <f t="shared" si="2"/>
        <v>1</v>
      </c>
      <c r="S11" s="35">
        <f t="shared" si="3"/>
        <v>1</v>
      </c>
      <c r="T11" s="95"/>
      <c r="U11" s="41">
        <f t="shared" si="4"/>
        <v>0.33600065881419183</v>
      </c>
      <c r="V11" s="35">
        <f t="shared" si="5"/>
        <v>4.0000000235299706E-3</v>
      </c>
      <c r="W11" s="95"/>
      <c r="X11" s="78">
        <f t="shared" si="0"/>
        <v>3600</v>
      </c>
      <c r="Y11" s="43">
        <f t="shared" si="6"/>
        <v>83078375.51051797</v>
      </c>
      <c r="Z11" s="43">
        <f t="shared" si="7"/>
        <v>252635.57652596472</v>
      </c>
      <c r="AA11" s="43">
        <f t="shared" si="8"/>
        <v>13563.411059115791</v>
      </c>
      <c r="AB11" s="44">
        <f t="shared" si="9"/>
        <v>23602.385120769715</v>
      </c>
      <c r="AD11" s="42">
        <f t="shared" si="10"/>
        <v>83371776.883223817</v>
      </c>
      <c r="AE11" s="120"/>
      <c r="AF11" s="151"/>
      <c r="AG11" s="17"/>
      <c r="AH11" s="152"/>
      <c r="AI11" s="81" t="s">
        <v>61</v>
      </c>
      <c r="AJ11" s="82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1">
        <f>'[1]Szenario 3'!$K12</f>
        <v>1282.0695714181982</v>
      </c>
      <c r="H12" s="95"/>
      <c r="I12" s="75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5"/>
      <c r="M12" s="89">
        <v>0.41699999999999998</v>
      </c>
      <c r="O12" s="33">
        <f t="shared" si="12"/>
        <v>12151.471297033078</v>
      </c>
      <c r="P12" s="37">
        <f>C12+(C12*K12)</f>
        <v>1278.6768707811332</v>
      </c>
      <c r="Q12" s="95"/>
      <c r="R12" s="30">
        <f t="shared" si="2"/>
        <v>1</v>
      </c>
      <c r="S12" s="35">
        <f t="shared" si="3"/>
        <v>1</v>
      </c>
      <c r="T12" s="95"/>
      <c r="U12" s="41">
        <f t="shared" si="4"/>
        <v>0.3360006729308696</v>
      </c>
      <c r="V12" s="35">
        <f t="shared" si="5"/>
        <v>4.0000000240086112E-3</v>
      </c>
      <c r="W12" s="95"/>
      <c r="X12" s="78">
        <f t="shared" si="0"/>
        <v>3600</v>
      </c>
      <c r="Y12" s="43">
        <f t="shared" si="6"/>
        <v>83519868.161031768</v>
      </c>
      <c r="Z12" s="43">
        <f t="shared" si="7"/>
        <v>253976.6780053775</v>
      </c>
      <c r="AA12" s="43">
        <f t="shared" si="8"/>
        <v>12423.593775553098</v>
      </c>
      <c r="AB12" s="44">
        <f t="shared" si="9"/>
        <v>23726.455640364948</v>
      </c>
      <c r="AD12" s="42">
        <f t="shared" si="10"/>
        <v>83813594.888453066</v>
      </c>
      <c r="AE12" s="120"/>
      <c r="AF12" s="66" t="s">
        <v>32</v>
      </c>
      <c r="AG12" s="59">
        <v>20</v>
      </c>
      <c r="AH12" s="40" t="s">
        <v>33</v>
      </c>
      <c r="AI12" s="40"/>
      <c r="AJ12" s="55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1">
        <f>'[1]Szenario 3'!$K13</f>
        <v>1300.673647127297</v>
      </c>
      <c r="H13" s="95"/>
      <c r="I13" s="75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5"/>
      <c r="M13" s="88">
        <v>0.621</v>
      </c>
      <c r="O13" s="33">
        <f t="shared" si="12"/>
        <v>12215.706945549618</v>
      </c>
      <c r="P13" s="37">
        <f t="shared" si="1"/>
        <v>1285.1054355990343</v>
      </c>
      <c r="Q13" s="95"/>
      <c r="R13" s="30">
        <f t="shared" si="2"/>
        <v>1</v>
      </c>
      <c r="S13" s="35">
        <f t="shared" si="3"/>
        <v>1</v>
      </c>
      <c r="T13" s="95"/>
      <c r="U13" s="41">
        <f t="shared" si="4"/>
        <v>0.33600068727320404</v>
      </c>
      <c r="V13" s="35">
        <f t="shared" si="5"/>
        <v>4.0000000244950788E-3</v>
      </c>
      <c r="W13" s="95"/>
      <c r="X13" s="78">
        <f>($AG$7*$AG$8*S13*$AG$24+$AG$15*$AG$16*R13*$AG$24)</f>
        <v>3600</v>
      </c>
      <c r="Y13" s="43">
        <f t="shared" si="6"/>
        <v>83961361.281678125</v>
      </c>
      <c r="Z13" s="43">
        <f t="shared" si="7"/>
        <v>255317.81177495795</v>
      </c>
      <c r="AA13" s="43">
        <f t="shared" si="8"/>
        <v>9978.8228819325213</v>
      </c>
      <c r="AB13" s="44">
        <f t="shared" si="9"/>
        <v>23850.55565965311</v>
      </c>
      <c r="AD13" s="42">
        <f t="shared" si="10"/>
        <v>84254108.471994668</v>
      </c>
      <c r="AE13" s="120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1">
        <f>'[1]Szenario 3'!$K14</f>
        <v>1319.2777228363964</v>
      </c>
      <c r="H14" s="95"/>
      <c r="I14" s="75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5"/>
      <c r="M14" s="90">
        <f>M13+(($D$42-$D$11)/($B$42-$B$11))</f>
        <v>2.5422959091152588</v>
      </c>
      <c r="O14" s="33">
        <f t="shared" si="12"/>
        <v>12279.942594066157</v>
      </c>
      <c r="P14" s="37">
        <f t="shared" si="1"/>
        <v>1291.5410233926036</v>
      </c>
      <c r="Q14" s="95"/>
      <c r="R14" s="30">
        <f t="shared" si="2"/>
        <v>1</v>
      </c>
      <c r="S14" s="35">
        <f t="shared" si="3"/>
        <v>1</v>
      </c>
      <c r="T14" s="95"/>
      <c r="U14" s="41">
        <f t="shared" si="4"/>
        <v>0.33600070184358727</v>
      </c>
      <c r="V14" s="35">
        <f t="shared" si="5"/>
        <v>4.0000000249894464E-3</v>
      </c>
      <c r="W14" s="95"/>
      <c r="X14" s="78">
        <f>($AG$7*$AG$8*S14*$AG$24+$AG$15*$AG$16*R14*$AG$24)+AG26</f>
        <v>1163600</v>
      </c>
      <c r="Y14" s="43">
        <f t="shared" si="6"/>
        <v>84402854.856101766</v>
      </c>
      <c r="Z14" s="43">
        <f t="shared" si="7"/>
        <v>256658.97630517185</v>
      </c>
      <c r="AA14" s="43">
        <f t="shared" si="8"/>
        <v>-13736.698661851939</v>
      </c>
      <c r="AB14" s="44">
        <f t="shared" si="9"/>
        <v>23974.683781280317</v>
      </c>
      <c r="AD14" s="42">
        <f t="shared" si="10"/>
        <v>85833351.81752637</v>
      </c>
      <c r="AE14" s="120"/>
      <c r="AF14" s="64" t="s">
        <v>31</v>
      </c>
      <c r="AG14" s="47"/>
      <c r="AH14" s="47"/>
      <c r="AI14" s="47"/>
      <c r="AJ14" s="60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1">
        <f>'[1]Szenario 3'!$K15</f>
        <v>1337.8817985454955</v>
      </c>
      <c r="H15" s="95"/>
      <c r="I15" s="75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5"/>
      <c r="M15" s="91">
        <f t="shared" ref="M15:M43" si="13">M14+(($D$42-$D$11)/($B$42-$B$11))</f>
        <v>4.4635918182305172</v>
      </c>
      <c r="O15" s="33">
        <f t="shared" si="12"/>
        <v>12344.178242582695</v>
      </c>
      <c r="P15" s="37">
        <f t="shared" si="1"/>
        <v>1297.9833066655667</v>
      </c>
      <c r="Q15" s="95"/>
      <c r="R15" s="30">
        <f t="shared" si="2"/>
        <v>1</v>
      </c>
      <c r="S15" s="35">
        <f t="shared" si="3"/>
        <v>1</v>
      </c>
      <c r="T15" s="95"/>
      <c r="U15" s="41">
        <f t="shared" si="4"/>
        <v>0.33600071664442382</v>
      </c>
      <c r="V15" s="35">
        <f t="shared" si="5"/>
        <v>4.0000000254917841E-3</v>
      </c>
      <c r="W15" s="95"/>
      <c r="X15" s="78">
        <f>($AJ$11*$AG$8*S15*$AG$25+$AJ$9*$AG$8*$AG$24*S15+$AG$15*$AG$16*R15*$AG$24)</f>
        <v>7725</v>
      </c>
      <c r="Y15" s="43">
        <f t="shared" si="6"/>
        <v>84844348.869072586</v>
      </c>
      <c r="Z15" s="43">
        <f t="shared" si="7"/>
        <v>258000.17016158547</v>
      </c>
      <c r="AA15" s="43">
        <f t="shared" si="8"/>
        <v>-37700.87813525775</v>
      </c>
      <c r="AB15" s="44">
        <f t="shared" si="9"/>
        <v>24098.838694774815</v>
      </c>
      <c r="AD15" s="42">
        <f t="shared" si="10"/>
        <v>85096471.999793693</v>
      </c>
      <c r="AE15" s="120"/>
      <c r="AF15" s="65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1">
        <f>'[1]Szenario 3'!$K16</f>
        <v>1356.4858742545948</v>
      </c>
      <c r="H16" s="95"/>
      <c r="I16" s="75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5"/>
      <c r="M16" s="90">
        <f t="shared" si="13"/>
        <v>6.3848877273457756</v>
      </c>
      <c r="O16" s="33">
        <f t="shared" si="12"/>
        <v>12408.413891099233</v>
      </c>
      <c r="P16" s="37">
        <f t="shared" si="1"/>
        <v>1304.4319779724412</v>
      </c>
      <c r="Q16" s="95"/>
      <c r="R16" s="30">
        <f t="shared" si="2"/>
        <v>1</v>
      </c>
      <c r="S16" s="35">
        <f t="shared" si="3"/>
        <v>1</v>
      </c>
      <c r="T16" s="95"/>
      <c r="U16" s="41">
        <f t="shared" si="4"/>
        <v>0.3360007316781311</v>
      </c>
      <c r="V16" s="35">
        <f t="shared" si="5"/>
        <v>4.0000000260021675E-3</v>
      </c>
      <c r="W16" s="95"/>
      <c r="X16" s="87">
        <f t="shared" ref="X16:X54" si="14">($AJ$11*$AG$8*S16*$AG$25+$AJ$9*$AG$8*$AG$24*S16+$AG$15*$AG$16*R16*$AG$24)</f>
        <v>7725</v>
      </c>
      <c r="Y16" s="43">
        <f t="shared" si="6"/>
        <v>85285843.306401014</v>
      </c>
      <c r="Z16" s="43">
        <f t="shared" si="7"/>
        <v>259341.39199758761</v>
      </c>
      <c r="AA16" s="43">
        <f t="shared" si="8"/>
        <v>-61913.715538284916</v>
      </c>
      <c r="AB16" s="44">
        <f t="shared" si="9"/>
        <v>24223.019169897783</v>
      </c>
      <c r="AD16" s="42">
        <f t="shared" si="10"/>
        <v>85515219.002030224</v>
      </c>
      <c r="AE16" s="120"/>
      <c r="AF16" s="61" t="s">
        <v>17</v>
      </c>
      <c r="AG16" s="28">
        <v>6</v>
      </c>
      <c r="AH16" s="27" t="s">
        <v>18</v>
      </c>
      <c r="AI16" s="27"/>
      <c r="AJ16" s="50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1">
        <f>'[1]Szenario 3'!$K17</f>
        <v>1375.0899499636937</v>
      </c>
      <c r="H17" s="95"/>
      <c r="I17" s="75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5"/>
      <c r="M17" s="91">
        <f t="shared" si="13"/>
        <v>8.306183636461034</v>
      </c>
      <c r="O17" s="33">
        <f t="shared" si="12"/>
        <v>12472.649539615772</v>
      </c>
      <c r="P17" s="37">
        <f t="shared" si="1"/>
        <v>1310.8867484071711</v>
      </c>
      <c r="Q17" s="95"/>
      <c r="R17" s="30">
        <f t="shared" si="2"/>
        <v>1</v>
      </c>
      <c r="S17" s="35">
        <f t="shared" si="3"/>
        <v>1</v>
      </c>
      <c r="T17" s="95"/>
      <c r="U17" s="41">
        <f t="shared" si="4"/>
        <v>0.33600074694713888</v>
      </c>
      <c r="V17" s="35">
        <f t="shared" si="5"/>
        <v>4.0000000265206703E-3</v>
      </c>
      <c r="W17" s="95"/>
      <c r="X17" s="87">
        <f t="shared" si="14"/>
        <v>7725</v>
      </c>
      <c r="Y17" s="43">
        <f t="shared" si="6"/>
        <v>85727338.154860631</v>
      </c>
      <c r="Z17" s="43">
        <f t="shared" si="7"/>
        <v>260682.64054776976</v>
      </c>
      <c r="AA17" s="43">
        <f t="shared" si="8"/>
        <v>-86375.210870933428</v>
      </c>
      <c r="AB17" s="44">
        <f t="shared" si="9"/>
        <v>24347.22405059568</v>
      </c>
      <c r="AD17" s="42">
        <f t="shared" si="10"/>
        <v>85933717.808588058</v>
      </c>
      <c r="AE17" s="120"/>
      <c r="AF17" s="149" t="s">
        <v>16</v>
      </c>
      <c r="AG17" s="17"/>
      <c r="AH17" s="152"/>
      <c r="AI17" s="27"/>
      <c r="AJ17" s="50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1">
        <f>'[1]Szenario 3'!$K18</f>
        <v>1393.6940256727928</v>
      </c>
      <c r="H18" s="95"/>
      <c r="I18" s="75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5"/>
      <c r="M18" s="90">
        <f t="shared" si="13"/>
        <v>10.227479545576292</v>
      </c>
      <c r="O18" s="33">
        <f t="shared" si="12"/>
        <v>12536.885188132312</v>
      </c>
      <c r="P18" s="37">
        <f t="shared" si="1"/>
        <v>1317.3473462264355</v>
      </c>
      <c r="Q18" s="95"/>
      <c r="R18" s="30">
        <f t="shared" si="2"/>
        <v>1</v>
      </c>
      <c r="S18" s="35">
        <f t="shared" si="3"/>
        <v>1</v>
      </c>
      <c r="T18" s="95"/>
      <c r="U18" s="41">
        <f t="shared" si="4"/>
        <v>0.33600076245388971</v>
      </c>
      <c r="V18" s="35">
        <f t="shared" si="5"/>
        <v>4.0000000270473679E-3</v>
      </c>
      <c r="W18" s="95"/>
      <c r="X18" s="87">
        <f t="shared" si="14"/>
        <v>7725</v>
      </c>
      <c r="Y18" s="43">
        <f t="shared" si="6"/>
        <v>86168833.402118117</v>
      </c>
      <c r="Z18" s="43">
        <f t="shared" si="7"/>
        <v>262023.91462189626</v>
      </c>
      <c r="AA18" s="43">
        <f t="shared" si="8"/>
        <v>-111085.3641332033</v>
      </c>
      <c r="AB18" s="44">
        <f t="shared" si="9"/>
        <v>24471.452249491413</v>
      </c>
      <c r="AD18" s="42">
        <f t="shared" si="10"/>
        <v>86351968.404856294</v>
      </c>
      <c r="AE18" s="120"/>
      <c r="AF18" s="150"/>
      <c r="AG18" s="18">
        <v>60000</v>
      </c>
      <c r="AH18" s="152"/>
      <c r="AI18" s="27"/>
      <c r="AJ18" s="50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1">
        <f>'[1]Szenario 3'!$K19</f>
        <v>1412.2981013818919</v>
      </c>
      <c r="H19" s="95"/>
      <c r="I19" s="75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5"/>
      <c r="M19" s="91">
        <f t="shared" si="13"/>
        <v>12.148775454691551</v>
      </c>
      <c r="O19" s="33">
        <f t="shared" si="12"/>
        <v>12601.120836648852</v>
      </c>
      <c r="P19" s="37">
        <f t="shared" si="1"/>
        <v>1323.8135155938407</v>
      </c>
      <c r="Q19" s="95"/>
      <c r="R19" s="30">
        <f t="shared" si="2"/>
        <v>1</v>
      </c>
      <c r="S19" s="35">
        <f t="shared" si="3"/>
        <v>1</v>
      </c>
      <c r="T19" s="95"/>
      <c r="U19" s="41">
        <f t="shared" si="4"/>
        <v>0.33600077820083873</v>
      </c>
      <c r="V19" s="35">
        <f t="shared" si="5"/>
        <v>4.0000000275823367E-3</v>
      </c>
      <c r="W19" s="95"/>
      <c r="X19" s="87">
        <f t="shared" si="14"/>
        <v>7725</v>
      </c>
      <c r="Y19" s="43">
        <f t="shared" si="6"/>
        <v>86610329.036669075</v>
      </c>
      <c r="Z19" s="43">
        <f t="shared" si="7"/>
        <v>263365.21309940354</v>
      </c>
      <c r="AA19" s="43">
        <f t="shared" si="8"/>
        <v>-136044.17532509452</v>
      </c>
      <c r="AB19" s="44">
        <f t="shared" si="9"/>
        <v>24595.702742859208</v>
      </c>
      <c r="AD19" s="42">
        <f t="shared" si="10"/>
        <v>86769970.777186245</v>
      </c>
      <c r="AE19" s="120"/>
      <c r="AF19" s="151"/>
      <c r="AG19" s="17"/>
      <c r="AH19" s="152"/>
      <c r="AI19" s="27"/>
      <c r="AJ19" s="50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1">
        <f>'[1]Szenario 3'!$K20</f>
        <v>1430.902177090991</v>
      </c>
      <c r="H20" s="95"/>
      <c r="I20" s="75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5"/>
      <c r="M20" s="90">
        <f t="shared" si="13"/>
        <v>14.070071363806809</v>
      </c>
      <c r="O20" s="33">
        <f t="shared" si="12"/>
        <v>12665.356485165392</v>
      </c>
      <c r="P20" s="37">
        <f t="shared" si="1"/>
        <v>1330.2850154327846</v>
      </c>
      <c r="Q20" s="95"/>
      <c r="R20" s="30">
        <f t="shared" si="2"/>
        <v>1</v>
      </c>
      <c r="S20" s="35">
        <f t="shared" si="3"/>
        <v>1</v>
      </c>
      <c r="T20" s="95"/>
      <c r="U20" s="41">
        <f t="shared" si="4"/>
        <v>0.33600079419045359</v>
      </c>
      <c r="V20" s="35">
        <f t="shared" si="5"/>
        <v>4.0000000281256521E-3</v>
      </c>
      <c r="W20" s="95"/>
      <c r="X20" s="87">
        <f t="shared" si="14"/>
        <v>7725</v>
      </c>
      <c r="Y20" s="43">
        <f t="shared" si="6"/>
        <v>87051825.047779411</v>
      </c>
      <c r="Z20" s="43">
        <f t="shared" si="7"/>
        <v>264706.53492437617</v>
      </c>
      <c r="AA20" s="43">
        <f t="shared" si="8"/>
        <v>-161251.64444660713</v>
      </c>
      <c r="AB20" s="44">
        <f t="shared" si="9"/>
        <v>24719.974566034423</v>
      </c>
      <c r="AD20" s="42">
        <f t="shared" si="10"/>
        <v>87187724.9128232</v>
      </c>
      <c r="AE20" s="120"/>
      <c r="AF20" s="66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1">
        <f>'[1]Szenario 3'!$K21</f>
        <v>1449.5062528000901</v>
      </c>
      <c r="H21" s="95"/>
      <c r="I21" s="75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5"/>
      <c r="M21" s="91">
        <f t="shared" si="13"/>
        <v>15.991367272922067</v>
      </c>
      <c r="O21" s="33">
        <f t="shared" si="12"/>
        <v>12729.59213368193</v>
      </c>
      <c r="P21" s="37">
        <f t="shared" si="1"/>
        <v>1336.7616183771818</v>
      </c>
      <c r="Q21" s="95"/>
      <c r="R21" s="30">
        <f t="shared" si="2"/>
        <v>1</v>
      </c>
      <c r="S21" s="35">
        <f t="shared" si="3"/>
        <v>1</v>
      </c>
      <c r="T21" s="95"/>
      <c r="U21" s="41">
        <f t="shared" si="4"/>
        <v>0.33600081042521468</v>
      </c>
      <c r="V21" s="35">
        <f t="shared" si="5"/>
        <v>4.000000028677393E-3</v>
      </c>
      <c r="W21" s="95"/>
      <c r="X21" s="87">
        <f t="shared" si="14"/>
        <v>7725</v>
      </c>
      <c r="Y21" s="43">
        <f t="shared" si="6"/>
        <v>87493321.425431952</v>
      </c>
      <c r="Z21" s="43">
        <f t="shared" si="7"/>
        <v>266047.87910095067</v>
      </c>
      <c r="AA21" s="43">
        <f t="shared" si="8"/>
        <v>-186707.77149774105</v>
      </c>
      <c r="AB21" s="44">
        <f t="shared" si="9"/>
        <v>24844.266809214834</v>
      </c>
      <c r="AD21" s="42">
        <f t="shared" si="10"/>
        <v>87605230.799844369</v>
      </c>
      <c r="AE21" s="120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1">
        <f>'[1]Szenario 3'!$K22</f>
        <v>1468.110328509189</v>
      </c>
      <c r="H22" s="95"/>
      <c r="I22" s="75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5"/>
      <c r="M22" s="90">
        <f t="shared" si="13"/>
        <v>17.912663182037328</v>
      </c>
      <c r="O22" s="33">
        <f t="shared" si="12"/>
        <v>12793.827782198468</v>
      </c>
      <c r="P22" s="37">
        <f t="shared" si="1"/>
        <v>1343.2431098104485</v>
      </c>
      <c r="Q22" s="95"/>
      <c r="R22" s="30">
        <f t="shared" si="2"/>
        <v>1</v>
      </c>
      <c r="S22" s="35">
        <f t="shared" si="3"/>
        <v>1</v>
      </c>
      <c r="T22" s="95"/>
      <c r="U22" s="41">
        <f t="shared" si="4"/>
        <v>0.33600082690761485</v>
      </c>
      <c r="V22" s="35">
        <f t="shared" si="5"/>
        <v>4.0000000292376384E-3</v>
      </c>
      <c r="W22" s="95"/>
      <c r="X22" s="87">
        <f t="shared" si="14"/>
        <v>7725</v>
      </c>
      <c r="Y22" s="43">
        <f t="shared" si="6"/>
        <v>87934818.160277262</v>
      </c>
      <c r="Z22" s="43">
        <f t="shared" si="7"/>
        <v>267389.24468910642</v>
      </c>
      <c r="AA22" s="43">
        <f t="shared" si="8"/>
        <v>-212412.55647849635</v>
      </c>
      <c r="AB22" s="44">
        <f t="shared" si="9"/>
        <v>24968.57861361518</v>
      </c>
      <c r="AD22" s="42">
        <f t="shared" si="10"/>
        <v>88022488.427101478</v>
      </c>
      <c r="AE22" s="120"/>
      <c r="AF22" s="56" t="s">
        <v>25</v>
      </c>
      <c r="AG22" s="47"/>
      <c r="AH22" s="47"/>
      <c r="AI22" s="83" t="s">
        <v>62</v>
      </c>
      <c r="AJ22" s="84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1">
        <f>'[1]Szenario 3'!$K23</f>
        <v>1486.7144042182883</v>
      </c>
      <c r="H23" s="95"/>
      <c r="I23" s="75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5"/>
      <c r="M23" s="91">
        <f t="shared" si="13"/>
        <v>19.833959091152586</v>
      </c>
      <c r="O23" s="33">
        <f t="shared" si="12"/>
        <v>12858.063430715009</v>
      </c>
      <c r="P23" s="37">
        <f t="shared" si="1"/>
        <v>1349.7292869841981</v>
      </c>
      <c r="Q23" s="95"/>
      <c r="R23" s="30">
        <f t="shared" si="2"/>
        <v>1</v>
      </c>
      <c r="S23" s="35">
        <f t="shared" si="3"/>
        <v>1</v>
      </c>
      <c r="T23" s="95"/>
      <c r="U23" s="41">
        <f t="shared" si="4"/>
        <v>0.33600084364015975</v>
      </c>
      <c r="V23" s="35">
        <f t="shared" si="5"/>
        <v>4.0000000298064655E-3</v>
      </c>
      <c r="W23" s="95"/>
      <c r="X23" s="87">
        <f t="shared" si="14"/>
        <v>7725</v>
      </c>
      <c r="Y23" s="43">
        <f t="shared" si="6"/>
        <v>88376315.243588954</v>
      </c>
      <c r="Z23" s="43">
        <f t="shared" si="7"/>
        <v>268730.63080080558</v>
      </c>
      <c r="AA23" s="43">
        <f t="shared" si="8"/>
        <v>-238365.999388873</v>
      </c>
      <c r="AB23" s="44">
        <f t="shared" si="9"/>
        <v>25092.90916794063</v>
      </c>
      <c r="AD23" s="42">
        <f t="shared" si="10"/>
        <v>88439497.784168825</v>
      </c>
      <c r="AE23" s="120"/>
      <c r="AF23" s="57" t="s">
        <v>34</v>
      </c>
      <c r="AG23" s="27"/>
      <c r="AH23" s="27"/>
      <c r="AI23" s="81" t="s">
        <v>63</v>
      </c>
      <c r="AJ23" s="85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1">
        <f>'[1]Szenario 3'!$K24</f>
        <v>1505.3184799273872</v>
      </c>
      <c r="H24" s="95"/>
      <c r="I24" s="75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5"/>
      <c r="M24" s="90">
        <f t="shared" si="13"/>
        <v>21.755255000267844</v>
      </c>
      <c r="O24" s="33">
        <f t="shared" si="12"/>
        <v>12922.299079231549</v>
      </c>
      <c r="P24" s="37">
        <f t="shared" si="1"/>
        <v>1356.2199582090477</v>
      </c>
      <c r="Q24" s="95"/>
      <c r="R24" s="30">
        <f t="shared" si="2"/>
        <v>1</v>
      </c>
      <c r="S24" s="35">
        <f t="shared" si="3"/>
        <v>1</v>
      </c>
      <c r="T24" s="95"/>
      <c r="U24" s="41">
        <f t="shared" si="4"/>
        <v>0.33600086062536749</v>
      </c>
      <c r="V24" s="35">
        <f t="shared" si="5"/>
        <v>4.0000000303839567E-3</v>
      </c>
      <c r="W24" s="95"/>
      <c r="X24" s="87">
        <f t="shared" si="14"/>
        <v>7725</v>
      </c>
      <c r="Y24" s="43">
        <f t="shared" si="6"/>
        <v>88817812.667222068</v>
      </c>
      <c r="Z24" s="43">
        <f t="shared" si="7"/>
        <v>270072.03659644851</v>
      </c>
      <c r="AA24" s="43">
        <f t="shared" si="8"/>
        <v>-264568.1002288711</v>
      </c>
      <c r="AB24" s="44">
        <f t="shared" si="9"/>
        <v>25217.257705148786</v>
      </c>
      <c r="AD24" s="42">
        <f t="shared" si="10"/>
        <v>88856258.861294791</v>
      </c>
      <c r="AE24" s="120"/>
      <c r="AF24" s="49" t="s">
        <v>35</v>
      </c>
      <c r="AG24" s="28">
        <v>5</v>
      </c>
      <c r="AH24" s="27" t="s">
        <v>28</v>
      </c>
      <c r="AI24" s="81" t="s">
        <v>66</v>
      </c>
      <c r="AJ24" s="85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1">
        <f>'[1]Szenario 3'!$K25</f>
        <v>1523.9225556364863</v>
      </c>
      <c r="H25" s="95"/>
      <c r="I25" s="75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5"/>
      <c r="M25" s="91">
        <f t="shared" si="13"/>
        <v>23.676550909383103</v>
      </c>
      <c r="O25" s="33">
        <f t="shared" si="12"/>
        <v>12986.534727748087</v>
      </c>
      <c r="P25" s="37">
        <f t="shared" si="1"/>
        <v>1362.7149421107367</v>
      </c>
      <c r="Q25" s="95"/>
      <c r="R25" s="30">
        <f t="shared" si="2"/>
        <v>1</v>
      </c>
      <c r="S25" s="35">
        <f t="shared" si="3"/>
        <v>1</v>
      </c>
      <c r="T25" s="95"/>
      <c r="U25" s="41">
        <f t="shared" si="4"/>
        <v>0.33600087786576888</v>
      </c>
      <c r="V25" s="35">
        <f t="shared" si="5"/>
        <v>4.00000003097019E-3</v>
      </c>
      <c r="W25" s="95"/>
      <c r="X25" s="87">
        <f t="shared" si="14"/>
        <v>7725</v>
      </c>
      <c r="Y25" s="43">
        <f t="shared" si="6"/>
        <v>89259310.423575401</v>
      </c>
      <c r="Z25" s="43">
        <f t="shared" si="7"/>
        <v>271413.46128161595</v>
      </c>
      <c r="AA25" s="43">
        <f t="shared" si="8"/>
        <v>-291018.85899849038</v>
      </c>
      <c r="AB25" s="44">
        <f t="shared" si="9"/>
        <v>25341.623499473084</v>
      </c>
      <c r="AD25" s="42">
        <f t="shared" si="10"/>
        <v>89272771.649357989</v>
      </c>
      <c r="AE25" s="120"/>
      <c r="AF25" s="49" t="s">
        <v>36</v>
      </c>
      <c r="AG25" s="28">
        <v>30</v>
      </c>
      <c r="AH25" s="27" t="s">
        <v>28</v>
      </c>
      <c r="AI25" s="81" t="s">
        <v>68</v>
      </c>
      <c r="AJ25" s="85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1">
        <f>'[1]Szenario 3'!$K26</f>
        <v>1542.5266313455852</v>
      </c>
      <c r="H26" s="95"/>
      <c r="I26" s="75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5"/>
      <c r="M26" s="90">
        <f t="shared" si="13"/>
        <v>25.597846818498361</v>
      </c>
      <c r="O26" s="33">
        <f t="shared" si="12"/>
        <v>13050.770376264627</v>
      </c>
      <c r="P26" s="37">
        <f t="shared" si="1"/>
        <v>1369.2140669454984</v>
      </c>
      <c r="Q26" s="95"/>
      <c r="R26" s="30">
        <f t="shared" si="2"/>
        <v>1</v>
      </c>
      <c r="S26" s="35">
        <f t="shared" si="3"/>
        <v>1</v>
      </c>
      <c r="T26" s="95"/>
      <c r="U26" s="41">
        <f t="shared" si="4"/>
        <v>0.33600089536390726</v>
      </c>
      <c r="V26" s="35">
        <f t="shared" si="5"/>
        <v>4.0000000315652479E-3</v>
      </c>
      <c r="W26" s="95"/>
      <c r="X26" s="87">
        <f t="shared" si="14"/>
        <v>7725</v>
      </c>
      <c r="Y26" s="43">
        <f t="shared" si="6"/>
        <v>89700808.505556494</v>
      </c>
      <c r="Z26" s="43">
        <f t="shared" si="7"/>
        <v>272754.90410407021</v>
      </c>
      <c r="AA26" s="43">
        <f t="shared" si="8"/>
        <v>-317718.27569773106</v>
      </c>
      <c r="AB26" s="44">
        <f t="shared" si="9"/>
        <v>25466.005863683236</v>
      </c>
      <c r="AD26" s="42">
        <f t="shared" si="10"/>
        <v>89689036.139826506</v>
      </c>
      <c r="AE26" s="120"/>
      <c r="AF26" s="58" t="s">
        <v>27</v>
      </c>
      <c r="AG26" s="59">
        <f>(3750*AJ11*AG8)+(850*AJ9)+(4*130000)</f>
        <v>1160000</v>
      </c>
      <c r="AH26" s="40" t="s">
        <v>21</v>
      </c>
      <c r="AI26" s="86"/>
      <c r="AJ26" s="39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1">
        <f>'[1]Szenario 3'!$K27</f>
        <v>1561.1307070546845</v>
      </c>
      <c r="H27" s="95"/>
      <c r="I27" s="75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5"/>
      <c r="M27" s="91">
        <f t="shared" si="13"/>
        <v>27.51914272761362</v>
      </c>
      <c r="O27" s="33">
        <f t="shared" si="12"/>
        <v>13115.006024781167</v>
      </c>
      <c r="P27" s="37">
        <f t="shared" si="1"/>
        <v>1375.7171699692371</v>
      </c>
      <c r="Q27" s="95"/>
      <c r="R27" s="30">
        <f t="shared" si="2"/>
        <v>1</v>
      </c>
      <c r="S27" s="35">
        <f t="shared" si="3"/>
        <v>1</v>
      </c>
      <c r="T27" s="95"/>
      <c r="U27" s="41">
        <f t="shared" si="4"/>
        <v>0.33600091312233865</v>
      </c>
      <c r="V27" s="35">
        <f t="shared" si="5"/>
        <v>4.0000000321692136E-3</v>
      </c>
      <c r="W27" s="95"/>
      <c r="X27" s="87">
        <f t="shared" si="14"/>
        <v>7725</v>
      </c>
      <c r="Y27" s="43">
        <f t="shared" si="6"/>
        <v>90142306.906549528</v>
      </c>
      <c r="Z27" s="43">
        <f t="shared" si="7"/>
        <v>274096.36435099231</v>
      </c>
      <c r="AA27" s="43">
        <f t="shared" si="8"/>
        <v>-344666.35032659321</v>
      </c>
      <c r="AB27" s="44">
        <f t="shared" si="9"/>
        <v>25590.404146561021</v>
      </c>
      <c r="AD27" s="42">
        <f t="shared" si="10"/>
        <v>90105052.324720487</v>
      </c>
      <c r="AE27" s="120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1">
        <f>'[1]Szenario 3'!$K28</f>
        <v>1579.7347827637834</v>
      </c>
      <c r="H28" s="95"/>
      <c r="I28" s="75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5"/>
      <c r="M28" s="90">
        <f t="shared" si="13"/>
        <v>29.440438636728878</v>
      </c>
      <c r="O28" s="33">
        <f t="shared" si="12"/>
        <v>13179.241673297707</v>
      </c>
      <c r="P28" s="37">
        <f t="shared" si="1"/>
        <v>1382.2240968556573</v>
      </c>
      <c r="Q28" s="95"/>
      <c r="R28" s="30">
        <f t="shared" si="2"/>
        <v>1</v>
      </c>
      <c r="S28" s="35">
        <f t="shared" si="3"/>
        <v>1</v>
      </c>
      <c r="T28" s="95"/>
      <c r="U28" s="41">
        <f t="shared" si="4"/>
        <v>0.33600093114363172</v>
      </c>
      <c r="V28" s="35">
        <f t="shared" si="5"/>
        <v>4.0000000327821651E-3</v>
      </c>
      <c r="W28" s="95"/>
      <c r="X28" s="87">
        <f t="shared" si="14"/>
        <v>7725</v>
      </c>
      <c r="Y28" s="43">
        <f t="shared" si="6"/>
        <v>90583805.620385677</v>
      </c>
      <c r="Z28" s="43">
        <f t="shared" si="7"/>
        <v>275437.84134643292</v>
      </c>
      <c r="AA28" s="43">
        <f t="shared" si="8"/>
        <v>-371863.08288507664</v>
      </c>
      <c r="AB28" s="44">
        <f t="shared" si="9"/>
        <v>25714.817730571922</v>
      </c>
      <c r="AD28" s="42">
        <f t="shared" si="10"/>
        <v>90520820.196577609</v>
      </c>
      <c r="AE28" s="120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1">
        <f>'[1]Szenario 3'!$K29</f>
        <v>1598.3388584728825</v>
      </c>
      <c r="H29" s="95"/>
      <c r="I29" s="75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5"/>
      <c r="M29" s="91">
        <f t="shared" si="13"/>
        <v>31.361734545844136</v>
      </c>
      <c r="O29" s="33">
        <f t="shared" si="12"/>
        <v>13243.477321814247</v>
      </c>
      <c r="P29" s="37">
        <f t="shared" si="1"/>
        <v>1388.7347011589532</v>
      </c>
      <c r="Q29" s="95"/>
      <c r="R29" s="30">
        <f t="shared" si="2"/>
        <v>1</v>
      </c>
      <c r="S29" s="35">
        <f t="shared" si="3"/>
        <v>1</v>
      </c>
      <c r="T29" s="95"/>
      <c r="U29" s="41">
        <f t="shared" si="4"/>
        <v>0.33600094943036757</v>
      </c>
      <c r="V29" s="35">
        <f t="shared" si="5"/>
        <v>4.000000033404191E-3</v>
      </c>
      <c r="W29" s="95"/>
      <c r="X29" s="87">
        <f t="shared" si="14"/>
        <v>7725</v>
      </c>
      <c r="Y29" s="43">
        <f t="shared" si="6"/>
        <v>91025304.641315639</v>
      </c>
      <c r="Z29" s="43">
        <f t="shared" si="7"/>
        <v>276779.33444895945</v>
      </c>
      <c r="AA29" s="43">
        <f t="shared" si="8"/>
        <v>-399308.47337318148</v>
      </c>
      <c r="AB29" s="44">
        <f t="shared" si="9"/>
        <v>25839.24602971509</v>
      </c>
      <c r="AD29" s="42">
        <f t="shared" si="10"/>
        <v>90936339.748421147</v>
      </c>
      <c r="AE29" s="120"/>
      <c r="AF29" s="57" t="s">
        <v>23</v>
      </c>
      <c r="AG29" s="28">
        <v>35</v>
      </c>
      <c r="AH29" s="27" t="s">
        <v>21</v>
      </c>
      <c r="AI29" s="50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1">
        <f>'[1]Szenario 3'!$K30</f>
        <v>1616.9429341819816</v>
      </c>
      <c r="H30" s="95"/>
      <c r="I30" s="75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5"/>
      <c r="M30" s="90">
        <f t="shared" si="13"/>
        <v>33.283030454959395</v>
      </c>
      <c r="O30" s="33">
        <f t="shared" si="12"/>
        <v>13307.712970330787</v>
      </c>
      <c r="P30" s="37">
        <f t="shared" si="1"/>
        <v>1395.2488438171429</v>
      </c>
      <c r="Q30" s="95"/>
      <c r="R30" s="30">
        <f t="shared" si="2"/>
        <v>1</v>
      </c>
      <c r="S30" s="35">
        <f t="shared" si="3"/>
        <v>1</v>
      </c>
      <c r="T30" s="95"/>
      <c r="U30" s="41">
        <f t="shared" si="4"/>
        <v>0.33600096798514012</v>
      </c>
      <c r="V30" s="35">
        <f t="shared" si="5"/>
        <v>4.000000034035371E-3</v>
      </c>
      <c r="W30" s="95"/>
      <c r="X30" s="87">
        <f t="shared" si="14"/>
        <v>7725</v>
      </c>
      <c r="Y30" s="43">
        <f t="shared" si="6"/>
        <v>91466803.963984489</v>
      </c>
      <c r="Z30" s="43">
        <f t="shared" si="7"/>
        <v>278120.84304948041</v>
      </c>
      <c r="AA30" s="43">
        <f t="shared" si="8"/>
        <v>-427002.52179090772</v>
      </c>
      <c r="AB30" s="44">
        <f t="shared" si="9"/>
        <v>25963.68848753595</v>
      </c>
      <c r="AD30" s="42">
        <f t="shared" si="10"/>
        <v>91351610.973730594</v>
      </c>
      <c r="AE30" s="120"/>
      <c r="AF30" s="61" t="s">
        <v>24</v>
      </c>
      <c r="AG30" s="28">
        <v>56</v>
      </c>
      <c r="AH30" s="27" t="s">
        <v>21</v>
      </c>
      <c r="AI30" s="50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1">
        <f>'[1]Szenario 3'!$K31</f>
        <v>1635.5470098910807</v>
      </c>
      <c r="H31" s="95"/>
      <c r="I31" s="75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5"/>
      <c r="M31" s="91">
        <f t="shared" si="13"/>
        <v>35.204326364074653</v>
      </c>
      <c r="O31" s="33">
        <f t="shared" si="12"/>
        <v>13371.948618847327</v>
      </c>
      <c r="P31" s="37">
        <f t="shared" si="1"/>
        <v>1401.7663926924911</v>
      </c>
      <c r="Q31" s="95"/>
      <c r="R31" s="30">
        <f t="shared" si="2"/>
        <v>1</v>
      </c>
      <c r="S31" s="35">
        <f t="shared" si="3"/>
        <v>1</v>
      </c>
      <c r="T31" s="95"/>
      <c r="U31" s="41">
        <f t="shared" si="4"/>
        <v>0.33600098681055579</v>
      </c>
      <c r="V31" s="35">
        <f t="shared" si="5"/>
        <v>4.000000034675791E-3</v>
      </c>
      <c r="W31" s="95"/>
      <c r="X31" s="87">
        <f t="shared" si="14"/>
        <v>7725</v>
      </c>
      <c r="Y31" s="43">
        <f t="shared" si="6"/>
        <v>91908303.583408177</v>
      </c>
      <c r="Z31" s="43">
        <f t="shared" si="7"/>
        <v>279462.36656923249</v>
      </c>
      <c r="AA31" s="43">
        <f t="shared" si="8"/>
        <v>-454945.22813825519</v>
      </c>
      <c r="AB31" s="44">
        <f t="shared" si="9"/>
        <v>26088.144575287188</v>
      </c>
      <c r="AD31" s="42">
        <f t="shared" si="10"/>
        <v>91766633.866414443</v>
      </c>
      <c r="AE31" s="120"/>
      <c r="AF31" s="62" t="s">
        <v>43</v>
      </c>
      <c r="AG31" s="28" t="s">
        <v>57</v>
      </c>
      <c r="AH31" s="27"/>
      <c r="AI31" s="50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1">
        <f>'[1]Szenario 3'!$K32</f>
        <v>1654.1510856001801</v>
      </c>
      <c r="H32" s="95"/>
      <c r="I32" s="75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5"/>
      <c r="M32" s="90">
        <f t="shared" si="13"/>
        <v>37.125622273189911</v>
      </c>
      <c r="O32" s="33">
        <f t="shared" si="12"/>
        <v>13436.184267363868</v>
      </c>
      <c r="P32" s="37">
        <f t="shared" si="1"/>
        <v>1408.2872221458406</v>
      </c>
      <c r="Q32" s="95"/>
      <c r="R32" s="30">
        <f t="shared" si="2"/>
        <v>1</v>
      </c>
      <c r="S32" s="35">
        <f t="shared" si="3"/>
        <v>1</v>
      </c>
      <c r="T32" s="95"/>
      <c r="U32" s="41">
        <f t="shared" si="4"/>
        <v>0.33600100590923365</v>
      </c>
      <c r="V32" s="35">
        <f t="shared" si="5"/>
        <v>4.0000000353255351E-3</v>
      </c>
      <c r="W32" s="95"/>
      <c r="X32" s="87">
        <f t="shared" si="14"/>
        <v>7725</v>
      </c>
      <c r="Y32" s="43">
        <f t="shared" si="6"/>
        <v>92349803.494951844</v>
      </c>
      <c r="Z32" s="43">
        <f t="shared" si="7"/>
        <v>280803.90445791621</v>
      </c>
      <c r="AA32" s="43">
        <f t="shared" si="8"/>
        <v>-483136.59241522412</v>
      </c>
      <c r="AB32" s="44">
        <f t="shared" si="9"/>
        <v>26212.613790225481</v>
      </c>
      <c r="AD32" s="42">
        <f t="shared" si="10"/>
        <v>92181408.420784757</v>
      </c>
      <c r="AE32" s="120"/>
      <c r="AF32" s="49" t="s">
        <v>23</v>
      </c>
      <c r="AG32" s="27"/>
      <c r="AH32" s="28">
        <v>0</v>
      </c>
      <c r="AI32" s="50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1">
        <f>'[1]Szenario 3'!$K33</f>
        <v>1672.7551613092789</v>
      </c>
      <c r="H33" s="95"/>
      <c r="I33" s="75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5"/>
      <c r="M33" s="91">
        <f t="shared" si="13"/>
        <v>39.04691818230517</v>
      </c>
      <c r="O33" s="33">
        <f t="shared" si="12"/>
        <v>13500.419915880406</v>
      </c>
      <c r="P33" s="37">
        <f t="shared" si="1"/>
        <v>1414.8112126419608</v>
      </c>
      <c r="Q33" s="95"/>
      <c r="R33" s="30">
        <f t="shared" si="2"/>
        <v>1</v>
      </c>
      <c r="S33" s="35">
        <f t="shared" si="3"/>
        <v>1</v>
      </c>
      <c r="T33" s="95"/>
      <c r="U33" s="41">
        <f t="shared" si="4"/>
        <v>0.33600102528380538</v>
      </c>
      <c r="V33" s="35">
        <f t="shared" si="5"/>
        <v>4.000000035984691E-3</v>
      </c>
      <c r="W33" s="95"/>
      <c r="X33" s="87">
        <f t="shared" si="14"/>
        <v>7725</v>
      </c>
      <c r="Y33" s="43">
        <f t="shared" si="6"/>
        <v>92791303.694309831</v>
      </c>
      <c r="Z33" s="43">
        <f t="shared" si="7"/>
        <v>282145.45619196724</v>
      </c>
      <c r="AA33" s="43">
        <f t="shared" si="8"/>
        <v>-511576.61462181428</v>
      </c>
      <c r="AB33" s="44">
        <f t="shared" si="9"/>
        <v>26337.095654032277</v>
      </c>
      <c r="AD33" s="42">
        <f t="shared" si="10"/>
        <v>92595934.63153401</v>
      </c>
      <c r="AE33" s="120"/>
      <c r="AF33" s="77" t="s">
        <v>24</v>
      </c>
      <c r="AG33" s="40"/>
      <c r="AH33" s="59">
        <f>20/60</f>
        <v>0.33333333333333331</v>
      </c>
      <c r="AI33" s="55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1">
        <f>'[1]Szenario 3'!$K34</f>
        <v>1691.3592370183781</v>
      </c>
      <c r="H34" s="95"/>
      <c r="I34" s="75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5"/>
      <c r="M34" s="90">
        <f t="shared" si="13"/>
        <v>40.968214091420428</v>
      </c>
      <c r="O34" s="33">
        <f t="shared" si="12"/>
        <v>13564.655564396946</v>
      </c>
      <c r="P34" s="37">
        <f t="shared" si="1"/>
        <v>1421.3382503833116</v>
      </c>
      <c r="Q34" s="95"/>
      <c r="R34" s="30">
        <f t="shared" si="2"/>
        <v>1</v>
      </c>
      <c r="S34" s="35">
        <f t="shared" si="3"/>
        <v>1</v>
      </c>
      <c r="T34" s="95"/>
      <c r="U34" s="41">
        <f t="shared" si="4"/>
        <v>0.33600104493691524</v>
      </c>
      <c r="V34" s="35">
        <f t="shared" si="5"/>
        <v>4.0000000366533419E-3</v>
      </c>
      <c r="W34" s="95"/>
      <c r="X34" s="87">
        <f t="shared" si="14"/>
        <v>7725</v>
      </c>
      <c r="Y34" s="43">
        <f t="shared" si="6"/>
        <v>93232804.177486971</v>
      </c>
      <c r="Z34" s="43">
        <f t="shared" si="7"/>
        <v>283487.02127295249</v>
      </c>
      <c r="AA34" s="43">
        <f t="shared" si="8"/>
        <v>-540265.29475802591</v>
      </c>
      <c r="AB34" s="44">
        <f t="shared" si="9"/>
        <v>26461.589711348308</v>
      </c>
      <c r="AD34" s="42">
        <f t="shared" si="10"/>
        <v>93010212.49371326</v>
      </c>
      <c r="AE34" s="120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1">
        <f>'[1]Szenario 3'!$K35</f>
        <v>1709.9633127274767</v>
      </c>
      <c r="H35" s="95"/>
      <c r="I35" s="75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5"/>
      <c r="M35" s="91">
        <f t="shared" si="13"/>
        <v>42.889510000535687</v>
      </c>
      <c r="O35" s="33">
        <f t="shared" si="12"/>
        <v>13628.891212913486</v>
      </c>
      <c r="P35" s="37">
        <f t="shared" si="1"/>
        <v>1427.8682269698654</v>
      </c>
      <c r="Q35" s="95"/>
      <c r="R35" s="30">
        <f t="shared" si="2"/>
        <v>1</v>
      </c>
      <c r="S35" s="35">
        <f t="shared" si="3"/>
        <v>1</v>
      </c>
      <c r="T35" s="95"/>
      <c r="U35" s="41">
        <f t="shared" si="4"/>
        <v>0.33600106487122006</v>
      </c>
      <c r="V35" s="35">
        <f t="shared" si="5"/>
        <v>4.0000000373315763E-3</v>
      </c>
      <c r="W35" s="95"/>
      <c r="X35" s="87">
        <f t="shared" si="14"/>
        <v>7725</v>
      </c>
      <c r="Y35" s="43">
        <f t="shared" si="6"/>
        <v>93674304.940781325</v>
      </c>
      <c r="Z35" s="43">
        <f t="shared" si="7"/>
        <v>284828.59922607971</v>
      </c>
      <c r="AA35" s="43">
        <f t="shared" si="8"/>
        <v>-569202.63282385876</v>
      </c>
      <c r="AB35" s="44">
        <f t="shared" si="9"/>
        <v>26586.09552841237</v>
      </c>
      <c r="AD35" s="42">
        <f t="shared" si="10"/>
        <v>93424242.002711952</v>
      </c>
      <c r="AE35" s="120"/>
      <c r="AF35" s="56" t="s">
        <v>37</v>
      </c>
      <c r="AG35" s="47"/>
      <c r="AH35" s="60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1">
        <f>'[1]Szenario 3'!$K36</f>
        <v>1728.5673884365763</v>
      </c>
      <c r="H36" s="95"/>
      <c r="I36" s="75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5"/>
      <c r="M36" s="90">
        <f t="shared" si="13"/>
        <v>44.810805909650945</v>
      </c>
      <c r="O36" s="33">
        <f t="shared" si="12"/>
        <v>13693.126861430024</v>
      </c>
      <c r="P36" s="37">
        <f t="shared" si="1"/>
        <v>1434.401039082845</v>
      </c>
      <c r="Q36" s="95"/>
      <c r="R36" s="30">
        <f t="shared" si="2"/>
        <v>1</v>
      </c>
      <c r="S36" s="35">
        <f t="shared" si="3"/>
        <v>1</v>
      </c>
      <c r="T36" s="95"/>
      <c r="U36" s="41">
        <f t="shared" si="4"/>
        <v>0.33600108508938947</v>
      </c>
      <c r="V36" s="35">
        <f t="shared" si="5"/>
        <v>4.0000000380194791E-3</v>
      </c>
      <c r="W36" s="95"/>
      <c r="X36" s="87">
        <f t="shared" si="14"/>
        <v>7725</v>
      </c>
      <c r="Y36" s="43">
        <f t="shared" si="6"/>
        <v>94115805.98076807</v>
      </c>
      <c r="Z36" s="43">
        <f t="shared" si="7"/>
        <v>286170.18959881255</v>
      </c>
      <c r="AA36" s="43">
        <f t="shared" si="8"/>
        <v>-598388.62881931302</v>
      </c>
      <c r="AB36" s="44">
        <f t="shared" si="9"/>
        <v>26710.612691795814</v>
      </c>
      <c r="AD36" s="42">
        <f t="shared" si="10"/>
        <v>93838023.154239357</v>
      </c>
      <c r="AE36" s="120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1">
        <f>'[1]Szenario 3'!$K37</f>
        <v>1747.1714641456751</v>
      </c>
      <c r="H37" s="95"/>
      <c r="I37" s="75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5"/>
      <c r="M37" s="91">
        <f t="shared" si="13"/>
        <v>46.732101818766203</v>
      </c>
      <c r="O37" s="33">
        <f t="shared" si="12"/>
        <v>13757.362509946563</v>
      </c>
      <c r="P37" s="37">
        <f t="shared" si="1"/>
        <v>1440.9365881904446</v>
      </c>
      <c r="Q37" s="95"/>
      <c r="R37" s="30">
        <f t="shared" si="2"/>
        <v>1</v>
      </c>
      <c r="S37" s="35">
        <f t="shared" si="3"/>
        <v>1</v>
      </c>
      <c r="T37" s="95"/>
      <c r="U37" s="41">
        <f t="shared" si="4"/>
        <v>0.33600110559410551</v>
      </c>
      <c r="V37" s="35">
        <f t="shared" si="5"/>
        <v>4.0000000387171407E-3</v>
      </c>
      <c r="W37" s="95"/>
      <c r="X37" s="87">
        <f t="shared" si="14"/>
        <v>7725</v>
      </c>
      <c r="Y37" s="43">
        <f t="shared" si="6"/>
        <v>94557307.294284537</v>
      </c>
      <c r="Z37" s="43">
        <f t="shared" si="7"/>
        <v>287511.7919595819</v>
      </c>
      <c r="AA37" s="43">
        <f t="shared" si="8"/>
        <v>-627823.28274438868</v>
      </c>
      <c r="AB37" s="44">
        <f t="shared" si="9"/>
        <v>26835.140807225005</v>
      </c>
      <c r="AD37" s="42">
        <f t="shared" si="10"/>
        <v>94251555.944306955</v>
      </c>
      <c r="AE37" s="120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1">
        <f>'[1]Szenario 3'!$K38</f>
        <v>1765.7755398547743</v>
      </c>
      <c r="H38" s="95"/>
      <c r="I38" s="75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5"/>
      <c r="M38" s="90">
        <f t="shared" si="13"/>
        <v>48.653397727881462</v>
      </c>
      <c r="O38" s="33">
        <f t="shared" si="12"/>
        <v>13821.598158463101</v>
      </c>
      <c r="P38" s="37">
        <f t="shared" si="1"/>
        <v>1447.474780273765</v>
      </c>
      <c r="Q38" s="95"/>
      <c r="R38" s="30">
        <f t="shared" si="2"/>
        <v>1</v>
      </c>
      <c r="S38" s="35">
        <f t="shared" si="3"/>
        <v>1</v>
      </c>
      <c r="T38" s="95"/>
      <c r="U38" s="41">
        <f t="shared" si="4"/>
        <v>0.3360011263880629</v>
      </c>
      <c r="V38" s="35">
        <f t="shared" si="5"/>
        <v>4.0000000394246485E-3</v>
      </c>
      <c r="W38" s="95"/>
      <c r="X38" s="87">
        <f t="shared" si="14"/>
        <v>7725</v>
      </c>
      <c r="Y38" s="43">
        <f t="shared" si="6"/>
        <v>94998808.878416345</v>
      </c>
      <c r="Z38" s="43">
        <f t="shared" si="7"/>
        <v>288853.40589658485</v>
      </c>
      <c r="AA38" s="43">
        <f t="shared" si="8"/>
        <v>-657506.59459908551</v>
      </c>
      <c r="AB38" s="44">
        <f t="shared" si="9"/>
        <v>26959.679498484631</v>
      </c>
      <c r="AD38" s="42">
        <f t="shared" si="10"/>
        <v>94664840.369212329</v>
      </c>
      <c r="AE38" s="120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1">
        <f>'[1]Szenario 3'!$K39</f>
        <v>1784.3796155638734</v>
      </c>
      <c r="H39" s="95"/>
      <c r="I39" s="75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5"/>
      <c r="M39" s="91">
        <f t="shared" si="13"/>
        <v>50.57469363699672</v>
      </c>
      <c r="O39" s="33">
        <f t="shared" si="12"/>
        <v>13885.833806979641</v>
      </c>
      <c r="P39" s="37">
        <f t="shared" si="1"/>
        <v>1454.0155255713664</v>
      </c>
      <c r="Q39" s="95"/>
      <c r="R39" s="30">
        <f t="shared" si="2"/>
        <v>1</v>
      </c>
      <c r="S39" s="35">
        <f t="shared" si="3"/>
        <v>1</v>
      </c>
      <c r="T39" s="95"/>
      <c r="U39" s="41">
        <f t="shared" si="4"/>
        <v>0.33600114747396898</v>
      </c>
      <c r="V39" s="35">
        <f t="shared" si="5"/>
        <v>4.0000000401420894E-3</v>
      </c>
      <c r="W39" s="95"/>
      <c r="X39" s="87">
        <f t="shared" si="14"/>
        <v>7725</v>
      </c>
      <c r="Y39" s="43">
        <f t="shared" si="6"/>
        <v>95440310.730484456</v>
      </c>
      <c r="Z39" s="43">
        <f t="shared" si="7"/>
        <v>290195.03101666644</v>
      </c>
      <c r="AA39" s="43">
        <f t="shared" si="8"/>
        <v>-687438.56438340398</v>
      </c>
      <c r="AB39" s="44">
        <f t="shared" si="9"/>
        <v>27084.228406395552</v>
      </c>
      <c r="AD39" s="42">
        <f t="shared" si="10"/>
        <v>95077876.425524116</v>
      </c>
      <c r="AE39" s="120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1">
        <f>'[1]Szenario 3'!$K40</f>
        <v>1802.9836912729727</v>
      </c>
      <c r="H40" s="95"/>
      <c r="I40" s="75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5"/>
      <c r="M40" s="90">
        <f t="shared" si="13"/>
        <v>52.495989546111979</v>
      </c>
      <c r="O40" s="33">
        <f t="shared" si="12"/>
        <v>13950.069455496181</v>
      </c>
      <c r="P40" s="37">
        <f t="shared" si="1"/>
        <v>1460.5587383409782</v>
      </c>
      <c r="Q40" s="95"/>
      <c r="R40" s="30">
        <f t="shared" si="2"/>
        <v>1</v>
      </c>
      <c r="S40" s="35">
        <f t="shared" si="3"/>
        <v>1</v>
      </c>
      <c r="T40" s="95"/>
      <c r="U40" s="41">
        <f t="shared" si="4"/>
        <v>0.33600116885454373</v>
      </c>
      <c r="V40" s="35">
        <f t="shared" si="5"/>
        <v>4.0000000408695561E-3</v>
      </c>
      <c r="W40" s="95"/>
      <c r="X40" s="87">
        <f t="shared" si="14"/>
        <v>7725</v>
      </c>
      <c r="Y40" s="43">
        <f t="shared" si="6"/>
        <v>95881812.848032951</v>
      </c>
      <c r="Z40" s="43">
        <f t="shared" si="7"/>
        <v>291536.66694427544</v>
      </c>
      <c r="AA40" s="43">
        <f t="shared" si="8"/>
        <v>-717619.19209734374</v>
      </c>
      <c r="AB40" s="44">
        <f t="shared" si="9"/>
        <v>27208.787187861257</v>
      </c>
      <c r="AD40" s="42">
        <f t="shared" si="10"/>
        <v>95490664.11006774</v>
      </c>
      <c r="AE40" s="120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1">
        <f>'[1]Szenario 3'!$K41</f>
        <v>1821.5877669820716</v>
      </c>
      <c r="H41" s="95"/>
      <c r="I41" s="75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5"/>
      <c r="M41" s="91">
        <f t="shared" si="13"/>
        <v>54.417285455227237</v>
      </c>
      <c r="O41" s="33">
        <f t="shared" si="12"/>
        <v>14014.305104012723</v>
      </c>
      <c r="P41" s="37">
        <f t="shared" si="1"/>
        <v>1467.1043366370361</v>
      </c>
      <c r="Q41" s="95"/>
      <c r="R41" s="30">
        <f t="shared" si="2"/>
        <v>1</v>
      </c>
      <c r="S41" s="35">
        <f t="shared" si="3"/>
        <v>1</v>
      </c>
      <c r="T41" s="95"/>
      <c r="U41" s="41">
        <f t="shared" si="4"/>
        <v>0.33600119053251964</v>
      </c>
      <c r="V41" s="35">
        <f t="shared" si="5"/>
        <v>4.0000000416071345E-3</v>
      </c>
      <c r="W41" s="95"/>
      <c r="X41" s="87">
        <f t="shared" si="14"/>
        <v>7725</v>
      </c>
      <c r="Y41" s="43">
        <f t="shared" si="6"/>
        <v>96323315.228817865</v>
      </c>
      <c r="Z41" s="43">
        <f t="shared" si="7"/>
        <v>292878.3133204903</v>
      </c>
      <c r="AA41" s="43">
        <f t="shared" si="8"/>
        <v>-748048.4777409049</v>
      </c>
      <c r="AB41" s="44">
        <f t="shared" si="9"/>
        <v>27333.35551497772</v>
      </c>
      <c r="AD41" s="42">
        <f t="shared" si="10"/>
        <v>95903203.419912428</v>
      </c>
      <c r="AE41" s="120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1">
        <f>'[1]Szenario 3'!$K42</f>
        <v>1840.1918426911707</v>
      </c>
      <c r="H42" s="95"/>
      <c r="I42" s="75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5"/>
      <c r="M42" s="90">
        <f t="shared" si="13"/>
        <v>56.338581364342495</v>
      </c>
      <c r="O42" s="33">
        <f t="shared" si="12"/>
        <v>14078.540752529261</v>
      </c>
      <c r="P42" s="37">
        <f t="shared" si="1"/>
        <v>1473.6522421028308</v>
      </c>
      <c r="Q42" s="95"/>
      <c r="R42" s="30">
        <f t="shared" si="2"/>
        <v>1</v>
      </c>
      <c r="S42" s="35">
        <f t="shared" si="3"/>
        <v>1</v>
      </c>
      <c r="T42" s="95"/>
      <c r="U42" s="41">
        <f t="shared" si="4"/>
        <v>0.33600121251064202</v>
      </c>
      <c r="V42" s="35">
        <f t="shared" si="5"/>
        <v>4.0000000423549183E-3</v>
      </c>
      <c r="W42" s="95"/>
      <c r="X42" s="87">
        <f t="shared" si="14"/>
        <v>7725</v>
      </c>
      <c r="Y42" s="43">
        <f t="shared" si="6"/>
        <v>96764817.870796546</v>
      </c>
      <c r="Z42" s="43">
        <f t="shared" si="7"/>
        <v>294219.96980210848</v>
      </c>
      <c r="AA42" s="43">
        <f t="shared" si="8"/>
        <v>-778726.42131408723</v>
      </c>
      <c r="AB42" s="44">
        <f t="shared" si="9"/>
        <v>27457.933074201654</v>
      </c>
      <c r="AD42" s="42">
        <f t="shared" si="10"/>
        <v>96315494.352358773</v>
      </c>
      <c r="AE42" s="120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1">
        <f>'[1]Szenario 3'!$K43</f>
        <v>1858.7959184002698</v>
      </c>
      <c r="H43" s="95"/>
      <c r="I43" s="75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5"/>
      <c r="M43" s="91">
        <f t="shared" si="13"/>
        <v>58.259877273457754</v>
      </c>
      <c r="O43" s="33">
        <f t="shared" si="12"/>
        <v>14142.776401045803</v>
      </c>
      <c r="P43" s="37">
        <f t="shared" si="1"/>
        <v>1480.2023797761699</v>
      </c>
      <c r="Q43" s="95"/>
      <c r="R43" s="30">
        <f t="shared" si="2"/>
        <v>1</v>
      </c>
      <c r="S43" s="35">
        <f t="shared" si="3"/>
        <v>1</v>
      </c>
      <c r="T43" s="95"/>
      <c r="U43" s="41">
        <f t="shared" si="4"/>
        <v>0.33600123479166849</v>
      </c>
      <c r="V43" s="35">
        <f t="shared" si="5"/>
        <v>4.000000043112995E-3</v>
      </c>
      <c r="W43" s="95"/>
      <c r="X43" s="87">
        <f t="shared" si="14"/>
        <v>7725</v>
      </c>
      <c r="Y43" s="43">
        <f t="shared" si="6"/>
        <v>97206320.772117898</v>
      </c>
      <c r="Z43" s="43">
        <f t="shared" si="7"/>
        <v>295561.63606079586</v>
      </c>
      <c r="AA43" s="43">
        <f t="shared" si="8"/>
        <v>-809653.02281689132</v>
      </c>
      <c r="AB43" s="44">
        <f t="shared" si="9"/>
        <v>27582.519565572915</v>
      </c>
      <c r="AD43" s="42">
        <f t="shared" si="10"/>
        <v>96727536.904927358</v>
      </c>
      <c r="AE43" s="120"/>
      <c r="AF43" s="46" t="s">
        <v>42</v>
      </c>
      <c r="AG43" s="47"/>
      <c r="AH43" s="48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1">
        <f>'[1]Szenario 3'!$K44</f>
        <v>1877.3999941093691</v>
      </c>
      <c r="H44" s="95"/>
      <c r="I44" s="75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5"/>
      <c r="M44" s="92">
        <v>50</v>
      </c>
      <c r="O44" s="33">
        <f t="shared" si="12"/>
        <v>14207.012049562343</v>
      </c>
      <c r="P44" s="37">
        <f t="shared" si="1"/>
        <v>1486.7546779075244</v>
      </c>
      <c r="Q44" s="95"/>
      <c r="R44" s="30">
        <f t="shared" si="2"/>
        <v>1</v>
      </c>
      <c r="S44" s="35">
        <f t="shared" si="3"/>
        <v>1</v>
      </c>
      <c r="T44" s="95"/>
      <c r="U44" s="41">
        <f t="shared" si="4"/>
        <v>0.33600125737836961</v>
      </c>
      <c r="V44" s="35">
        <f t="shared" si="5"/>
        <v>4.0000000438814584E-3</v>
      </c>
      <c r="W44" s="95"/>
      <c r="X44" s="87">
        <f t="shared" si="14"/>
        <v>7725</v>
      </c>
      <c r="Y44" s="43">
        <f t="shared" si="6"/>
        <v>97647823.931113154</v>
      </c>
      <c r="Z44" s="43">
        <f t="shared" si="7"/>
        <v>296903.31178228924</v>
      </c>
      <c r="AA44" s="43">
        <f t="shared" si="8"/>
        <v>-695113.86619520257</v>
      </c>
      <c r="AB44" s="44">
        <f t="shared" si="9"/>
        <v>27707.114701986739</v>
      </c>
      <c r="AD44" s="42">
        <f t="shared" si="10"/>
        <v>97285045.491402224</v>
      </c>
      <c r="AE44" s="120"/>
      <c r="AF44" s="142" t="s">
        <v>44</v>
      </c>
      <c r="AG44" s="143"/>
      <c r="AH44" s="144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1">
        <f>'[1]Szenario 3'!$K45</f>
        <v>1896.004069818468</v>
      </c>
      <c r="H45" s="95"/>
      <c r="I45" s="75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5"/>
      <c r="M45" s="91">
        <f>M44+(($D$42-$D$11)/($B$42-$B$11))</f>
        <v>51.921295909115258</v>
      </c>
      <c r="O45" s="33">
        <f t="shared" si="12"/>
        <v>14271.247698078883</v>
      </c>
      <c r="P45" s="37">
        <f t="shared" si="1"/>
        <v>1493.3090677897492</v>
      </c>
      <c r="Q45" s="95"/>
      <c r="R45" s="30">
        <f t="shared" si="2"/>
        <v>1</v>
      </c>
      <c r="S45" s="35">
        <f t="shared" si="3"/>
        <v>1</v>
      </c>
      <c r="T45" s="95"/>
      <c r="U45" s="41">
        <f t="shared" si="4"/>
        <v>0.33600128027352827</v>
      </c>
      <c r="V45" s="35">
        <f t="shared" si="5"/>
        <v>4.0000000446604005E-3</v>
      </c>
      <c r="W45" s="95"/>
      <c r="X45" s="87">
        <f t="shared" si="14"/>
        <v>7725</v>
      </c>
      <c r="Y45" s="43">
        <f t="shared" si="6"/>
        <v>98089327.34628728</v>
      </c>
      <c r="Z45" s="43">
        <f t="shared" si="7"/>
        <v>298244.99666565144</v>
      </c>
      <c r="AA45" s="43">
        <f t="shared" si="8"/>
        <v>-725878.94973766827</v>
      </c>
      <c r="AB45" s="44">
        <f t="shared" si="9"/>
        <v>27831.718208512462</v>
      </c>
      <c r="AD45" s="42">
        <f t="shared" si="10"/>
        <v>97697250.111423776</v>
      </c>
      <c r="AE45" s="120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1">
        <f>'[1]Szenario 3'!$K46</f>
        <v>1914.6081455275671</v>
      </c>
      <c r="H46" s="95"/>
      <c r="I46" s="75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5"/>
      <c r="M46" s="90">
        <f t="shared" ref="M46:M54" si="15">M45+(($D$42-$D$11)/($B$42-$B$11))</f>
        <v>53.842591818230517</v>
      </c>
      <c r="O46" s="33">
        <f t="shared" si="12"/>
        <v>14335.483346595423</v>
      </c>
      <c r="P46" s="37">
        <f t="shared" si="1"/>
        <v>1499.8654835985162</v>
      </c>
      <c r="Q46" s="95"/>
      <c r="R46" s="30">
        <f t="shared" si="2"/>
        <v>1</v>
      </c>
      <c r="S46" s="35">
        <f t="shared" si="3"/>
        <v>1</v>
      </c>
      <c r="T46" s="95"/>
      <c r="U46" s="41">
        <f t="shared" si="4"/>
        <v>0.33600130347994012</v>
      </c>
      <c r="V46" s="35">
        <f t="shared" si="5"/>
        <v>4.0000000454499121E-3</v>
      </c>
      <c r="W46" s="95"/>
      <c r="X46" s="87">
        <f t="shared" si="14"/>
        <v>7725</v>
      </c>
      <c r="Y46" s="43">
        <f t="shared" si="6"/>
        <v>98530831.016310737</v>
      </c>
      <c r="Z46" s="43">
        <f t="shared" si="7"/>
        <v>299586.69042257196</v>
      </c>
      <c r="AA46" s="43">
        <f t="shared" si="8"/>
        <v>-756892.69120975537</v>
      </c>
      <c r="AB46" s="44">
        <f t="shared" si="9"/>
        <v>27956.329821754945</v>
      </c>
      <c r="AD46" s="42">
        <f t="shared" si="10"/>
        <v>98109206.345345303</v>
      </c>
      <c r="AE46" s="120"/>
      <c r="AF46" s="51"/>
      <c r="AG46" s="52">
        <f>'[3]Risikoschätzung '!$P$22</f>
        <v>3.8183974898599521E-6</v>
      </c>
      <c r="AH46" s="50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1">
        <f>'[1]Szenario 3'!$K47</f>
        <v>1933.2122212366662</v>
      </c>
      <c r="H47" s="95"/>
      <c r="I47" s="75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5"/>
      <c r="M47" s="91">
        <f t="shared" si="15"/>
        <v>55.763887727345775</v>
      </c>
      <c r="O47" s="33">
        <f t="shared" si="12"/>
        <v>14399.718995111962</v>
      </c>
      <c r="P47" s="37">
        <f t="shared" si="1"/>
        <v>1506.4238622426872</v>
      </c>
      <c r="Q47" s="95"/>
      <c r="R47" s="30">
        <f t="shared" si="2"/>
        <v>1</v>
      </c>
      <c r="S47" s="35">
        <f t="shared" si="3"/>
        <v>1</v>
      </c>
      <c r="T47" s="95"/>
      <c r="U47" s="41">
        <f t="shared" si="4"/>
        <v>0.33600132700041335</v>
      </c>
      <c r="V47" s="35">
        <f t="shared" si="5"/>
        <v>4.0000000462500863E-3</v>
      </c>
      <c r="W47" s="95"/>
      <c r="X47" s="87">
        <f t="shared" si="14"/>
        <v>7725</v>
      </c>
      <c r="Y47" s="43">
        <f t="shared" si="6"/>
        <v>98972334.940012127</v>
      </c>
      <c r="Z47" s="43">
        <f t="shared" si="7"/>
        <v>300928.39277671144</v>
      </c>
      <c r="AA47" s="43">
        <f t="shared" si="8"/>
        <v>-788155.09061146365</v>
      </c>
      <c r="AB47" s="44">
        <f t="shared" si="9"/>
        <v>28080.949289255885</v>
      </c>
      <c r="AD47" s="42">
        <f t="shared" ref="AD47:AD54" si="16">SUM(X47:AB47)</f>
        <v>98520914.191466644</v>
      </c>
      <c r="AE47" s="120"/>
      <c r="AF47" s="51"/>
      <c r="AG47" s="52">
        <f>'[3]Risikoschätzung '!$P$26</f>
        <v>1.4614157752901537E-6</v>
      </c>
      <c r="AH47" s="50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1">
        <f>'[1]Szenario 3'!$K48</f>
        <v>1951.8162969457651</v>
      </c>
      <c r="H48" s="95"/>
      <c r="I48" s="75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5"/>
      <c r="M48" s="90">
        <f t="shared" si="15"/>
        <v>57.685183636461034</v>
      </c>
      <c r="O48" s="33">
        <f t="shared" si="12"/>
        <v>14463.954643628502</v>
      </c>
      <c r="P48" s="37">
        <f t="shared" si="1"/>
        <v>1512.9841432239111</v>
      </c>
      <c r="Q48" s="95"/>
      <c r="R48" s="30">
        <f t="shared" si="2"/>
        <v>1</v>
      </c>
      <c r="S48" s="35">
        <f t="shared" si="3"/>
        <v>1</v>
      </c>
      <c r="T48" s="95"/>
      <c r="U48" s="41">
        <f t="shared" si="4"/>
        <v>0.33600135083776889</v>
      </c>
      <c r="V48" s="35">
        <f t="shared" si="5"/>
        <v>4.0000000470610175E-3</v>
      </c>
      <c r="W48" s="95"/>
      <c r="X48" s="87">
        <f t="shared" si="14"/>
        <v>7725</v>
      </c>
      <c r="Y48" s="43">
        <f t="shared" si="6"/>
        <v>99413839.116371065</v>
      </c>
      <c r="Z48" s="43">
        <f t="shared" si="7"/>
        <v>302270.10346308729</v>
      </c>
      <c r="AA48" s="43">
        <f t="shared" si="8"/>
        <v>-819666.14794279321</v>
      </c>
      <c r="AB48" s="44">
        <f t="shared" si="9"/>
        <v>28205.576368931968</v>
      </c>
      <c r="AD48" s="42">
        <f t="shared" si="16"/>
        <v>98932373.64826028</v>
      </c>
      <c r="AE48" s="120"/>
      <c r="AF48" s="142" t="s">
        <v>45</v>
      </c>
      <c r="AG48" s="143"/>
      <c r="AH48" s="144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1">
        <f>'[1]Szenario 3'!$K49</f>
        <v>1970.4203726548642</v>
      </c>
      <c r="H49" s="95"/>
      <c r="I49" s="75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5"/>
      <c r="M49" s="91">
        <f t="shared" si="15"/>
        <v>59.606479545576292</v>
      </c>
      <c r="O49" s="33">
        <f t="shared" si="12"/>
        <v>14528.19029214504</v>
      </c>
      <c r="P49" s="37">
        <f t="shared" si="1"/>
        <v>1519.5462685047858</v>
      </c>
      <c r="Q49" s="95"/>
      <c r="R49" s="30">
        <f t="shared" si="2"/>
        <v>1</v>
      </c>
      <c r="S49" s="35">
        <f t="shared" si="3"/>
        <v>1</v>
      </c>
      <c r="T49" s="95"/>
      <c r="U49" s="41">
        <f t="shared" si="4"/>
        <v>0.33600137499484017</v>
      </c>
      <c r="V49" s="35">
        <f t="shared" si="5"/>
        <v>4.0000000478827976E-3</v>
      </c>
      <c r="W49" s="95"/>
      <c r="X49" s="87">
        <f t="shared" si="14"/>
        <v>7725</v>
      </c>
      <c r="Y49" s="43">
        <f t="shared" si="6"/>
        <v>99855343.544511423</v>
      </c>
      <c r="Z49" s="43">
        <f t="shared" si="7"/>
        <v>303611.82222749561</v>
      </c>
      <c r="AA49" s="43">
        <f t="shared" si="8"/>
        <v>-851425.86320374429</v>
      </c>
      <c r="AB49" s="44">
        <f t="shared" si="9"/>
        <v>28330.210828547348</v>
      </c>
      <c r="AD49" s="42">
        <f t="shared" si="16"/>
        <v>99343584.714363709</v>
      </c>
      <c r="AE49" s="120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1">
        <f>'[1]Szenario 3'!$K50</f>
        <v>1989.0244483639631</v>
      </c>
      <c r="H50" s="95"/>
      <c r="I50" s="75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5"/>
      <c r="M50" s="90">
        <f t="shared" si="15"/>
        <v>61.52777545469155</v>
      </c>
      <c r="O50" s="33">
        <f t="shared" si="12"/>
        <v>14592.42594066158</v>
      </c>
      <c r="P50" s="37">
        <f t="shared" si="1"/>
        <v>1526.110182384987</v>
      </c>
      <c r="Q50" s="95"/>
      <c r="R50" s="30">
        <f t="shared" si="2"/>
        <v>1</v>
      </c>
      <c r="S50" s="35">
        <f t="shared" si="3"/>
        <v>1</v>
      </c>
      <c r="T50" s="95"/>
      <c r="U50" s="41">
        <f t="shared" si="4"/>
        <v>0.33600139947447322</v>
      </c>
      <c r="V50" s="35">
        <f t="shared" si="5"/>
        <v>4.0000000487155222E-3</v>
      </c>
      <c r="W50" s="95"/>
      <c r="X50" s="87">
        <f t="shared" si="14"/>
        <v>7725</v>
      </c>
      <c r="Y50" s="43">
        <f t="shared" si="6"/>
        <v>100296848.22369513</v>
      </c>
      <c r="Z50" s="43">
        <f t="shared" si="7"/>
        <v>304953.54882596893</v>
      </c>
      <c r="AA50" s="43">
        <f t="shared" si="8"/>
        <v>-883434.23639431677</v>
      </c>
      <c r="AB50" s="44">
        <f t="shared" si="9"/>
        <v>28454.852445217952</v>
      </c>
      <c r="AD50" s="42">
        <f t="shared" si="16"/>
        <v>99754547.388571993</v>
      </c>
      <c r="AE50" s="120"/>
      <c r="AF50" s="51"/>
      <c r="AG50" s="52">
        <f>'[3]Risikoschätzung '!$P$21</f>
        <v>2.6432999158184737E-7</v>
      </c>
      <c r="AH50" s="50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1">
        <f>'[1]Szenario 3'!$K51</f>
        <v>2007.6285240730622</v>
      </c>
      <c r="H51" s="95"/>
      <c r="I51" s="75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5"/>
      <c r="M51" s="91">
        <f t="shared" si="15"/>
        <v>63.449071363806809</v>
      </c>
      <c r="O51" s="33">
        <f t="shared" si="12"/>
        <v>14656.661589178118</v>
      </c>
      <c r="P51" s="37">
        <f t="shared" si="1"/>
        <v>1532.6758313847995</v>
      </c>
      <c r="Q51" s="95"/>
      <c r="R51" s="30">
        <f t="shared" si="2"/>
        <v>1</v>
      </c>
      <c r="S51" s="35">
        <f t="shared" si="3"/>
        <v>1</v>
      </c>
      <c r="T51" s="95"/>
      <c r="U51" s="41">
        <f t="shared" si="4"/>
        <v>0.33600142427952673</v>
      </c>
      <c r="V51" s="35">
        <f t="shared" si="5"/>
        <v>4.0000000495592856E-3</v>
      </c>
      <c r="W51" s="95"/>
      <c r="X51" s="87">
        <f t="shared" si="14"/>
        <v>7725</v>
      </c>
      <c r="Y51" s="43">
        <f t="shared" si="6"/>
        <v>100738353.15331635</v>
      </c>
      <c r="Z51" s="43">
        <f t="shared" si="7"/>
        <v>306295.28302426613</v>
      </c>
      <c r="AA51" s="43">
        <f t="shared" si="8"/>
        <v>-915691.26751451031</v>
      </c>
      <c r="AB51" s="44">
        <f t="shared" si="9"/>
        <v>28579.501004945447</v>
      </c>
      <c r="AD51" s="42">
        <f t="shared" si="16"/>
        <v>100165261.66983105</v>
      </c>
      <c r="AE51" s="120"/>
      <c r="AF51" s="51"/>
      <c r="AG51" s="52">
        <f>'[3]Risikoschätzung '!$P$25</f>
        <v>1.0116705256743542E-7</v>
      </c>
      <c r="AH51" s="50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1">
        <f>'[1]Szenario 3'!$K52</f>
        <v>2026.2325997821613</v>
      </c>
      <c r="H52" s="95"/>
      <c r="I52" s="75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5"/>
      <c r="M52" s="90">
        <f t="shared" si="15"/>
        <v>65.370367272922067</v>
      </c>
      <c r="O52" s="33">
        <f t="shared" si="12"/>
        <v>14720.897237694657</v>
      </c>
      <c r="P52" s="37">
        <f t="shared" si="1"/>
        <v>1539.2431641355518</v>
      </c>
      <c r="Q52" s="95"/>
      <c r="R52" s="30">
        <f t="shared" si="2"/>
        <v>1</v>
      </c>
      <c r="S52" s="35">
        <f t="shared" si="3"/>
        <v>1</v>
      </c>
      <c r="T52" s="95"/>
      <c r="U52" s="41">
        <f t="shared" si="4"/>
        <v>0.33600144941287202</v>
      </c>
      <c r="V52" s="35">
        <f t="shared" si="5"/>
        <v>4.0000000504141833E-3</v>
      </c>
      <c r="W52" s="95"/>
      <c r="X52" s="87">
        <f t="shared" si="14"/>
        <v>7725</v>
      </c>
      <c r="Y52" s="43">
        <f t="shared" si="6"/>
        <v>101179858.3328959</v>
      </c>
      <c r="Z52" s="43">
        <f t="shared" si="7"/>
        <v>307637.02459739253</v>
      </c>
      <c r="AA52" s="43">
        <f t="shared" si="8"/>
        <v>-948196.95656432526</v>
      </c>
      <c r="AB52" s="44">
        <f t="shared" si="9"/>
        <v>28704.15630217881</v>
      </c>
      <c r="AD52" s="42">
        <f t="shared" si="16"/>
        <v>100575727.55723116</v>
      </c>
      <c r="AE52" s="120"/>
      <c r="AF52" s="142" t="s">
        <v>46</v>
      </c>
      <c r="AG52" s="143"/>
      <c r="AH52" s="144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1">
        <f>'[1]Szenario 3'!$K53</f>
        <v>2044.8366754912602</v>
      </c>
      <c r="H53" s="95"/>
      <c r="I53" s="75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5"/>
      <c r="M53" s="91">
        <f t="shared" si="15"/>
        <v>67.291663182037325</v>
      </c>
      <c r="O53" s="33">
        <f t="shared" si="12"/>
        <v>14785.132886211197</v>
      </c>
      <c r="P53" s="37">
        <f t="shared" si="1"/>
        <v>1545.8121312764665</v>
      </c>
      <c r="Q53" s="95"/>
      <c r="R53" s="30">
        <f t="shared" si="2"/>
        <v>1</v>
      </c>
      <c r="S53" s="35">
        <f t="shared" si="3"/>
        <v>1</v>
      </c>
      <c r="T53" s="95"/>
      <c r="U53" s="41">
        <f t="shared" si="4"/>
        <v>0.3360014748773929</v>
      </c>
      <c r="V53" s="35">
        <f t="shared" si="5"/>
        <v>4.0000000512803108E-3</v>
      </c>
      <c r="W53" s="95"/>
      <c r="X53" s="87">
        <f t="shared" si="14"/>
        <v>7725</v>
      </c>
      <c r="Y53" s="43">
        <f t="shared" si="6"/>
        <v>101621363.76207614</v>
      </c>
      <c r="Z53" s="43">
        <f t="shared" si="7"/>
        <v>308978.77332914778</v>
      </c>
      <c r="AA53" s="43">
        <f t="shared" si="8"/>
        <v>-980951.30354376184</v>
      </c>
      <c r="AB53" s="44">
        <f t="shared" si="9"/>
        <v>28828.818139401588</v>
      </c>
      <c r="AD53" s="42">
        <f t="shared" si="16"/>
        <v>100985945.05000094</v>
      </c>
      <c r="AE53" s="120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1">
        <f>'[1]Szenario 3'!$K54</f>
        <v>2063.4407512003595</v>
      </c>
      <c r="H54" s="95"/>
      <c r="I54" s="75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5"/>
      <c r="M54" s="93">
        <f t="shared" si="15"/>
        <v>69.212959091152584</v>
      </c>
      <c r="O54" s="33">
        <f t="shared" si="12"/>
        <v>14849.368534727735</v>
      </c>
      <c r="P54" s="37">
        <f t="shared" si="1"/>
        <v>1552.3826853575067</v>
      </c>
      <c r="Q54" s="96"/>
      <c r="R54" s="30">
        <f t="shared" si="2"/>
        <v>1</v>
      </c>
      <c r="S54" s="35">
        <f t="shared" si="3"/>
        <v>1</v>
      </c>
      <c r="T54" s="96"/>
      <c r="U54" s="41">
        <f t="shared" si="4"/>
        <v>0.336001500675986</v>
      </c>
      <c r="V54" s="35">
        <f t="shared" si="5"/>
        <v>4.0000000521577634E-3</v>
      </c>
      <c r="W54" s="96"/>
      <c r="X54" s="87">
        <f t="shared" si="14"/>
        <v>7725</v>
      </c>
      <c r="Y54" s="43">
        <f t="shared" si="6"/>
        <v>102062869.44061595</v>
      </c>
      <c r="Z54" s="43">
        <f t="shared" si="7"/>
        <v>310320.52901170077</v>
      </c>
      <c r="AA54" s="43">
        <f t="shared" si="8"/>
        <v>-1013954.3084528196</v>
      </c>
      <c r="AB54" s="44">
        <f t="shared" si="9"/>
        <v>28953.486326743106</v>
      </c>
      <c r="AD54" s="42">
        <f t="shared" si="16"/>
        <v>101395914.14750157</v>
      </c>
      <c r="AE54" s="120"/>
      <c r="AF54" s="51"/>
      <c r="AG54" s="52">
        <f>'[3]Risikoschätzung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4232357650.6838312</v>
      </c>
      <c r="AE55" s="120"/>
      <c r="AF55" s="53"/>
      <c r="AG55" s="54">
        <f>'[3]Risikoschätzung '!$P$24</f>
        <v>5.2428785204316568E-9</v>
      </c>
      <c r="AH55" s="55" t="s">
        <v>52</v>
      </c>
    </row>
    <row r="56" spans="1:34" ht="15" thickBot="1" x14ac:dyDescent="0.35">
      <c r="U56" s="127" t="s">
        <v>22</v>
      </c>
      <c r="V56" s="128"/>
      <c r="X56" s="9">
        <f>SUM(X9:X54)</f>
        <v>1490600</v>
      </c>
      <c r="Y56" s="68">
        <f>SUM(Y9:Y54)</f>
        <v>4237937672.5251966</v>
      </c>
      <c r="Z56" s="69">
        <f>SUM(Z9:Z54)</f>
        <v>12886184.262226257</v>
      </c>
      <c r="AA56" s="69">
        <f>SUM(AA9:AA54)</f>
        <v>-21159778.387005318</v>
      </c>
      <c r="AB56" s="76">
        <f>SUM(AB9:AB54)</f>
        <v>1202972.2834140686</v>
      </c>
      <c r="AD56" s="70">
        <f>X56+Y56+Z56+AA56+AB56</f>
        <v>4232357650.6838312</v>
      </c>
      <c r="AF56" s="145"/>
      <c r="AG56" s="146"/>
    </row>
    <row r="57" spans="1:34" ht="15" thickBot="1" x14ac:dyDescent="0.35">
      <c r="AF57" s="147"/>
      <c r="AG57" s="148"/>
    </row>
    <row r="58" spans="1:34" x14ac:dyDescent="0.3">
      <c r="AE58" s="27"/>
      <c r="AF58" s="145"/>
      <c r="AG58" s="146"/>
      <c r="AH58" s="45"/>
    </row>
    <row r="59" spans="1:34" ht="15" thickBot="1" x14ac:dyDescent="0.35">
      <c r="AF59" s="147"/>
      <c r="AG59" s="148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5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4"/>
      <c r="L1" s="94"/>
      <c r="N1" s="94"/>
      <c r="Q1" s="94"/>
      <c r="R1" s="78"/>
      <c r="S1" s="78"/>
      <c r="T1" s="94"/>
      <c r="U1" s="78"/>
      <c r="V1" s="78"/>
      <c r="W1" s="94"/>
      <c r="AE1" s="120"/>
    </row>
    <row r="2" spans="1:36" ht="14.4" customHeight="1" thickBot="1" x14ac:dyDescent="0.35">
      <c r="B2" s="121" t="s">
        <v>0</v>
      </c>
      <c r="C2" s="122"/>
      <c r="D2" s="123"/>
      <c r="F2" s="120"/>
      <c r="G2" s="120"/>
      <c r="H2" s="95"/>
      <c r="K2" s="2"/>
      <c r="L2" s="95"/>
      <c r="O2" s="127" t="s">
        <v>55</v>
      </c>
      <c r="P2" s="128"/>
      <c r="Q2" s="95"/>
      <c r="R2" s="78"/>
      <c r="S2" s="78"/>
      <c r="T2" s="95"/>
      <c r="U2" s="78"/>
      <c r="V2" s="78"/>
      <c r="W2" s="95"/>
      <c r="Y2" s="129" t="s">
        <v>79</v>
      </c>
      <c r="Z2" s="130"/>
      <c r="AA2" s="131"/>
      <c r="AB2" s="8"/>
      <c r="AC2" s="8"/>
      <c r="AE2" s="120"/>
    </row>
    <row r="3" spans="1:36" ht="14.4" customHeight="1" thickBot="1" x14ac:dyDescent="0.35">
      <c r="B3" s="124"/>
      <c r="C3" s="125"/>
      <c r="D3" s="126"/>
      <c r="F3" s="120"/>
      <c r="G3" s="120"/>
      <c r="H3" s="95"/>
      <c r="K3" s="2"/>
      <c r="L3" s="95"/>
      <c r="O3" s="138" t="s">
        <v>78</v>
      </c>
      <c r="P3" s="139"/>
      <c r="Q3" s="95"/>
      <c r="R3" s="78"/>
      <c r="S3" s="78"/>
      <c r="T3" s="95"/>
      <c r="U3" s="78"/>
      <c r="V3" s="78"/>
      <c r="W3" s="95"/>
      <c r="Y3" s="132"/>
      <c r="Z3" s="133"/>
      <c r="AA3" s="134"/>
      <c r="AB3" s="8"/>
      <c r="AC3" s="8"/>
      <c r="AE3" s="120"/>
      <c r="AF3" s="98" t="s">
        <v>59</v>
      </c>
      <c r="AG3" s="99"/>
      <c r="AH3" s="100"/>
    </row>
    <row r="4" spans="1:36" ht="14.4" customHeight="1" thickBot="1" x14ac:dyDescent="0.35">
      <c r="H4" s="95"/>
      <c r="K4" s="2"/>
      <c r="L4" s="95"/>
      <c r="O4" s="140"/>
      <c r="P4" s="141"/>
      <c r="Q4" s="95"/>
      <c r="R4" s="78"/>
      <c r="S4" s="78"/>
      <c r="T4" s="95"/>
      <c r="U4" s="78"/>
      <c r="V4" s="78"/>
      <c r="W4" s="95"/>
      <c r="Y4" s="135"/>
      <c r="Z4" s="136"/>
      <c r="AA4" s="137"/>
      <c r="AB4" s="8"/>
      <c r="AC4" s="8"/>
      <c r="AE4" s="120"/>
      <c r="AF4" s="101"/>
      <c r="AG4" s="102"/>
      <c r="AH4" s="103"/>
    </row>
    <row r="5" spans="1:36" ht="14.4" customHeight="1" thickBot="1" x14ac:dyDescent="0.35">
      <c r="D5" s="104" t="s">
        <v>2</v>
      </c>
      <c r="E5" s="105"/>
      <c r="H5" s="95"/>
      <c r="I5" s="104" t="s">
        <v>7</v>
      </c>
      <c r="J5" s="108"/>
      <c r="K5" s="105"/>
      <c r="L5" s="95"/>
      <c r="M5" s="108" t="s">
        <v>3</v>
      </c>
      <c r="O5" s="110"/>
      <c r="P5" s="111"/>
      <c r="Q5" s="95"/>
      <c r="R5" s="108" t="s">
        <v>20</v>
      </c>
      <c r="S5" s="105"/>
      <c r="T5" s="95"/>
      <c r="U5" s="104" t="s">
        <v>29</v>
      </c>
      <c r="V5" s="105"/>
      <c r="W5" s="95"/>
      <c r="AE5" s="120"/>
    </row>
    <row r="6" spans="1:36" ht="14.4" customHeight="1" thickBot="1" x14ac:dyDescent="0.35">
      <c r="D6" s="106"/>
      <c r="E6" s="107"/>
      <c r="H6" s="95"/>
      <c r="I6" s="106"/>
      <c r="J6" s="109"/>
      <c r="K6" s="107"/>
      <c r="L6" s="95"/>
      <c r="M6" s="109"/>
      <c r="O6" s="112"/>
      <c r="P6" s="113"/>
      <c r="Q6" s="95"/>
      <c r="R6" s="109"/>
      <c r="S6" s="107"/>
      <c r="T6" s="95"/>
      <c r="U6" s="106"/>
      <c r="V6" s="107"/>
      <c r="W6" s="95"/>
      <c r="AE6" s="120"/>
      <c r="AF6" s="64" t="s">
        <v>30</v>
      </c>
      <c r="AG6" s="47"/>
      <c r="AH6" s="47"/>
      <c r="AI6" s="47"/>
      <c r="AJ6" s="60"/>
    </row>
    <row r="7" spans="1:36" ht="15" customHeight="1" thickBot="1" x14ac:dyDescent="0.35">
      <c r="B7" s="97" t="s">
        <v>5</v>
      </c>
      <c r="C7" s="97"/>
      <c r="D7" s="116" t="s">
        <v>4</v>
      </c>
      <c r="E7" s="116"/>
      <c r="F7" s="117" t="s">
        <v>6</v>
      </c>
      <c r="G7" s="117"/>
      <c r="H7" s="95"/>
      <c r="I7" s="72" t="s">
        <v>71</v>
      </c>
      <c r="J7" s="14" t="s">
        <v>70</v>
      </c>
      <c r="K7" s="22" t="s">
        <v>69</v>
      </c>
      <c r="L7" s="95"/>
      <c r="M7" s="1" t="s">
        <v>8</v>
      </c>
      <c r="O7" s="114"/>
      <c r="P7" s="115"/>
      <c r="Q7" s="95"/>
      <c r="R7" s="78"/>
      <c r="S7" s="78"/>
      <c r="T7" s="95"/>
      <c r="U7" s="78"/>
      <c r="V7" s="78"/>
      <c r="W7" s="95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8" t="s">
        <v>56</v>
      </c>
      <c r="AE7" s="120"/>
      <c r="AF7" s="67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5"/>
      <c r="I8" s="73"/>
      <c r="J8" s="7"/>
      <c r="K8" s="20"/>
      <c r="L8" s="95"/>
      <c r="M8" s="25"/>
      <c r="O8" s="32"/>
      <c r="P8" s="36"/>
      <c r="Q8" s="95"/>
      <c r="R8" s="80"/>
      <c r="S8" s="79"/>
      <c r="T8" s="95"/>
      <c r="U8" s="80"/>
      <c r="V8" s="79"/>
      <c r="W8" s="95"/>
      <c r="X8" s="39"/>
      <c r="Y8" s="10"/>
      <c r="Z8" s="38"/>
      <c r="AA8" s="38"/>
      <c r="AB8" s="38"/>
      <c r="AD8" s="119"/>
      <c r="AE8" s="120"/>
      <c r="AF8" s="61" t="s">
        <v>14</v>
      </c>
      <c r="AG8" s="28">
        <v>3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1">
        <f>'[1]Szenario 3'!$K9</f>
        <v>1226.2573442909008</v>
      </c>
      <c r="H9" s="95"/>
      <c r="I9" s="74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5"/>
      <c r="M9" s="88">
        <v>0.16900000000000001</v>
      </c>
      <c r="O9" s="33">
        <f>D9</f>
        <v>11899.584311285807</v>
      </c>
      <c r="P9" s="37">
        <f>E9+(E9*I9)</f>
        <v>1238.7010052020473</v>
      </c>
      <c r="Q9" s="95"/>
      <c r="R9" s="30">
        <f>IF(O9&lt;$AG$18,1,2)</f>
        <v>1</v>
      </c>
      <c r="S9" s="35">
        <f>IF(P9&lt;$AG$10,1,2)</f>
        <v>1</v>
      </c>
      <c r="T9" s="95"/>
      <c r="U9" s="41">
        <f>($AI$15/$AG$20)*(1+0.15*(O9/$AG$18)^4)+$AH$33</f>
        <v>0.3360006188453778</v>
      </c>
      <c r="V9" s="35">
        <f>($AI$7/$AG$12)*(1+0.15*(P9/$AG$10)^4)+$AH$32</f>
        <v>4.0000000211441273E-3</v>
      </c>
      <c r="W9" s="95"/>
      <c r="X9" s="78">
        <f t="shared" ref="X9:X12" si="0">($AG$7*$AG$8*S9*$AG$24+$AG$15*$AG$16*R9*$AG$24)</f>
        <v>3600</v>
      </c>
      <c r="Y9" s="43">
        <f>(O9*U9*$AG$30+P9*V9*$AG$29)*365</f>
        <v>81787889.258337706</v>
      </c>
      <c r="Z9" s="43">
        <f>(O9*$AI$15*$AG$37+P9*$AI$7*$AG$36)*365</f>
        <v>248653.01372546685</v>
      </c>
      <c r="AA9" s="43">
        <f>O9*$AI$15*($AG$41+$AG$40*(1-M9))*365</f>
        <v>15139.001008596557</v>
      </c>
      <c r="AB9" s="44">
        <f>365*((P9*$AI$7*($AG$53*$AG$54+$AG$49*$AG$50+$AG$45*$AG$46))+(O9*$AI$15*($AG$53*$AG$55+$AG$49*$AG$51+$AG$45*$AG$47)))</f>
        <v>23180.730554690352</v>
      </c>
      <c r="AD9" s="42">
        <f>SUM(X9:AB9)</f>
        <v>82078462.003626451</v>
      </c>
      <c r="AE9" s="120"/>
      <c r="AF9" s="149" t="s">
        <v>15</v>
      </c>
      <c r="AG9" s="17"/>
      <c r="AH9" s="152"/>
      <c r="AI9" s="81" t="s">
        <v>60</v>
      </c>
      <c r="AJ9" s="82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1">
        <f>'[1]Szenario 3'!$K10</f>
        <v>1244.86142</v>
      </c>
      <c r="H10" s="95"/>
      <c r="I10" s="75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5"/>
      <c r="M10" s="89">
        <v>0.23699999999999999</v>
      </c>
      <c r="O10" s="33">
        <f t="shared" ref="O10:O54" si="1">D10</f>
        <v>12023</v>
      </c>
      <c r="P10" s="37">
        <f t="shared" ref="P10:P54" si="2">E10+(E10*I10)</f>
        <v>1251.5123790474024</v>
      </c>
      <c r="Q10" s="95"/>
      <c r="R10" s="30">
        <f t="shared" ref="R10:R54" si="3">IF(O10&lt;$AG$18,1,2)</f>
        <v>1</v>
      </c>
      <c r="S10" s="35">
        <f t="shared" ref="S10:S54" si="4">IF(P10&lt;$AG$10,1,2)</f>
        <v>1</v>
      </c>
      <c r="T10" s="95"/>
      <c r="U10" s="41">
        <f t="shared" ref="U10:U54" si="5">($AI$15/$AG$20)*(1+0.15*(O10/$AG$18)^4)+$AH$33</f>
        <v>0.33600064492079135</v>
      </c>
      <c r="V10" s="35">
        <f t="shared" ref="V10:V54" si="6">($AI$7/$AG$12)*(1+0.15*(P10/$AG$10)^4)+$AH$32</f>
        <v>4.0000000220325313E-3</v>
      </c>
      <c r="W10" s="95"/>
      <c r="X10" s="78">
        <f t="shared" si="0"/>
        <v>3600</v>
      </c>
      <c r="Y10" s="43">
        <f t="shared" ref="Y10:Y54" si="7">(O10*U10*$AG$30+P10*V10*$AG$29)*365</f>
        <v>82636151.092283443</v>
      </c>
      <c r="Z10" s="43">
        <f t="shared" ref="Z10:Z54" si="8">(O10*$AI$15*$AG$37+P10*$AI$7*$AG$36)*365</f>
        <v>251231.74422022761</v>
      </c>
      <c r="AA10" s="43">
        <f t="shared" ref="AA10:AA54" si="9">O10*$AI$15*($AG$41+$AG$40*(1-M10))*365</f>
        <v>14472.400102600001</v>
      </c>
      <c r="AB10" s="44">
        <f t="shared" ref="AB10:AB54" si="10">365*((P10*$AI$7*($AG$53*$AG$54+$AG$49*$AG$50+$AG$45*$AG$46))+(O10*$AI$15*($AG$53*$AG$55+$AG$49*$AG$51+$AG$45*$AG$47)))</f>
        <v>23421.004892177258</v>
      </c>
      <c r="AD10" s="42">
        <f t="shared" ref="AD10:AD46" si="11">SUM(X10:AB10)</f>
        <v>82928876.241498441</v>
      </c>
      <c r="AE10" s="120"/>
      <c r="AF10" s="150"/>
      <c r="AG10" s="18">
        <v>90408</v>
      </c>
      <c r="AH10" s="152"/>
      <c r="AI10" s="81"/>
      <c r="AJ10" s="50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1">
        <f>'[1]Szenario 3'!$K11</f>
        <v>1263.4654957090991</v>
      </c>
      <c r="H11" s="95"/>
      <c r="I11" s="75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5"/>
      <c r="M11" s="88">
        <v>0.318</v>
      </c>
      <c r="O11" s="33">
        <f>D11</f>
        <v>12146.415688714193</v>
      </c>
      <c r="P11" s="37">
        <f t="shared" si="2"/>
        <v>1264.3234030665508</v>
      </c>
      <c r="Q11" s="95"/>
      <c r="R11" s="30">
        <f t="shared" si="3"/>
        <v>1</v>
      </c>
      <c r="S11" s="35">
        <f t="shared" si="4"/>
        <v>1</v>
      </c>
      <c r="T11" s="95"/>
      <c r="U11" s="41">
        <f t="shared" si="5"/>
        <v>0.33600067181167925</v>
      </c>
      <c r="V11" s="35">
        <f t="shared" si="6"/>
        <v>4.0000000229486162E-3</v>
      </c>
      <c r="W11" s="95"/>
      <c r="X11" s="78">
        <f t="shared" si="0"/>
        <v>3600</v>
      </c>
      <c r="Y11" s="43">
        <f t="shared" si="7"/>
        <v>83484413.242370382</v>
      </c>
      <c r="Z11" s="43">
        <f t="shared" si="8"/>
        <v>253810.47318274959</v>
      </c>
      <c r="AA11" s="43">
        <f t="shared" si="9"/>
        <v>13629.818568246654</v>
      </c>
      <c r="AB11" s="44">
        <f t="shared" si="10"/>
        <v>23661.277829839491</v>
      </c>
      <c r="AD11" s="42">
        <f t="shared" si="11"/>
        <v>83779114.81195122</v>
      </c>
      <c r="AE11" s="120"/>
      <c r="AF11" s="151"/>
      <c r="AG11" s="17"/>
      <c r="AH11" s="152"/>
      <c r="AI11" s="81" t="s">
        <v>61</v>
      </c>
      <c r="AJ11" s="82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1">
        <f>'[1]Szenario 3'!$K12</f>
        <v>1282.0695714181982</v>
      </c>
      <c r="H12" s="95"/>
      <c r="I12" s="75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5"/>
      <c r="M12" s="89">
        <v>0.41699999999999998</v>
      </c>
      <c r="O12" s="33">
        <f t="shared" si="1"/>
        <v>12269.831377428385</v>
      </c>
      <c r="P12" s="37">
        <f t="shared" si="2"/>
        <v>1277.1340828072928</v>
      </c>
      <c r="Q12" s="95"/>
      <c r="R12" s="30">
        <f t="shared" si="3"/>
        <v>1</v>
      </c>
      <c r="S12" s="35">
        <f t="shared" si="4"/>
        <v>1</v>
      </c>
      <c r="T12" s="95"/>
      <c r="U12" s="41">
        <f t="shared" si="5"/>
        <v>0.33600069953486877</v>
      </c>
      <c r="V12" s="35">
        <f t="shared" si="6"/>
        <v>4.0000000238929511E-3</v>
      </c>
      <c r="W12" s="95"/>
      <c r="X12" s="78">
        <f t="shared" si="0"/>
        <v>3600</v>
      </c>
      <c r="Y12" s="43">
        <f t="shared" si="7"/>
        <v>84332675.719273627</v>
      </c>
      <c r="Z12" s="43">
        <f t="shared" si="8"/>
        <v>256389.20063733213</v>
      </c>
      <c r="AA12" s="43">
        <f t="shared" si="9"/>
        <v>12544.604435260793</v>
      </c>
      <c r="AB12" s="44">
        <f t="shared" si="10"/>
        <v>23901.549389876487</v>
      </c>
      <c r="AD12" s="42">
        <f t="shared" si="11"/>
        <v>84629111.073736101</v>
      </c>
      <c r="AE12" s="120"/>
      <c r="AF12" s="66" t="s">
        <v>32</v>
      </c>
      <c r="AG12" s="59">
        <v>20</v>
      </c>
      <c r="AH12" s="40" t="s">
        <v>33</v>
      </c>
      <c r="AI12" s="40"/>
      <c r="AJ12" s="55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1">
        <f>'[1]Szenario 3'!$K13</f>
        <v>1300.673647127297</v>
      </c>
      <c r="H13" s="95"/>
      <c r="I13" s="75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5"/>
      <c r="M13" s="88">
        <v>0.621</v>
      </c>
      <c r="O13" s="33">
        <f t="shared" si="1"/>
        <v>12393.24706614258</v>
      </c>
      <c r="P13" s="37">
        <f t="shared" si="2"/>
        <v>1289.9444237007381</v>
      </c>
      <c r="Q13" s="95"/>
      <c r="R13" s="30">
        <f t="shared" si="3"/>
        <v>1</v>
      </c>
      <c r="S13" s="35">
        <f t="shared" si="4"/>
        <v>1</v>
      </c>
      <c r="T13" s="95"/>
      <c r="U13" s="41">
        <f t="shared" si="5"/>
        <v>0.33600072810735898</v>
      </c>
      <c r="V13" s="35">
        <f t="shared" si="6"/>
        <v>4.0000000248661075E-3</v>
      </c>
      <c r="W13" s="95"/>
      <c r="X13" s="78">
        <f>($AG$7*$AG$8*S13*$AG$24+$AG$15*$AG$16*R13*$AG$24)</f>
        <v>3600</v>
      </c>
      <c r="Y13" s="43">
        <f t="shared" si="7"/>
        <v>85180938.533875674</v>
      </c>
      <c r="Z13" s="43">
        <f t="shared" si="8"/>
        <v>258967.92660776351</v>
      </c>
      <c r="AA13" s="43">
        <f t="shared" si="9"/>
        <v>10123.852672327055</v>
      </c>
      <c r="AB13" s="44">
        <f t="shared" si="10"/>
        <v>24141.819594020755</v>
      </c>
      <c r="AD13" s="42">
        <f t="shared" si="11"/>
        <v>85477772.132749781</v>
      </c>
      <c r="AE13" s="120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1">
        <f>'[1]Szenario 3'!$K14</f>
        <v>1319.2777228363964</v>
      </c>
      <c r="H14" s="95"/>
      <c r="I14" s="75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5"/>
      <c r="M14" s="90">
        <f>M13+(($D$42-$D$11)/($B$42-$B$11))</f>
        <v>2.5422959091152588</v>
      </c>
      <c r="O14" s="33">
        <f t="shared" si="1"/>
        <v>12516.662754856772</v>
      </c>
      <c r="P14" s="37">
        <f t="shared" si="2"/>
        <v>1302.7544310643564</v>
      </c>
      <c r="Q14" s="95"/>
      <c r="R14" s="30">
        <f t="shared" si="3"/>
        <v>1</v>
      </c>
      <c r="S14" s="35">
        <f t="shared" si="4"/>
        <v>1</v>
      </c>
      <c r="T14" s="95"/>
      <c r="U14" s="41">
        <f t="shared" si="5"/>
        <v>0.33600075754632092</v>
      </c>
      <c r="V14" s="35">
        <f t="shared" si="6"/>
        <v>4.0000000258686667E-3</v>
      </c>
      <c r="W14" s="95"/>
      <c r="X14" s="78">
        <f>($AG$7*$AG$8*S14*$AG$24+$AG$15*$AG$16*R14*$AG$24)+AG26</f>
        <v>1163600</v>
      </c>
      <c r="Y14" s="43">
        <f t="shared" si="7"/>
        <v>86029201.69726865</v>
      </c>
      <c r="Z14" s="43">
        <f t="shared" si="8"/>
        <v>261546.65111733429</v>
      </c>
      <c r="AA14" s="43">
        <f t="shared" si="9"/>
        <v>-14001.500674651013</v>
      </c>
      <c r="AB14" s="44">
        <f t="shared" si="10"/>
        <v>24382.088463550084</v>
      </c>
      <c r="AD14" s="42">
        <f t="shared" si="11"/>
        <v>87464728.936174884</v>
      </c>
      <c r="AE14" s="120"/>
      <c r="AF14" s="64" t="s">
        <v>31</v>
      </c>
      <c r="AG14" s="47"/>
      <c r="AH14" s="47"/>
      <c r="AI14" s="47"/>
      <c r="AJ14" s="60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1">
        <f>'[1]Szenario 3'!$K15</f>
        <v>1337.8817985454955</v>
      </c>
      <c r="H15" s="95"/>
      <c r="I15" s="75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5"/>
      <c r="M15" s="91">
        <f t="shared" ref="M15:M43" si="13">M14+(($D$42-$D$11)/($B$42-$B$11))</f>
        <v>4.4635918182305172</v>
      </c>
      <c r="O15" s="33">
        <f t="shared" si="1"/>
        <v>12640.078443570965</v>
      </c>
      <c r="P15" s="37">
        <f t="shared" si="2"/>
        <v>1315.5641101049355</v>
      </c>
      <c r="Q15" s="95"/>
      <c r="R15" s="30">
        <f t="shared" si="3"/>
        <v>1</v>
      </c>
      <c r="S15" s="35">
        <f t="shared" si="4"/>
        <v>1</v>
      </c>
      <c r="T15" s="95"/>
      <c r="U15" s="41">
        <f t="shared" si="5"/>
        <v>0.33600078786909732</v>
      </c>
      <c r="V15" s="35">
        <f t="shared" si="6"/>
        <v>4.000000026901214E-3</v>
      </c>
      <c r="W15" s="95"/>
      <c r="X15" s="78">
        <f>($AJ$11*$AG$8*S15*$AG$25+$AJ$9*$AG$8*$AG$24*S15+$AG$15*$AG$16*R15*$AG$24)</f>
        <v>7725</v>
      </c>
      <c r="Y15" s="43">
        <f t="shared" si="7"/>
        <v>86877465.22075671</v>
      </c>
      <c r="Z15" s="43">
        <f t="shared" si="8"/>
        <v>264125.37418885017</v>
      </c>
      <c r="AA15" s="43">
        <f t="shared" si="9"/>
        <v>-38604.599484579659</v>
      </c>
      <c r="AB15" s="44">
        <f t="shared" si="10"/>
        <v>24622.356019299354</v>
      </c>
      <c r="AD15" s="42">
        <f t="shared" si="11"/>
        <v>87135333.35148029</v>
      </c>
      <c r="AE15" s="120"/>
      <c r="AF15" s="65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1">
        <f>'[1]Szenario 3'!$K16</f>
        <v>1356.4858742545948</v>
      </c>
      <c r="H16" s="95"/>
      <c r="I16" s="75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5"/>
      <c r="M16" s="90">
        <f t="shared" si="13"/>
        <v>6.3848877273457756</v>
      </c>
      <c r="O16" s="33">
        <f t="shared" si="1"/>
        <v>12763.494132285157</v>
      </c>
      <c r="P16" s="37">
        <f t="shared" si="2"/>
        <v>1328.3734659214454</v>
      </c>
      <c r="Q16" s="95"/>
      <c r="R16" s="30">
        <f t="shared" si="3"/>
        <v>1</v>
      </c>
      <c r="S16" s="35">
        <f t="shared" si="4"/>
        <v>1</v>
      </c>
      <c r="T16" s="95"/>
      <c r="U16" s="41">
        <f t="shared" si="5"/>
        <v>0.33600081909320284</v>
      </c>
      <c r="V16" s="35">
        <f t="shared" si="6"/>
        <v>4.0000000279643401E-3</v>
      </c>
      <c r="W16" s="95"/>
      <c r="X16" s="87">
        <f t="shared" ref="X16:X54" si="14">($AJ$11*$AG$8*S16*$AG$25+$AJ$9*$AG$8*$AG$24*S16+$AG$15*$AG$16*R16*$AG$24)</f>
        <v>7725</v>
      </c>
      <c r="Y16" s="43">
        <f t="shared" si="7"/>
        <v>87725729.115858361</v>
      </c>
      <c r="Z16" s="43">
        <f t="shared" si="8"/>
        <v>266704.09584464453</v>
      </c>
      <c r="AA16" s="43">
        <f t="shared" si="9"/>
        <v>-63685.443757458896</v>
      </c>
      <c r="AB16" s="44">
        <f t="shared" si="10"/>
        <v>24862.622281672026</v>
      </c>
      <c r="AD16" s="42">
        <f t="shared" si="11"/>
        <v>87961335.390227214</v>
      </c>
      <c r="AE16" s="120"/>
      <c r="AF16" s="61" t="s">
        <v>17</v>
      </c>
      <c r="AG16" s="28">
        <v>6</v>
      </c>
      <c r="AH16" s="27" t="s">
        <v>18</v>
      </c>
      <c r="AI16" s="27"/>
      <c r="AJ16" s="50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1">
        <f>'[1]Szenario 3'!$K17</f>
        <v>1375.0899499636937</v>
      </c>
      <c r="H17" s="95"/>
      <c r="I17" s="75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5"/>
      <c r="M17" s="91">
        <f t="shared" si="13"/>
        <v>8.306183636461034</v>
      </c>
      <c r="O17" s="33">
        <f t="shared" si="1"/>
        <v>12886.909820999348</v>
      </c>
      <c r="P17" s="37">
        <f t="shared" si="2"/>
        <v>1341.1825035078148</v>
      </c>
      <c r="Q17" s="95"/>
      <c r="R17" s="30">
        <f t="shared" si="3"/>
        <v>1</v>
      </c>
      <c r="S17" s="35">
        <f t="shared" si="4"/>
        <v>1</v>
      </c>
      <c r="T17" s="95"/>
      <c r="U17" s="41">
        <f t="shared" si="5"/>
        <v>0.33600085123632406</v>
      </c>
      <c r="V17" s="35">
        <f t="shared" si="6"/>
        <v>4.0000000290586427E-3</v>
      </c>
      <c r="W17" s="95"/>
      <c r="X17" s="87">
        <f t="shared" si="14"/>
        <v>7725</v>
      </c>
      <c r="Y17" s="43">
        <f t="shared" si="7"/>
        <v>88573993.394308701</v>
      </c>
      <c r="Z17" s="43">
        <f t="shared" si="8"/>
        <v>269282.81610659097</v>
      </c>
      <c r="AA17" s="43">
        <f t="shared" si="9"/>
        <v>-89244.033493288691</v>
      </c>
      <c r="AB17" s="44">
        <f t="shared" si="10"/>
        <v>25102.887270651237</v>
      </c>
      <c r="AD17" s="42">
        <f t="shared" si="11"/>
        <v>88786860.064192638</v>
      </c>
      <c r="AE17" s="120"/>
      <c r="AF17" s="149" t="s">
        <v>16</v>
      </c>
      <c r="AG17" s="17"/>
      <c r="AH17" s="152"/>
      <c r="AI17" s="27"/>
      <c r="AJ17" s="50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1">
        <f>'[1]Szenario 3'!$K18</f>
        <v>1393.6940256727928</v>
      </c>
      <c r="H18" s="95"/>
      <c r="I18" s="75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5"/>
      <c r="M18" s="90">
        <f t="shared" si="13"/>
        <v>10.227479545576292</v>
      </c>
      <c r="O18" s="33">
        <f t="shared" si="1"/>
        <v>13010.325509713541</v>
      </c>
      <c r="P18" s="37">
        <f t="shared" si="2"/>
        <v>1353.9912277556223</v>
      </c>
      <c r="Q18" s="95"/>
      <c r="R18" s="30">
        <f t="shared" si="3"/>
        <v>1</v>
      </c>
      <c r="S18" s="35">
        <f t="shared" si="4"/>
        <v>1</v>
      </c>
      <c r="T18" s="95"/>
      <c r="U18" s="41">
        <f t="shared" si="5"/>
        <v>0.3360008843163193</v>
      </c>
      <c r="V18" s="35">
        <f t="shared" si="6"/>
        <v>4.0000000301847237E-3</v>
      </c>
      <c r="W18" s="95"/>
      <c r="X18" s="87">
        <f t="shared" si="14"/>
        <v>7725</v>
      </c>
      <c r="Y18" s="43">
        <f t="shared" si="7"/>
        <v>89422258.068061814</v>
      </c>
      <c r="Z18" s="43">
        <f t="shared" si="8"/>
        <v>271861.53499611438</v>
      </c>
      <c r="AA18" s="43">
        <f t="shared" si="9"/>
        <v>-115280.36869206907</v>
      </c>
      <c r="AB18" s="44">
        <f t="shared" si="10"/>
        <v>25343.151005810563</v>
      </c>
      <c r="AD18" s="42">
        <f t="shared" si="11"/>
        <v>89611907.385371655</v>
      </c>
      <c r="AE18" s="120"/>
      <c r="AF18" s="150"/>
      <c r="AG18" s="18">
        <v>60000</v>
      </c>
      <c r="AH18" s="152"/>
      <c r="AI18" s="27"/>
      <c r="AJ18" s="50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1">
        <f>'[1]Szenario 3'!$K19</f>
        <v>1412.2981013818919</v>
      </c>
      <c r="H19" s="95"/>
      <c r="I19" s="75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5"/>
      <c r="M19" s="91">
        <f t="shared" si="13"/>
        <v>12.148775454691551</v>
      </c>
      <c r="O19" s="33">
        <f t="shared" si="1"/>
        <v>13133.741198427733</v>
      </c>
      <c r="P19" s="37">
        <f t="shared" si="2"/>
        <v>1366.7996434567046</v>
      </c>
      <c r="Q19" s="95"/>
      <c r="R19" s="30">
        <f t="shared" si="3"/>
        <v>1</v>
      </c>
      <c r="S19" s="35">
        <f t="shared" si="4"/>
        <v>1</v>
      </c>
      <c r="T19" s="95"/>
      <c r="U19" s="41">
        <f t="shared" si="5"/>
        <v>0.33600091835121876</v>
      </c>
      <c r="V19" s="35">
        <f t="shared" si="6"/>
        <v>4.0000000313431929E-3</v>
      </c>
      <c r="W19" s="95"/>
      <c r="X19" s="87">
        <f t="shared" si="14"/>
        <v>7725</v>
      </c>
      <c r="Y19" s="43">
        <f t="shared" si="7"/>
        <v>90270523.149292946</v>
      </c>
      <c r="Z19" s="43">
        <f t="shared" si="8"/>
        <v>274440.25253420323</v>
      </c>
      <c r="AA19" s="43">
        <f t="shared" si="9"/>
        <v>-141794.44935380001</v>
      </c>
      <c r="AB19" s="44">
        <f t="shared" si="10"/>
        <v>25583.413506324483</v>
      </c>
      <c r="AD19" s="42">
        <f t="shared" si="11"/>
        <v>90436477.365979686</v>
      </c>
      <c r="AE19" s="120"/>
      <c r="AF19" s="151"/>
      <c r="AG19" s="17"/>
      <c r="AH19" s="152"/>
      <c r="AI19" s="27"/>
      <c r="AJ19" s="50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1">
        <f>'[1]Szenario 3'!$K20</f>
        <v>1430.902177090991</v>
      </c>
      <c r="H20" s="95"/>
      <c r="I20" s="75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5"/>
      <c r="M20" s="90">
        <f t="shared" si="13"/>
        <v>14.070071363806809</v>
      </c>
      <c r="O20" s="33">
        <f t="shared" si="1"/>
        <v>13257.156887141928</v>
      </c>
      <c r="P20" s="37">
        <f t="shared" si="2"/>
        <v>1379.6077553056873</v>
      </c>
      <c r="Q20" s="95"/>
      <c r="R20" s="30">
        <f t="shared" si="3"/>
        <v>1</v>
      </c>
      <c r="S20" s="35">
        <f t="shared" si="4"/>
        <v>1</v>
      </c>
      <c r="T20" s="95"/>
      <c r="U20" s="41">
        <f t="shared" si="5"/>
        <v>0.33600095335922447</v>
      </c>
      <c r="V20" s="35">
        <f t="shared" si="6"/>
        <v>4.0000000325346634E-3</v>
      </c>
      <c r="W20" s="95"/>
      <c r="X20" s="87">
        <f t="shared" si="14"/>
        <v>7725</v>
      </c>
      <c r="Y20" s="43">
        <f t="shared" si="7"/>
        <v>91118788.650400952</v>
      </c>
      <c r="Z20" s="43">
        <f t="shared" si="8"/>
        <v>277018.9687414199</v>
      </c>
      <c r="AA20" s="43">
        <f t="shared" si="9"/>
        <v>-168786.27547848158</v>
      </c>
      <c r="AB20" s="44">
        <f t="shared" si="10"/>
        <v>25823.674790978468</v>
      </c>
      <c r="AD20" s="42">
        <f t="shared" si="11"/>
        <v>91260570.018454865</v>
      </c>
      <c r="AE20" s="120"/>
      <c r="AF20" s="66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1">
        <f>'[1]Szenario 3'!$K21</f>
        <v>1449.5062528000901</v>
      </c>
      <c r="H21" s="95"/>
      <c r="I21" s="75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5"/>
      <c r="M21" s="91">
        <f t="shared" si="13"/>
        <v>15.991367272922067</v>
      </c>
      <c r="O21" s="33">
        <f t="shared" si="1"/>
        <v>13380.57257585612</v>
      </c>
      <c r="P21" s="37">
        <f t="shared" si="2"/>
        <v>1392.415567902435</v>
      </c>
      <c r="Q21" s="95"/>
      <c r="R21" s="30">
        <f t="shared" si="3"/>
        <v>1</v>
      </c>
      <c r="S21" s="35">
        <f t="shared" si="4"/>
        <v>1</v>
      </c>
      <c r="T21" s="95"/>
      <c r="U21" s="41">
        <f t="shared" si="5"/>
        <v>0.33600098935871042</v>
      </c>
      <c r="V21" s="35">
        <f t="shared" si="6"/>
        <v>4.0000000337597555E-3</v>
      </c>
      <c r="W21" s="95"/>
      <c r="X21" s="87">
        <f t="shared" si="14"/>
        <v>7725</v>
      </c>
      <c r="Y21" s="43">
        <f t="shared" si="7"/>
        <v>91967054.584010452</v>
      </c>
      <c r="Z21" s="43">
        <f t="shared" si="8"/>
        <v>279597.6836379118</v>
      </c>
      <c r="AA21" s="43">
        <f t="shared" si="9"/>
        <v>-196255.84706611367</v>
      </c>
      <c r="AB21" s="44">
        <f t="shared" si="10"/>
        <v>26063.934878178818</v>
      </c>
      <c r="AD21" s="42">
        <f t="shared" si="11"/>
        <v>92084185.355460435</v>
      </c>
      <c r="AE21" s="120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1">
        <f>'[1]Szenario 3'!$K22</f>
        <v>1468.110328509189</v>
      </c>
      <c r="H22" s="95"/>
      <c r="I22" s="75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5"/>
      <c r="M22" s="90">
        <f t="shared" si="13"/>
        <v>17.912663182037328</v>
      </c>
      <c r="O22" s="33">
        <f t="shared" si="1"/>
        <v>13503.988264570315</v>
      </c>
      <c r="P22" s="37">
        <f t="shared" si="2"/>
        <v>1405.2230857544328</v>
      </c>
      <c r="Q22" s="95"/>
      <c r="R22" s="30">
        <f t="shared" si="3"/>
        <v>1</v>
      </c>
      <c r="S22" s="35">
        <f t="shared" si="4"/>
        <v>1</v>
      </c>
      <c r="T22" s="95"/>
      <c r="U22" s="41">
        <f t="shared" si="5"/>
        <v>0.33600102636822227</v>
      </c>
      <c r="V22" s="35">
        <f t="shared" si="6"/>
        <v>4.0000000350190945E-3</v>
      </c>
      <c r="W22" s="95"/>
      <c r="X22" s="87">
        <f t="shared" si="14"/>
        <v>7725</v>
      </c>
      <c r="Y22" s="43">
        <f t="shared" si="7"/>
        <v>92815320.962974206</v>
      </c>
      <c r="Z22" s="43">
        <f t="shared" si="8"/>
        <v>282176.39724342164</v>
      </c>
      <c r="AA22" s="43">
        <f t="shared" si="9"/>
        <v>-224203.16411669651</v>
      </c>
      <c r="AB22" s="44">
        <f t="shared" si="10"/>
        <v>26304.193785962165</v>
      </c>
      <c r="AD22" s="42">
        <f t="shared" si="11"/>
        <v>92907323.389886901</v>
      </c>
      <c r="AE22" s="120"/>
      <c r="AF22" s="56" t="s">
        <v>25</v>
      </c>
      <c r="AG22" s="47"/>
      <c r="AH22" s="47"/>
      <c r="AI22" s="83" t="s">
        <v>62</v>
      </c>
      <c r="AJ22" s="84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1">
        <f>'[1]Szenario 3'!$K23</f>
        <v>1486.7144042182883</v>
      </c>
      <c r="H23" s="95"/>
      <c r="I23" s="75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5"/>
      <c r="M23" s="91">
        <f t="shared" si="13"/>
        <v>19.833959091152586</v>
      </c>
      <c r="O23" s="33">
        <f t="shared" si="1"/>
        <v>13627.403953284507</v>
      </c>
      <c r="P23" s="37">
        <f t="shared" si="2"/>
        <v>1418.0303132790923</v>
      </c>
      <c r="Q23" s="95"/>
      <c r="R23" s="30">
        <f t="shared" si="3"/>
        <v>1</v>
      </c>
      <c r="S23" s="35">
        <f t="shared" si="4"/>
        <v>1</v>
      </c>
      <c r="T23" s="95"/>
      <c r="U23" s="41">
        <f t="shared" si="5"/>
        <v>0.3360010644064777</v>
      </c>
      <c r="V23" s="35">
        <f t="shared" si="6"/>
        <v>4.0000000363133127E-3</v>
      </c>
      <c r="W23" s="95"/>
      <c r="X23" s="87">
        <f t="shared" si="14"/>
        <v>7725</v>
      </c>
      <c r="Y23" s="43">
        <f t="shared" si="7"/>
        <v>93663587.800375402</v>
      </c>
      <c r="Z23" s="43">
        <f t="shared" si="8"/>
        <v>284755.10957729776</v>
      </c>
      <c r="AA23" s="43">
        <f t="shared" si="9"/>
        <v>-252628.22663022974</v>
      </c>
      <c r="AB23" s="44">
        <f t="shared" si="10"/>
        <v>26544.451532004721</v>
      </c>
      <c r="AD23" s="42">
        <f t="shared" si="11"/>
        <v>93729984.134854481</v>
      </c>
      <c r="AE23" s="120"/>
      <c r="AF23" s="57" t="s">
        <v>34</v>
      </c>
      <c r="AG23" s="27"/>
      <c r="AH23" s="27"/>
      <c r="AI23" s="81" t="s">
        <v>63</v>
      </c>
      <c r="AJ23" s="85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1">
        <f>'[1]Szenario 3'!$K24</f>
        <v>1505.3184799273872</v>
      </c>
      <c r="H24" s="95"/>
      <c r="I24" s="75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5"/>
      <c r="M24" s="90">
        <f t="shared" si="13"/>
        <v>21.755255000267844</v>
      </c>
      <c r="O24" s="33">
        <f t="shared" si="1"/>
        <v>13750.819641998702</v>
      </c>
      <c r="P24" s="37">
        <f t="shared" si="2"/>
        <v>1430.8372548059913</v>
      </c>
      <c r="Q24" s="95"/>
      <c r="R24" s="30">
        <f t="shared" si="3"/>
        <v>1</v>
      </c>
      <c r="S24" s="35">
        <f t="shared" si="4"/>
        <v>1</v>
      </c>
      <c r="T24" s="95"/>
      <c r="U24" s="41">
        <f t="shared" si="5"/>
        <v>0.33600110349236617</v>
      </c>
      <c r="V24" s="35">
        <f t="shared" si="6"/>
        <v>4.0000000376430459E-3</v>
      </c>
      <c r="W24" s="95"/>
      <c r="X24" s="87">
        <f t="shared" si="14"/>
        <v>7725</v>
      </c>
      <c r="Y24" s="43">
        <f t="shared" si="7"/>
        <v>94511855.109529883</v>
      </c>
      <c r="Z24" s="43">
        <f t="shared" si="8"/>
        <v>287333.82065850374</v>
      </c>
      <c r="AA24" s="43">
        <f t="shared" si="9"/>
        <v>-281531.03460671363</v>
      </c>
      <c r="AB24" s="44">
        <f t="shared" si="10"/>
        <v>26784.70813363124</v>
      </c>
      <c r="AD24" s="42">
        <f t="shared" si="11"/>
        <v>94552167.603715315</v>
      </c>
      <c r="AE24" s="120"/>
      <c r="AF24" s="49" t="s">
        <v>35</v>
      </c>
      <c r="AG24" s="28">
        <v>5</v>
      </c>
      <c r="AH24" s="27" t="s">
        <v>28</v>
      </c>
      <c r="AI24" s="81" t="s">
        <v>66</v>
      </c>
      <c r="AJ24" s="85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1">
        <f>'[1]Szenario 3'!$K25</f>
        <v>1523.9225556364863</v>
      </c>
      <c r="H25" s="95"/>
      <c r="I25" s="75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5"/>
      <c r="M25" s="91">
        <f t="shared" si="13"/>
        <v>23.676550909383103</v>
      </c>
      <c r="O25" s="33">
        <f t="shared" si="1"/>
        <v>13874.235330712894</v>
      </c>
      <c r="P25" s="37">
        <f t="shared" si="2"/>
        <v>1443.6439145790446</v>
      </c>
      <c r="Q25" s="95"/>
      <c r="R25" s="30">
        <f t="shared" si="3"/>
        <v>1</v>
      </c>
      <c r="S25" s="35">
        <f t="shared" si="4"/>
        <v>1</v>
      </c>
      <c r="T25" s="95"/>
      <c r="U25" s="41">
        <f t="shared" si="5"/>
        <v>0.33600114364494893</v>
      </c>
      <c r="V25" s="35">
        <f t="shared" si="6"/>
        <v>4.0000000390089394E-3</v>
      </c>
      <c r="W25" s="95"/>
      <c r="X25" s="87">
        <f t="shared" si="14"/>
        <v>7725</v>
      </c>
      <c r="Y25" s="43">
        <f t="shared" si="7"/>
        <v>95360122.903988406</v>
      </c>
      <c r="Z25" s="43">
        <f t="shared" si="8"/>
        <v>289912.53050562774</v>
      </c>
      <c r="AA25" s="43">
        <f t="shared" si="9"/>
        <v>-310911.58804614807</v>
      </c>
      <c r="AB25" s="44">
        <f t="shared" si="10"/>
        <v>27024.963607823676</v>
      </c>
      <c r="AD25" s="42">
        <f t="shared" si="11"/>
        <v>95373873.810055703</v>
      </c>
      <c r="AE25" s="120"/>
      <c r="AF25" s="49" t="s">
        <v>36</v>
      </c>
      <c r="AG25" s="28">
        <v>30</v>
      </c>
      <c r="AH25" s="27" t="s">
        <v>28</v>
      </c>
      <c r="AI25" s="81" t="s">
        <v>68</v>
      </c>
      <c r="AJ25" s="85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1">
        <f>'[1]Szenario 3'!$K26</f>
        <v>1542.5266313455852</v>
      </c>
      <c r="H26" s="95"/>
      <c r="I26" s="75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5"/>
      <c r="M26" s="90">
        <f t="shared" si="13"/>
        <v>25.597846818498361</v>
      </c>
      <c r="O26" s="33">
        <f t="shared" si="1"/>
        <v>13997.651019427089</v>
      </c>
      <c r="P26" s="37">
        <f t="shared" si="2"/>
        <v>1456.4502967586143</v>
      </c>
      <c r="Q26" s="95"/>
      <c r="R26" s="30">
        <f t="shared" si="3"/>
        <v>1</v>
      </c>
      <c r="S26" s="35">
        <f t="shared" si="4"/>
        <v>1</v>
      </c>
      <c r="T26" s="95"/>
      <c r="U26" s="41">
        <f t="shared" si="5"/>
        <v>0.33600118488345915</v>
      </c>
      <c r="V26" s="35">
        <f t="shared" si="6"/>
        <v>4.0000000404116403E-3</v>
      </c>
      <c r="W26" s="95"/>
      <c r="X26" s="87">
        <f t="shared" si="14"/>
        <v>7725</v>
      </c>
      <c r="Y26" s="43">
        <f t="shared" si="7"/>
        <v>96208391.197539076</v>
      </c>
      <c r="Z26" s="43">
        <f t="shared" si="8"/>
        <v>292491.23913689249</v>
      </c>
      <c r="AA26" s="43">
        <f t="shared" si="9"/>
        <v>-340769.88694853318</v>
      </c>
      <c r="AB26" s="44">
        <f t="shared" si="10"/>
        <v>27265.217971229664</v>
      </c>
      <c r="AD26" s="42">
        <f t="shared" si="11"/>
        <v>96195102.767698675</v>
      </c>
      <c r="AE26" s="120"/>
      <c r="AF26" s="58" t="s">
        <v>27</v>
      </c>
      <c r="AG26" s="59">
        <f>(3750*AJ11*AG8)+(850*AJ9)+(4*130000)</f>
        <v>1160000</v>
      </c>
      <c r="AH26" s="40" t="s">
        <v>21</v>
      </c>
      <c r="AI26" s="86"/>
      <c r="AJ26" s="39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1">
        <f>'[1]Szenario 3'!$K27</f>
        <v>1561.1307070546845</v>
      </c>
      <c r="H27" s="95"/>
      <c r="I27" s="75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5"/>
      <c r="M27" s="91">
        <f t="shared" si="13"/>
        <v>27.51914272761362</v>
      </c>
      <c r="O27" s="33">
        <f t="shared" si="1"/>
        <v>14121.066708141281</v>
      </c>
      <c r="P27" s="37">
        <f t="shared" si="2"/>
        <v>1469.2564054235538</v>
      </c>
      <c r="Q27" s="95"/>
      <c r="R27" s="30">
        <f t="shared" si="3"/>
        <v>1</v>
      </c>
      <c r="S27" s="35">
        <f t="shared" si="4"/>
        <v>1</v>
      </c>
      <c r="T27" s="95"/>
      <c r="U27" s="41">
        <f t="shared" si="5"/>
        <v>0.33600122722730186</v>
      </c>
      <c r="V27" s="35">
        <f t="shared" si="6"/>
        <v>4.0000000418518034E-3</v>
      </c>
      <c r="W27" s="95"/>
      <c r="X27" s="87">
        <f t="shared" si="14"/>
        <v>7725</v>
      </c>
      <c r="Y27" s="43">
        <f t="shared" si="7"/>
        <v>97056660.004209399</v>
      </c>
      <c r="Z27" s="43">
        <f t="shared" si="8"/>
        <v>295069.94657016295</v>
      </c>
      <c r="AA27" s="43">
        <f t="shared" si="9"/>
        <v>-371105.93131386879</v>
      </c>
      <c r="AB27" s="44">
        <f t="shared" si="10"/>
        <v>27505.471240170678</v>
      </c>
      <c r="AD27" s="42">
        <f t="shared" si="11"/>
        <v>97015854.490705863</v>
      </c>
      <c r="AE27" s="120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1">
        <f>'[1]Szenario 3'!$K28</f>
        <v>1579.7347827637834</v>
      </c>
      <c r="H28" s="95"/>
      <c r="I28" s="75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5"/>
      <c r="M28" s="90">
        <f t="shared" si="13"/>
        <v>29.440438636728878</v>
      </c>
      <c r="O28" s="33">
        <f t="shared" si="1"/>
        <v>14244.482396855472</v>
      </c>
      <c r="P28" s="37">
        <f t="shared" si="2"/>
        <v>1482.0622445731958</v>
      </c>
      <c r="Q28" s="95"/>
      <c r="R28" s="30">
        <f t="shared" si="3"/>
        <v>1</v>
      </c>
      <c r="S28" s="35">
        <f t="shared" si="4"/>
        <v>1</v>
      </c>
      <c r="T28" s="95"/>
      <c r="U28" s="41">
        <f t="shared" si="5"/>
        <v>0.3360012706960539</v>
      </c>
      <c r="V28" s="35">
        <f t="shared" si="6"/>
        <v>4.0000000433300887E-3</v>
      </c>
      <c r="W28" s="95"/>
      <c r="X28" s="87">
        <f t="shared" si="14"/>
        <v>7725</v>
      </c>
      <c r="Y28" s="43">
        <f t="shared" si="7"/>
        <v>97904929.338268727</v>
      </c>
      <c r="Z28" s="43">
        <f t="shared" si="8"/>
        <v>297648.65282295644</v>
      </c>
      <c r="AA28" s="43">
        <f t="shared" si="9"/>
        <v>-401919.72114215489</v>
      </c>
      <c r="AB28" s="44">
        <f t="shared" si="10"/>
        <v>27745.723430649989</v>
      </c>
      <c r="AD28" s="42">
        <f t="shared" si="11"/>
        <v>97836128.993380174</v>
      </c>
      <c r="AE28" s="120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1">
        <f>'[1]Szenario 3'!$K29</f>
        <v>1598.3388584728825</v>
      </c>
      <c r="H29" s="95"/>
      <c r="I29" s="75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5"/>
      <c r="M29" s="91">
        <f t="shared" si="13"/>
        <v>31.361734545844136</v>
      </c>
      <c r="O29" s="33">
        <f t="shared" si="1"/>
        <v>14367.898085569666</v>
      </c>
      <c r="P29" s="37">
        <f t="shared" si="2"/>
        <v>1494.8678181292801</v>
      </c>
      <c r="Q29" s="95"/>
      <c r="R29" s="30">
        <f t="shared" si="3"/>
        <v>1</v>
      </c>
      <c r="S29" s="35">
        <f t="shared" si="4"/>
        <v>1</v>
      </c>
      <c r="T29" s="95"/>
      <c r="U29" s="41">
        <f t="shared" si="5"/>
        <v>0.33600131530946392</v>
      </c>
      <c r="V29" s="35">
        <f t="shared" si="6"/>
        <v>4.0000000448471625E-3</v>
      </c>
      <c r="W29" s="95"/>
      <c r="X29" s="87">
        <f t="shared" si="14"/>
        <v>7725</v>
      </c>
      <c r="Y29" s="43">
        <f t="shared" si="7"/>
        <v>98753199.214230433</v>
      </c>
      <c r="Z29" s="43">
        <f t="shared" si="8"/>
        <v>300227.35791245021</v>
      </c>
      <c r="AA29" s="43">
        <f t="shared" si="9"/>
        <v>-433211.25643339171</v>
      </c>
      <c r="AB29" s="44">
        <f t="shared" si="10"/>
        <v>27985.974558360394</v>
      </c>
      <c r="AD29" s="42">
        <f t="shared" si="11"/>
        <v>98655926.29026784</v>
      </c>
      <c r="AE29" s="120"/>
      <c r="AF29" s="57" t="s">
        <v>23</v>
      </c>
      <c r="AG29" s="28">
        <v>35</v>
      </c>
      <c r="AH29" s="27" t="s">
        <v>21</v>
      </c>
      <c r="AI29" s="50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1">
        <f>'[1]Szenario 3'!$K30</f>
        <v>1616.9429341819816</v>
      </c>
      <c r="H30" s="95"/>
      <c r="I30" s="75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5"/>
      <c r="M30" s="90">
        <f t="shared" si="13"/>
        <v>33.283030454959395</v>
      </c>
      <c r="O30" s="33">
        <f t="shared" si="1"/>
        <v>14491.313774283859</v>
      </c>
      <c r="P30" s="37">
        <f t="shared" si="2"/>
        <v>1507.6731299378255</v>
      </c>
      <c r="Q30" s="95"/>
      <c r="R30" s="30">
        <f t="shared" si="3"/>
        <v>1</v>
      </c>
      <c r="S30" s="35">
        <f t="shared" si="4"/>
        <v>1</v>
      </c>
      <c r="T30" s="95"/>
      <c r="U30" s="41">
        <f t="shared" si="5"/>
        <v>0.33600136108745254</v>
      </c>
      <c r="V30" s="35">
        <f t="shared" si="6"/>
        <v>4.0000000464036969E-3</v>
      </c>
      <c r="W30" s="95"/>
      <c r="X30" s="87">
        <f t="shared" si="14"/>
        <v>7725</v>
      </c>
      <c r="Y30" s="43">
        <f t="shared" si="7"/>
        <v>99601469.646854192</v>
      </c>
      <c r="Z30" s="43">
        <f t="shared" si="8"/>
        <v>302806.06185548968</v>
      </c>
      <c r="AA30" s="43">
        <f t="shared" si="9"/>
        <v>-464980.53718757915</v>
      </c>
      <c r="AB30" s="44">
        <f t="shared" si="10"/>
        <v>28226.224638691678</v>
      </c>
      <c r="AD30" s="42">
        <f t="shared" si="11"/>
        <v>99475246.396160796</v>
      </c>
      <c r="AE30" s="120"/>
      <c r="AF30" s="61" t="s">
        <v>24</v>
      </c>
      <c r="AG30" s="28">
        <v>56</v>
      </c>
      <c r="AH30" s="27" t="s">
        <v>21</v>
      </c>
      <c r="AI30" s="50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1">
        <f>'[1]Szenario 3'!$K31</f>
        <v>1635.5470098910807</v>
      </c>
      <c r="H31" s="95"/>
      <c r="I31" s="75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5"/>
      <c r="M31" s="91">
        <f t="shared" si="13"/>
        <v>35.204326364074653</v>
      </c>
      <c r="O31" s="33">
        <f t="shared" si="1"/>
        <v>14614.729462998052</v>
      </c>
      <c r="P31" s="37">
        <f t="shared" si="2"/>
        <v>1520.4781837709506</v>
      </c>
      <c r="Q31" s="95"/>
      <c r="R31" s="30">
        <f t="shared" si="3"/>
        <v>1</v>
      </c>
      <c r="S31" s="35">
        <f t="shared" si="4"/>
        <v>1</v>
      </c>
      <c r="T31" s="95"/>
      <c r="U31" s="41">
        <f t="shared" si="5"/>
        <v>0.33600140805011214</v>
      </c>
      <c r="V31" s="35">
        <f t="shared" si="6"/>
        <v>4.0000000480003694E-3</v>
      </c>
      <c r="W31" s="95"/>
      <c r="X31" s="87">
        <f t="shared" si="14"/>
        <v>7725</v>
      </c>
      <c r="Y31" s="43">
        <f t="shared" si="7"/>
        <v>100449740.65114821</v>
      </c>
      <c r="Z31" s="43">
        <f t="shared" si="8"/>
        <v>305384.76466859691</v>
      </c>
      <c r="AA31" s="43">
        <f t="shared" si="9"/>
        <v>-497227.56340471702</v>
      </c>
      <c r="AB31" s="44">
        <f t="shared" si="10"/>
        <v>28466.473686737914</v>
      </c>
      <c r="AD31" s="42">
        <f t="shared" si="11"/>
        <v>100294089.32609883</v>
      </c>
      <c r="AE31" s="120"/>
      <c r="AF31" s="62" t="s">
        <v>43</v>
      </c>
      <c r="AG31" s="28" t="s">
        <v>57</v>
      </c>
      <c r="AH31" s="27"/>
      <c r="AI31" s="50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1">
        <f>'[1]Szenario 3'!$K32</f>
        <v>1654.1510856001801</v>
      </c>
      <c r="H32" s="95"/>
      <c r="I32" s="75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5"/>
      <c r="M32" s="90">
        <f t="shared" si="13"/>
        <v>37.125622273189911</v>
      </c>
      <c r="O32" s="33">
        <f t="shared" si="1"/>
        <v>14738.145151712242</v>
      </c>
      <c r="P32" s="37">
        <f t="shared" si="2"/>
        <v>1533.2829833286382</v>
      </c>
      <c r="Q32" s="95"/>
      <c r="R32" s="30">
        <f t="shared" si="3"/>
        <v>1</v>
      </c>
      <c r="S32" s="35">
        <f t="shared" si="4"/>
        <v>1</v>
      </c>
      <c r="T32" s="95"/>
      <c r="U32" s="41">
        <f t="shared" si="5"/>
        <v>0.336001456217707</v>
      </c>
      <c r="V32" s="35">
        <f t="shared" si="6"/>
        <v>4.0000000496378616E-3</v>
      </c>
      <c r="W32" s="95"/>
      <c r="X32" s="87">
        <f t="shared" si="14"/>
        <v>7725</v>
      </c>
      <c r="Y32" s="43">
        <f t="shared" si="7"/>
        <v>101298012.24237163</v>
      </c>
      <c r="Z32" s="43">
        <f t="shared" si="8"/>
        <v>307963.46636797767</v>
      </c>
      <c r="AA32" s="43">
        <f t="shared" si="9"/>
        <v>-529952.33508480561</v>
      </c>
      <c r="AB32" s="44">
        <f t="shared" si="10"/>
        <v>28706.721717304546</v>
      </c>
      <c r="AD32" s="42">
        <f t="shared" si="11"/>
        <v>101112455.0953721</v>
      </c>
      <c r="AE32" s="120"/>
      <c r="AF32" s="49" t="s">
        <v>23</v>
      </c>
      <c r="AG32" s="27"/>
      <c r="AH32" s="28">
        <v>0</v>
      </c>
      <c r="AI32" s="50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1">
        <f>'[1]Szenario 3'!$K33</f>
        <v>1672.7551613092789</v>
      </c>
      <c r="H33" s="95"/>
      <c r="I33" s="75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5"/>
      <c r="M33" s="91">
        <f t="shared" si="13"/>
        <v>39.04691818230517</v>
      </c>
      <c r="O33" s="33">
        <f t="shared" si="1"/>
        <v>14861.560840426435</v>
      </c>
      <c r="P33" s="37">
        <f t="shared" si="2"/>
        <v>1546.0875322404534</v>
      </c>
      <c r="Q33" s="95"/>
      <c r="R33" s="30">
        <f t="shared" si="3"/>
        <v>1</v>
      </c>
      <c r="S33" s="35">
        <f t="shared" si="4"/>
        <v>1</v>
      </c>
      <c r="T33" s="95"/>
      <c r="U33" s="41">
        <f t="shared" si="5"/>
        <v>0.3360015056106731</v>
      </c>
      <c r="V33" s="35">
        <f t="shared" si="6"/>
        <v>4.0000000513168649E-3</v>
      </c>
      <c r="W33" s="95"/>
      <c r="X33" s="87">
        <f t="shared" si="14"/>
        <v>7725</v>
      </c>
      <c r="Y33" s="43">
        <f t="shared" si="7"/>
        <v>102146284.43603659</v>
      </c>
      <c r="Z33" s="43">
        <f t="shared" si="8"/>
        <v>310542.16696952947</v>
      </c>
      <c r="AA33" s="43">
        <f t="shared" si="9"/>
        <v>-563154.85222784465</v>
      </c>
      <c r="AB33" s="44">
        <f t="shared" si="10"/>
        <v>28946.968744915215</v>
      </c>
      <c r="AD33" s="42">
        <f t="shared" si="11"/>
        <v>101930343.71952318</v>
      </c>
      <c r="AE33" s="120"/>
      <c r="AF33" s="77" t="s">
        <v>24</v>
      </c>
      <c r="AG33" s="40"/>
      <c r="AH33" s="59">
        <f>20/60</f>
        <v>0.33333333333333331</v>
      </c>
      <c r="AI33" s="55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1">
        <f>'[1]Szenario 3'!$K34</f>
        <v>1691.3592370183781</v>
      </c>
      <c r="H34" s="95"/>
      <c r="I34" s="75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5"/>
      <c r="M34" s="90">
        <f t="shared" si="13"/>
        <v>40.968214091420428</v>
      </c>
      <c r="O34" s="33">
        <f t="shared" si="1"/>
        <v>14984.976529140627</v>
      </c>
      <c r="P34" s="37">
        <f t="shared" si="2"/>
        <v>1558.8918340672083</v>
      </c>
      <c r="Q34" s="95"/>
      <c r="R34" s="30">
        <f t="shared" si="3"/>
        <v>1</v>
      </c>
      <c r="S34" s="35">
        <f t="shared" si="4"/>
        <v>1</v>
      </c>
      <c r="T34" s="95"/>
      <c r="U34" s="41">
        <f t="shared" si="5"/>
        <v>0.33600155624961853</v>
      </c>
      <c r="V34" s="35">
        <f t="shared" si="6"/>
        <v>4.0000000530380723E-3</v>
      </c>
      <c r="W34" s="95"/>
      <c r="X34" s="87">
        <f t="shared" si="14"/>
        <v>7725</v>
      </c>
      <c r="Y34" s="43">
        <f t="shared" si="7"/>
        <v>102994557.24791054</v>
      </c>
      <c r="Z34" s="43">
        <f t="shared" si="8"/>
        <v>313120.86648884875</v>
      </c>
      <c r="AA34" s="43">
        <f t="shared" si="9"/>
        <v>-596835.11483383423</v>
      </c>
      <c r="AB34" s="44">
        <f t="shared" si="10"/>
        <v>29187.214783818472</v>
      </c>
      <c r="AD34" s="42">
        <f t="shared" si="11"/>
        <v>102747755.21434937</v>
      </c>
      <c r="AE34" s="120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1">
        <f>'[1]Szenario 3'!$K35</f>
        <v>1709.9633127274767</v>
      </c>
      <c r="H35" s="95"/>
      <c r="I35" s="75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5"/>
      <c r="M35" s="91">
        <f t="shared" si="13"/>
        <v>42.889510000535687</v>
      </c>
      <c r="O35" s="33">
        <f t="shared" si="1"/>
        <v>15108.392217854818</v>
      </c>
      <c r="P35" s="37">
        <f t="shared" si="2"/>
        <v>1571.6958923025848</v>
      </c>
      <c r="Q35" s="95"/>
      <c r="R35" s="30">
        <f t="shared" si="3"/>
        <v>1</v>
      </c>
      <c r="S35" s="35">
        <f t="shared" si="4"/>
        <v>1</v>
      </c>
      <c r="T35" s="95"/>
      <c r="U35" s="41">
        <f t="shared" si="5"/>
        <v>0.33600160815532304</v>
      </c>
      <c r="V35" s="35">
        <f t="shared" si="6"/>
        <v>4.0000000548021854E-3</v>
      </c>
      <c r="W35" s="95"/>
      <c r="X35" s="87">
        <f t="shared" si="14"/>
        <v>7725</v>
      </c>
      <c r="Y35" s="43">
        <f t="shared" si="7"/>
        <v>103842830.69401859</v>
      </c>
      <c r="Z35" s="43">
        <f t="shared" si="8"/>
        <v>315699.5649412378</v>
      </c>
      <c r="AA35" s="43">
        <f t="shared" si="9"/>
        <v>-630993.12290277448</v>
      </c>
      <c r="AB35" s="44">
        <f t="shared" si="10"/>
        <v>29427.459847994225</v>
      </c>
      <c r="AD35" s="42">
        <f t="shared" si="11"/>
        <v>103564689.59590505</v>
      </c>
      <c r="AE35" s="120"/>
      <c r="AF35" s="56" t="s">
        <v>37</v>
      </c>
      <c r="AG35" s="47"/>
      <c r="AH35" s="60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1">
        <f>'[1]Szenario 3'!$K36</f>
        <v>1728.5673884365763</v>
      </c>
      <c r="H36" s="95"/>
      <c r="I36" s="75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5"/>
      <c r="M36" s="90">
        <f t="shared" si="13"/>
        <v>44.810805909650945</v>
      </c>
      <c r="O36" s="33">
        <f t="shared" si="1"/>
        <v>15231.807906569011</v>
      </c>
      <c r="P36" s="37">
        <f t="shared" si="2"/>
        <v>1584.499710374708</v>
      </c>
      <c r="Q36" s="95"/>
      <c r="R36" s="30">
        <f t="shared" si="3"/>
        <v>1</v>
      </c>
      <c r="S36" s="35">
        <f t="shared" si="4"/>
        <v>1</v>
      </c>
      <c r="T36" s="95"/>
      <c r="U36" s="41">
        <f t="shared" si="5"/>
        <v>0.33600166134873821</v>
      </c>
      <c r="V36" s="35">
        <f t="shared" si="6"/>
        <v>4.0000000566099096E-3</v>
      </c>
      <c r="W36" s="95"/>
      <c r="X36" s="87">
        <f t="shared" si="14"/>
        <v>7725</v>
      </c>
      <c r="Y36" s="43">
        <f t="shared" si="7"/>
        <v>104691104.7906456</v>
      </c>
      <c r="Z36" s="43">
        <f t="shared" si="8"/>
        <v>318278.26234171179</v>
      </c>
      <c r="AA36" s="43">
        <f t="shared" si="9"/>
        <v>-665628.87643466517</v>
      </c>
      <c r="AB36" s="44">
        <f t="shared" si="10"/>
        <v>29667.703951160074</v>
      </c>
      <c r="AD36" s="42">
        <f t="shared" si="11"/>
        <v>104381146.8805038</v>
      </c>
      <c r="AE36" s="120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1">
        <f>'[1]Szenario 3'!$K37</f>
        <v>1747.1714641456751</v>
      </c>
      <c r="H37" s="95"/>
      <c r="I37" s="75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5"/>
      <c r="M37" s="91">
        <f t="shared" si="13"/>
        <v>46.732101818766203</v>
      </c>
      <c r="O37" s="33">
        <f t="shared" si="1"/>
        <v>15355.223595283205</v>
      </c>
      <c r="P37" s="37">
        <f t="shared" si="2"/>
        <v>1597.3032916476768</v>
      </c>
      <c r="Q37" s="95"/>
      <c r="R37" s="30">
        <f t="shared" si="3"/>
        <v>1</v>
      </c>
      <c r="S37" s="35">
        <f t="shared" si="4"/>
        <v>1</v>
      </c>
      <c r="T37" s="95"/>
      <c r="U37" s="41">
        <f t="shared" si="5"/>
        <v>0.33600171585098765</v>
      </c>
      <c r="V37" s="35">
        <f t="shared" si="6"/>
        <v>4.0000000584619567E-3</v>
      </c>
      <c r="W37" s="95"/>
      <c r="X37" s="87">
        <f t="shared" si="14"/>
        <v>7725</v>
      </c>
      <c r="Y37" s="43">
        <f t="shared" si="7"/>
        <v>105539379.55433863</v>
      </c>
      <c r="Z37" s="43">
        <f t="shared" si="8"/>
        <v>320856.95870500559</v>
      </c>
      <c r="AA37" s="43">
        <f t="shared" si="9"/>
        <v>-700742.37542950676</v>
      </c>
      <c r="AB37" s="44">
        <f t="shared" si="10"/>
        <v>29907.947106777421</v>
      </c>
      <c r="AD37" s="42">
        <f t="shared" si="11"/>
        <v>105197127.08472091</v>
      </c>
      <c r="AE37" s="120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1">
        <f>'[1]Szenario 3'!$K38</f>
        <v>1765.7755398547743</v>
      </c>
      <c r="H38" s="95"/>
      <c r="I38" s="75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5"/>
      <c r="M38" s="90">
        <f t="shared" si="13"/>
        <v>48.653397727881462</v>
      </c>
      <c r="O38" s="33">
        <f t="shared" si="1"/>
        <v>15478.639283997396</v>
      </c>
      <c r="P38" s="37">
        <f t="shared" si="2"/>
        <v>1610.1066394230513</v>
      </c>
      <c r="Q38" s="95"/>
      <c r="R38" s="30">
        <f t="shared" si="3"/>
        <v>1</v>
      </c>
      <c r="S38" s="35">
        <f t="shared" si="4"/>
        <v>1</v>
      </c>
      <c r="T38" s="95"/>
      <c r="U38" s="41">
        <f t="shared" si="5"/>
        <v>0.33600177168336659</v>
      </c>
      <c r="V38" s="35">
        <f t="shared" si="6"/>
        <v>4.000000060359046E-3</v>
      </c>
      <c r="W38" s="95"/>
      <c r="X38" s="87">
        <f t="shared" si="14"/>
        <v>7725</v>
      </c>
      <c r="Y38" s="43">
        <f t="shared" si="7"/>
        <v>106387655.00190885</v>
      </c>
      <c r="Z38" s="43">
        <f t="shared" si="8"/>
        <v>323435.65404557978</v>
      </c>
      <c r="AA38" s="43">
        <f t="shared" si="9"/>
        <v>-736333.61988729856</v>
      </c>
      <c r="AB38" s="44">
        <f t="shared" si="10"/>
        <v>30148.189328057397</v>
      </c>
      <c r="AD38" s="42">
        <f t="shared" si="11"/>
        <v>106012630.2253952</v>
      </c>
      <c r="AE38" s="120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1">
        <f>'[1]Szenario 3'!$K39</f>
        <v>1784.3796155638734</v>
      </c>
      <c r="H39" s="95"/>
      <c r="I39" s="75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5"/>
      <c r="M39" s="91">
        <f t="shared" si="13"/>
        <v>50.57469363699672</v>
      </c>
      <c r="O39" s="33">
        <f t="shared" si="1"/>
        <v>15602.054972711589</v>
      </c>
      <c r="P39" s="37">
        <f t="shared" si="2"/>
        <v>1622.9097569413002</v>
      </c>
      <c r="Q39" s="95"/>
      <c r="R39" s="30">
        <f t="shared" si="3"/>
        <v>1</v>
      </c>
      <c r="S39" s="35">
        <f t="shared" si="4"/>
        <v>1</v>
      </c>
      <c r="T39" s="95"/>
      <c r="U39" s="41">
        <f t="shared" si="5"/>
        <v>0.33600182886734231</v>
      </c>
      <c r="V39" s="35">
        <f t="shared" si="6"/>
        <v>4.0000000623018998E-3</v>
      </c>
      <c r="W39" s="95"/>
      <c r="X39" s="87">
        <f t="shared" si="14"/>
        <v>7725</v>
      </c>
      <c r="Y39" s="43">
        <f t="shared" si="7"/>
        <v>107235931.15043429</v>
      </c>
      <c r="Z39" s="43">
        <f t="shared" si="8"/>
        <v>326014.34837762773</v>
      </c>
      <c r="AA39" s="43">
        <f t="shared" si="9"/>
        <v>-772402.60980804113</v>
      </c>
      <c r="AB39" s="44">
        <f t="shared" si="10"/>
        <v>30388.4306279667</v>
      </c>
      <c r="AD39" s="42">
        <f t="shared" si="11"/>
        <v>106827656.31963184</v>
      </c>
      <c r="AE39" s="120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1">
        <f>'[1]Szenario 3'!$K40</f>
        <v>1802.9836912729727</v>
      </c>
      <c r="H40" s="95"/>
      <c r="I40" s="75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5"/>
      <c r="M40" s="90">
        <f t="shared" si="13"/>
        <v>52.495989546111979</v>
      </c>
      <c r="O40" s="33">
        <f t="shared" si="1"/>
        <v>15725.470661425783</v>
      </c>
      <c r="P40" s="37">
        <f t="shared" si="2"/>
        <v>1635.7126473832072</v>
      </c>
      <c r="Q40" s="95"/>
      <c r="R40" s="30">
        <f t="shared" si="3"/>
        <v>1</v>
      </c>
      <c r="S40" s="35">
        <f t="shared" si="4"/>
        <v>1</v>
      </c>
      <c r="T40" s="95"/>
      <c r="U40" s="41">
        <f t="shared" si="5"/>
        <v>0.33600188742455384</v>
      </c>
      <c r="V40" s="35">
        <f t="shared" si="6"/>
        <v>4.0000000642912469E-3</v>
      </c>
      <c r="W40" s="95"/>
      <c r="X40" s="87">
        <f t="shared" si="14"/>
        <v>7725</v>
      </c>
      <c r="Y40" s="43">
        <f t="shared" si="7"/>
        <v>108084208.01726148</v>
      </c>
      <c r="Z40" s="43">
        <f t="shared" si="8"/>
        <v>328593.04171508143</v>
      </c>
      <c r="AA40" s="43">
        <f t="shared" si="9"/>
        <v>-808949.34519173438</v>
      </c>
      <c r="AB40" s="44">
        <f t="shared" si="10"/>
        <v>30628.671019233196</v>
      </c>
      <c r="AD40" s="42">
        <f t="shared" si="11"/>
        <v>107642205.38480406</v>
      </c>
      <c r="AE40" s="120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1">
        <f>'[1]Szenario 3'!$K41</f>
        <v>1821.5877669820716</v>
      </c>
      <c r="H41" s="95"/>
      <c r="I41" s="75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5"/>
      <c r="M41" s="91">
        <f t="shared" si="13"/>
        <v>54.417285455227237</v>
      </c>
      <c r="O41" s="33">
        <f t="shared" si="1"/>
        <v>15848.886350139976</v>
      </c>
      <c r="P41" s="37">
        <f t="shared" si="2"/>
        <v>1648.5153138712376</v>
      </c>
      <c r="Q41" s="95"/>
      <c r="R41" s="30">
        <f t="shared" si="3"/>
        <v>1</v>
      </c>
      <c r="S41" s="35">
        <f t="shared" si="4"/>
        <v>1</v>
      </c>
      <c r="T41" s="95"/>
      <c r="U41" s="41">
        <f t="shared" si="5"/>
        <v>0.33600194737681205</v>
      </c>
      <c r="V41" s="35">
        <f t="shared" si="6"/>
        <v>4.0000000663278235E-3</v>
      </c>
      <c r="W41" s="95"/>
      <c r="X41" s="87">
        <f t="shared" si="14"/>
        <v>7725</v>
      </c>
      <c r="Y41" s="43">
        <f t="shared" si="7"/>
        <v>108932485.62000814</v>
      </c>
      <c r="Z41" s="43">
        <f t="shared" si="8"/>
        <v>331171.73407161707</v>
      </c>
      <c r="AA41" s="43">
        <f t="shared" si="9"/>
        <v>-845973.82603837817</v>
      </c>
      <c r="AB41" s="44">
        <f t="shared" si="10"/>
        <v>30868.910514351392</v>
      </c>
      <c r="AD41" s="42">
        <f t="shared" si="11"/>
        <v>108456277.43855573</v>
      </c>
      <c r="AE41" s="120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1">
        <f>'[1]Szenario 3'!$K42</f>
        <v>1840.1918426911707</v>
      </c>
      <c r="H42" s="95"/>
      <c r="I42" s="75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5"/>
      <c r="M42" s="90">
        <f t="shared" si="13"/>
        <v>56.338581364342495</v>
      </c>
      <c r="O42" s="33">
        <f t="shared" si="1"/>
        <v>15972.302038854168</v>
      </c>
      <c r="P42" s="37">
        <f t="shared" si="2"/>
        <v>1661.3177594708702</v>
      </c>
      <c r="Q42" s="95"/>
      <c r="R42" s="30">
        <f t="shared" si="3"/>
        <v>1</v>
      </c>
      <c r="S42" s="35">
        <f t="shared" si="4"/>
        <v>1</v>
      </c>
      <c r="T42" s="95"/>
      <c r="U42" s="41">
        <f t="shared" si="5"/>
        <v>0.33600200874609965</v>
      </c>
      <c r="V42" s="35">
        <f t="shared" si="6"/>
        <v>4.0000000684123705E-3</v>
      </c>
      <c r="W42" s="95"/>
      <c r="X42" s="87">
        <f t="shared" si="14"/>
        <v>7725</v>
      </c>
      <c r="Y42" s="43">
        <f t="shared" si="7"/>
        <v>109780763.9765653</v>
      </c>
      <c r="Z42" s="43">
        <f t="shared" si="8"/>
        <v>333750.42546066159</v>
      </c>
      <c r="AA42" s="43">
        <f t="shared" si="9"/>
        <v>-883476.05234797252</v>
      </c>
      <c r="AB42" s="44">
        <f t="shared" si="10"/>
        <v>31109.149125587737</v>
      </c>
      <c r="AD42" s="42">
        <f t="shared" si="11"/>
        <v>109269872.49880359</v>
      </c>
      <c r="AE42" s="120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1">
        <f>'[1]Szenario 3'!$K43</f>
        <v>1858.7959184002698</v>
      </c>
      <c r="H43" s="95"/>
      <c r="I43" s="75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5"/>
      <c r="M43" s="91">
        <f t="shared" si="13"/>
        <v>58.259877273457754</v>
      </c>
      <c r="O43" s="33">
        <f t="shared" si="1"/>
        <v>16095.717727568361</v>
      </c>
      <c r="P43" s="37">
        <f t="shared" si="2"/>
        <v>1674.1199871918911</v>
      </c>
      <c r="Q43" s="95"/>
      <c r="R43" s="30">
        <f t="shared" si="3"/>
        <v>1</v>
      </c>
      <c r="S43" s="35">
        <f t="shared" si="4"/>
        <v>1</v>
      </c>
      <c r="T43" s="95"/>
      <c r="U43" s="41">
        <f t="shared" si="5"/>
        <v>0.33600207155457129</v>
      </c>
      <c r="V43" s="35">
        <f t="shared" si="6"/>
        <v>4.0000000705456319E-3</v>
      </c>
      <c r="W43" s="95"/>
      <c r="X43" s="87">
        <f t="shared" si="14"/>
        <v>7725</v>
      </c>
      <c r="Y43" s="43">
        <f t="shared" si="7"/>
        <v>110629043.10509944</v>
      </c>
      <c r="Z43" s="43">
        <f t="shared" si="8"/>
        <v>336329.11589539773</v>
      </c>
      <c r="AA43" s="43">
        <f t="shared" si="9"/>
        <v>-921456.02412051742</v>
      </c>
      <c r="AB43" s="44">
        <f t="shared" si="10"/>
        <v>31349.386864985867</v>
      </c>
      <c r="AD43" s="42">
        <f t="shared" si="11"/>
        <v>110082990.5837393</v>
      </c>
      <c r="AE43" s="120"/>
      <c r="AF43" s="46" t="s">
        <v>42</v>
      </c>
      <c r="AG43" s="47"/>
      <c r="AH43" s="48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1">
        <f>'[1]Szenario 3'!$K44</f>
        <v>1877.3999941093691</v>
      </c>
      <c r="H44" s="95"/>
      <c r="I44" s="75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5"/>
      <c r="M44" s="92">
        <v>50</v>
      </c>
      <c r="O44" s="33">
        <f t="shared" si="1"/>
        <v>16219.133416282555</v>
      </c>
      <c r="P44" s="37">
        <f t="shared" si="2"/>
        <v>1686.921999989652</v>
      </c>
      <c r="Q44" s="95"/>
      <c r="R44" s="30">
        <f t="shared" si="3"/>
        <v>1</v>
      </c>
      <c r="S44" s="35">
        <f t="shared" si="4"/>
        <v>1</v>
      </c>
      <c r="T44" s="95"/>
      <c r="U44" s="41">
        <f t="shared" si="5"/>
        <v>0.33600213582455341</v>
      </c>
      <c r="V44" s="35">
        <f t="shared" si="6"/>
        <v>4.0000000727283633E-3</v>
      </c>
      <c r="W44" s="95"/>
      <c r="X44" s="87">
        <f t="shared" si="14"/>
        <v>7725</v>
      </c>
      <c r="Y44" s="43">
        <f t="shared" si="7"/>
        <v>111477323.02405478</v>
      </c>
      <c r="Z44" s="43">
        <f t="shared" si="8"/>
        <v>338907.80538877007</v>
      </c>
      <c r="AA44" s="43">
        <f t="shared" si="9"/>
        <v>-793561.97460783308</v>
      </c>
      <c r="AB44" s="44">
        <f t="shared" si="10"/>
        <v>31589.623744371569</v>
      </c>
      <c r="AD44" s="42">
        <f t="shared" si="11"/>
        <v>111061983.47858007</v>
      </c>
      <c r="AE44" s="120"/>
      <c r="AF44" s="142" t="s">
        <v>44</v>
      </c>
      <c r="AG44" s="143"/>
      <c r="AH44" s="144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1">
        <f>'[1]Szenario 3'!$K45</f>
        <v>1896.004069818468</v>
      </c>
      <c r="H45" s="95"/>
      <c r="I45" s="75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5"/>
      <c r="M45" s="91">
        <f>M44+(($D$42-$D$11)/($B$42-$B$11))</f>
        <v>51.921295909115258</v>
      </c>
      <c r="O45" s="33">
        <f t="shared" si="1"/>
        <v>16342.54910499675</v>
      </c>
      <c r="P45" s="37">
        <f t="shared" si="2"/>
        <v>1699.7238007662966</v>
      </c>
      <c r="Q45" s="95"/>
      <c r="R45" s="30">
        <f t="shared" si="3"/>
        <v>1</v>
      </c>
      <c r="S45" s="35">
        <f t="shared" si="4"/>
        <v>1</v>
      </c>
      <c r="T45" s="95"/>
      <c r="U45" s="41">
        <f t="shared" si="5"/>
        <v>0.33600220157854427</v>
      </c>
      <c r="V45" s="35">
        <f t="shared" si="6"/>
        <v>4.0000000749613202E-3</v>
      </c>
      <c r="W45" s="95"/>
      <c r="X45" s="87">
        <f t="shared" si="14"/>
        <v>7725</v>
      </c>
      <c r="Y45" s="43">
        <f t="shared" si="7"/>
        <v>112325603.75215553</v>
      </c>
      <c r="Z45" s="43">
        <f t="shared" si="8"/>
        <v>341486.49395348987</v>
      </c>
      <c r="AA45" s="43">
        <f t="shared" si="9"/>
        <v>-831231.62258393166</v>
      </c>
      <c r="AB45" s="44">
        <f t="shared" si="10"/>
        <v>31829.859775357738</v>
      </c>
      <c r="AD45" s="42">
        <f t="shared" si="11"/>
        <v>111875413.48330046</v>
      </c>
      <c r="AE45" s="120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1">
        <f>'[1]Szenario 3'!$K46</f>
        <v>1914.6081455275671</v>
      </c>
      <c r="H46" s="95"/>
      <c r="I46" s="75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5"/>
      <c r="M46" s="90">
        <f t="shared" ref="M46:M54" si="15">M45+(($D$42-$D$11)/($B$42-$B$11))</f>
        <v>53.842591818230517</v>
      </c>
      <c r="O46" s="33">
        <f t="shared" si="1"/>
        <v>16465.964793710944</v>
      </c>
      <c r="P46" s="37">
        <f t="shared" si="2"/>
        <v>1712.5253923719511</v>
      </c>
      <c r="Q46" s="95"/>
      <c r="R46" s="30">
        <f t="shared" si="3"/>
        <v>1</v>
      </c>
      <c r="S46" s="35">
        <f t="shared" si="4"/>
        <v>1</v>
      </c>
      <c r="T46" s="95"/>
      <c r="U46" s="41">
        <f t="shared" si="5"/>
        <v>0.33600226883921397</v>
      </c>
      <c r="V46" s="35">
        <f t="shared" si="6"/>
        <v>4.0000000772452676E-3</v>
      </c>
      <c r="W46" s="95"/>
      <c r="X46" s="87">
        <f t="shared" si="14"/>
        <v>7725</v>
      </c>
      <c r="Y46" s="43">
        <f t="shared" si="7"/>
        <v>113173885.30840801</v>
      </c>
      <c r="Z46" s="43">
        <f t="shared" si="8"/>
        <v>344065.18160204077</v>
      </c>
      <c r="AA46" s="43">
        <f t="shared" si="9"/>
        <v>-869379.01602298091</v>
      </c>
      <c r="AB46" s="44">
        <f t="shared" si="10"/>
        <v>32070.09496934912</v>
      </c>
      <c r="AD46" s="42">
        <f t="shared" si="11"/>
        <v>112688366.56895642</v>
      </c>
      <c r="AE46" s="120"/>
      <c r="AF46" s="51"/>
      <c r="AG46" s="52">
        <f>'[3]Risikoschätzung '!$P$22</f>
        <v>3.8183974898599521E-6</v>
      </c>
      <c r="AH46" s="50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1">
        <f>'[1]Szenario 3'!$K47</f>
        <v>1933.2122212366662</v>
      </c>
      <c r="H47" s="95"/>
      <c r="I47" s="75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5"/>
      <c r="M47" s="91">
        <f t="shared" si="15"/>
        <v>55.763887727345775</v>
      </c>
      <c r="O47" s="33">
        <f t="shared" si="1"/>
        <v>16589.380482425138</v>
      </c>
      <c r="P47" s="37">
        <f t="shared" si="2"/>
        <v>1725.3267776058856</v>
      </c>
      <c r="Q47" s="95"/>
      <c r="R47" s="30">
        <f t="shared" si="3"/>
        <v>1</v>
      </c>
      <c r="S47" s="35">
        <f t="shared" si="4"/>
        <v>1</v>
      </c>
      <c r="T47" s="95"/>
      <c r="U47" s="41">
        <f t="shared" si="5"/>
        <v>0.33600233762940462</v>
      </c>
      <c r="V47" s="35">
        <f t="shared" si="6"/>
        <v>4.0000000795809747E-3</v>
      </c>
      <c r="W47" s="95"/>
      <c r="X47" s="87">
        <f t="shared" si="14"/>
        <v>7725</v>
      </c>
      <c r="Y47" s="43">
        <f t="shared" si="7"/>
        <v>114022167.71210317</v>
      </c>
      <c r="Z47" s="43">
        <f t="shared" si="8"/>
        <v>346643.86834668362</v>
      </c>
      <c r="AA47" s="43">
        <f t="shared" si="9"/>
        <v>-908004.15492498083</v>
      </c>
      <c r="AB47" s="44">
        <f t="shared" si="10"/>
        <v>32310.32933754694</v>
      </c>
      <c r="AD47" s="42">
        <f t="shared" ref="AD47:AD54" si="16">SUM(X47:AB47)</f>
        <v>113500842.75486243</v>
      </c>
      <c r="AE47" s="120"/>
      <c r="AF47" s="51"/>
      <c r="AG47" s="52">
        <f>'[3]Risikoschätzung '!$P$26</f>
        <v>1.4614157752901537E-6</v>
      </c>
      <c r="AH47" s="50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1">
        <f>'[1]Szenario 3'!$K48</f>
        <v>1951.8162969457651</v>
      </c>
      <c r="H48" s="95"/>
      <c r="I48" s="75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5"/>
      <c r="M48" s="90">
        <f t="shared" si="15"/>
        <v>57.685183636461034</v>
      </c>
      <c r="O48" s="33">
        <f t="shared" si="1"/>
        <v>16712.796171139333</v>
      </c>
      <c r="P48" s="37">
        <f t="shared" si="2"/>
        <v>1738.1279592176429</v>
      </c>
      <c r="Q48" s="95"/>
      <c r="R48" s="30">
        <f t="shared" si="3"/>
        <v>1</v>
      </c>
      <c r="S48" s="35">
        <f t="shared" si="4"/>
        <v>1</v>
      </c>
      <c r="T48" s="95"/>
      <c r="U48" s="41">
        <f t="shared" si="5"/>
        <v>0.33600240797212994</v>
      </c>
      <c r="V48" s="35">
        <f t="shared" si="6"/>
        <v>4.0000000819692162E-3</v>
      </c>
      <c r="W48" s="95"/>
      <c r="X48" s="87">
        <f t="shared" si="14"/>
        <v>7725</v>
      </c>
      <c r="Y48" s="43">
        <f t="shared" si="7"/>
        <v>114870450.98281838</v>
      </c>
      <c r="Z48" s="43">
        <f t="shared" si="8"/>
        <v>349222.55419946124</v>
      </c>
      <c r="AA48" s="43">
        <f t="shared" si="9"/>
        <v>-947107.03928993118</v>
      </c>
      <c r="AB48" s="44">
        <f t="shared" si="10"/>
        <v>32550.562890953461</v>
      </c>
      <c r="AD48" s="42">
        <f t="shared" si="16"/>
        <v>114312842.06061885</v>
      </c>
      <c r="AE48" s="120"/>
      <c r="AF48" s="142" t="s">
        <v>45</v>
      </c>
      <c r="AG48" s="143"/>
      <c r="AH48" s="144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1">
        <f>'[1]Szenario 3'!$K49</f>
        <v>1970.4203726548642</v>
      </c>
      <c r="H49" s="95"/>
      <c r="I49" s="75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5"/>
      <c r="M49" s="91">
        <f t="shared" si="15"/>
        <v>59.606479545576292</v>
      </c>
      <c r="O49" s="33">
        <f t="shared" si="1"/>
        <v>16836.211859853523</v>
      </c>
      <c r="P49" s="37">
        <f t="shared" si="2"/>
        <v>1750.9289399081383</v>
      </c>
      <c r="Q49" s="95"/>
      <c r="R49" s="30">
        <f t="shared" si="3"/>
        <v>1</v>
      </c>
      <c r="S49" s="35">
        <f t="shared" si="4"/>
        <v>1</v>
      </c>
      <c r="T49" s="95"/>
      <c r="U49" s="41">
        <f t="shared" si="5"/>
        <v>0.33600247989057569</v>
      </c>
      <c r="V49" s="35">
        <f t="shared" si="6"/>
        <v>4.0000000844107745E-3</v>
      </c>
      <c r="W49" s="95"/>
      <c r="X49" s="87">
        <f t="shared" si="14"/>
        <v>7725</v>
      </c>
      <c r="Y49" s="43">
        <f t="shared" si="7"/>
        <v>115718735.14042003</v>
      </c>
      <c r="Z49" s="43">
        <f t="shared" si="8"/>
        <v>351801.23917220364</v>
      </c>
      <c r="AA49" s="43">
        <f t="shared" si="9"/>
        <v>-986687.66911783186</v>
      </c>
      <c r="AB49" s="44">
        <f t="shared" si="10"/>
        <v>32790.795640376353</v>
      </c>
      <c r="AD49" s="42">
        <f t="shared" si="16"/>
        <v>115124364.50611478</v>
      </c>
      <c r="AE49" s="120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1">
        <f>'[1]Szenario 3'!$K50</f>
        <v>1989.0244483639631</v>
      </c>
      <c r="H50" s="95"/>
      <c r="I50" s="75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5"/>
      <c r="M50" s="90">
        <f t="shared" si="15"/>
        <v>61.52777545469155</v>
      </c>
      <c r="O50" s="33">
        <f t="shared" si="1"/>
        <v>16959.627548567718</v>
      </c>
      <c r="P50" s="37">
        <f t="shared" si="2"/>
        <v>1763.7297223307291</v>
      </c>
      <c r="Q50" s="95"/>
      <c r="R50" s="30">
        <f t="shared" si="3"/>
        <v>1</v>
      </c>
      <c r="S50" s="35">
        <f t="shared" si="4"/>
        <v>1</v>
      </c>
      <c r="T50" s="95"/>
      <c r="U50" s="41">
        <f t="shared" si="5"/>
        <v>0.33600255340809937</v>
      </c>
      <c r="V50" s="35">
        <f t="shared" si="6"/>
        <v>4.0000000869064361E-3</v>
      </c>
      <c r="W50" s="95"/>
      <c r="X50" s="87">
        <f t="shared" si="14"/>
        <v>7725</v>
      </c>
      <c r="Y50" s="43">
        <f t="shared" si="7"/>
        <v>116567020.20506561</v>
      </c>
      <c r="Z50" s="43">
        <f t="shared" si="8"/>
        <v>354379.92327653273</v>
      </c>
      <c r="AA50" s="43">
        <f t="shared" si="9"/>
        <v>-1026746.0444086834</v>
      </c>
      <c r="AB50" s="44">
        <f t="shared" si="10"/>
        <v>33031.027596432999</v>
      </c>
      <c r="AD50" s="42">
        <f t="shared" si="16"/>
        <v>115935410.11152989</v>
      </c>
      <c r="AE50" s="120"/>
      <c r="AF50" s="51"/>
      <c r="AG50" s="52">
        <f>'[3]Risikoschätzung '!$P$21</f>
        <v>2.6432999158184737E-7</v>
      </c>
      <c r="AH50" s="50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1">
        <f>'[1]Szenario 3'!$K51</f>
        <v>2007.6285240730622</v>
      </c>
      <c r="H51" s="95"/>
      <c r="I51" s="75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5"/>
      <c r="M51" s="91">
        <f t="shared" si="15"/>
        <v>63.449071363806809</v>
      </c>
      <c r="O51" s="33">
        <f t="shared" si="1"/>
        <v>17083.043237281912</v>
      </c>
      <c r="P51" s="37">
        <f t="shared" si="2"/>
        <v>1776.5303090922573</v>
      </c>
      <c r="Q51" s="95"/>
      <c r="R51" s="30">
        <f t="shared" si="3"/>
        <v>1</v>
      </c>
      <c r="S51" s="35">
        <f t="shared" si="4"/>
        <v>1</v>
      </c>
      <c r="T51" s="95"/>
      <c r="U51" s="41">
        <f t="shared" si="5"/>
        <v>0.33600262854823032</v>
      </c>
      <c r="V51" s="35">
        <f t="shared" si="6"/>
        <v>4.0000000894569914E-3</v>
      </c>
      <c r="W51" s="95"/>
      <c r="X51" s="87">
        <f t="shared" si="14"/>
        <v>7725</v>
      </c>
      <c r="Y51" s="43">
        <f t="shared" si="7"/>
        <v>117415306.19720581</v>
      </c>
      <c r="Z51" s="43">
        <f t="shared" si="8"/>
        <v>356958.60652386636</v>
      </c>
      <c r="AA51" s="43">
        <f t="shared" si="9"/>
        <v>-1067282.1651624853</v>
      </c>
      <c r="AB51" s="44">
        <f t="shared" si="10"/>
        <v>33271.258769554639</v>
      </c>
      <c r="AD51" s="42">
        <f t="shared" si="16"/>
        <v>116745978.89733675</v>
      </c>
      <c r="AE51" s="120"/>
      <c r="AF51" s="51"/>
      <c r="AG51" s="52">
        <f>'[3]Risikoschätzung '!$P$25</f>
        <v>1.0116705256743542E-7</v>
      </c>
      <c r="AH51" s="50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1">
        <f>'[1]Szenario 3'!$K52</f>
        <v>2026.2325997821613</v>
      </c>
      <c r="H52" s="95"/>
      <c r="I52" s="75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5"/>
      <c r="M52" s="90">
        <f t="shared" si="15"/>
        <v>65.370367272922067</v>
      </c>
      <c r="O52" s="33">
        <f t="shared" si="1"/>
        <v>17206.458925996103</v>
      </c>
      <c r="P52" s="37">
        <f t="shared" si="2"/>
        <v>1789.3307027540648</v>
      </c>
      <c r="Q52" s="95"/>
      <c r="R52" s="30">
        <f t="shared" si="3"/>
        <v>1</v>
      </c>
      <c r="S52" s="35">
        <f t="shared" si="4"/>
        <v>1</v>
      </c>
      <c r="T52" s="95"/>
      <c r="U52" s="41">
        <f t="shared" si="5"/>
        <v>0.33600270533466992</v>
      </c>
      <c r="V52" s="35">
        <f t="shared" si="6"/>
        <v>4.0000000920632408E-3</v>
      </c>
      <c r="W52" s="95"/>
      <c r="X52" s="87">
        <f t="shared" si="14"/>
        <v>7725</v>
      </c>
      <c r="Y52" s="43">
        <f t="shared" si="7"/>
        <v>118263593.13758697</v>
      </c>
      <c r="Z52" s="43">
        <f t="shared" si="8"/>
        <v>359537.28892542311</v>
      </c>
      <c r="AA52" s="43">
        <f t="shared" si="9"/>
        <v>-1108296.031379238</v>
      </c>
      <c r="AB52" s="44">
        <f t="shared" si="10"/>
        <v>33511.489169990433</v>
      </c>
      <c r="AD52" s="42">
        <f t="shared" si="16"/>
        <v>117556070.88430314</v>
      </c>
      <c r="AE52" s="120"/>
      <c r="AF52" s="142" t="s">
        <v>46</v>
      </c>
      <c r="AG52" s="143"/>
      <c r="AH52" s="144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1">
        <f>'[1]Szenario 3'!$K53</f>
        <v>2044.8366754912602</v>
      </c>
      <c r="H53" s="95"/>
      <c r="I53" s="75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5"/>
      <c r="M53" s="91">
        <f t="shared" si="15"/>
        <v>67.291663182037325</v>
      </c>
      <c r="O53" s="33">
        <f t="shared" si="1"/>
        <v>17329.874614710297</v>
      </c>
      <c r="P53" s="37">
        <f t="shared" si="2"/>
        <v>1802.1309058329807</v>
      </c>
      <c r="Q53" s="95"/>
      <c r="R53" s="30">
        <f t="shared" si="3"/>
        <v>1</v>
      </c>
      <c r="S53" s="35">
        <f t="shared" si="4"/>
        <v>1</v>
      </c>
      <c r="T53" s="95"/>
      <c r="U53" s="41">
        <f t="shared" si="5"/>
        <v>0.33600278379129112</v>
      </c>
      <c r="V53" s="35">
        <f t="shared" si="6"/>
        <v>4.0000000947259884E-3</v>
      </c>
      <c r="W53" s="95"/>
      <c r="X53" s="87">
        <f t="shared" si="14"/>
        <v>7725</v>
      </c>
      <c r="Y53" s="43">
        <f t="shared" si="7"/>
        <v>119111881.04725319</v>
      </c>
      <c r="Z53" s="43">
        <f t="shared" si="8"/>
        <v>362115.97049222689</v>
      </c>
      <c r="AA53" s="43">
        <f t="shared" si="9"/>
        <v>-1149787.6430589412</v>
      </c>
      <c r="AB53" s="44">
        <f t="shared" si="10"/>
        <v>33751.718807811456</v>
      </c>
      <c r="AD53" s="42">
        <f t="shared" si="16"/>
        <v>118365686.0934943</v>
      </c>
      <c r="AE53" s="120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1">
        <f>'[1]Szenario 3'!$K54</f>
        <v>2063.4407512003595</v>
      </c>
      <c r="H54" s="95"/>
      <c r="I54" s="75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5"/>
      <c r="M54" s="93">
        <f t="shared" si="15"/>
        <v>69.212959091152584</v>
      </c>
      <c r="O54" s="33">
        <f t="shared" si="1"/>
        <v>17453.290303424488</v>
      </c>
      <c r="P54" s="37">
        <f t="shared" si="2"/>
        <v>1814.9309208022851</v>
      </c>
      <c r="Q54" s="96"/>
      <c r="R54" s="30">
        <f t="shared" si="3"/>
        <v>1</v>
      </c>
      <c r="S54" s="35">
        <f t="shared" si="4"/>
        <v>1</v>
      </c>
      <c r="T54" s="96"/>
      <c r="U54" s="41">
        <f t="shared" si="5"/>
        <v>0.33600286394213891</v>
      </c>
      <c r="V54" s="35">
        <f t="shared" si="6"/>
        <v>4.0000000974460418E-3</v>
      </c>
      <c r="W54" s="96"/>
      <c r="X54" s="87">
        <f t="shared" si="14"/>
        <v>7725</v>
      </c>
      <c r="Y54" s="43">
        <f t="shared" si="7"/>
        <v>119960169.94754842</v>
      </c>
      <c r="Z54" s="43">
        <f t="shared" si="8"/>
        <v>364694.65123511053</v>
      </c>
      <c r="AA54" s="43">
        <f t="shared" si="9"/>
        <v>-1191757.000201595</v>
      </c>
      <c r="AB54" s="44">
        <f t="shared" si="10"/>
        <v>33991.947692914495</v>
      </c>
      <c r="AD54" s="42">
        <f t="shared" si="16"/>
        <v>119174824.54627484</v>
      </c>
      <c r="AE54" s="120"/>
      <c r="AF54" s="51"/>
      <c r="AG54" s="52">
        <f>'[3]Risikoschätzung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4633237364.7604055</v>
      </c>
      <c r="AE55" s="120"/>
      <c r="AF55" s="53"/>
      <c r="AG55" s="54">
        <f>'[3]Risikoschätzung '!$P$24</f>
        <v>5.2428785204316568E-9</v>
      </c>
      <c r="AH55" s="55" t="s">
        <v>52</v>
      </c>
    </row>
    <row r="56" spans="1:34" ht="15" thickBot="1" x14ac:dyDescent="0.35">
      <c r="U56" s="127" t="s">
        <v>22</v>
      </c>
      <c r="V56" s="128"/>
      <c r="X56" s="9">
        <f>SUM(X9:X54)</f>
        <v>1490600</v>
      </c>
      <c r="Y56" s="68">
        <f>SUM(Y9:Y54)</f>
        <v>4640200750.8464384</v>
      </c>
      <c r="Z56" s="69">
        <f>SUM(Z9:Z54)</f>
        <v>14107004.80498809</v>
      </c>
      <c r="AA56" s="69">
        <f>SUM(AA9:AA54)</f>
        <v>-23875970.266109243</v>
      </c>
      <c r="AB56" s="76">
        <f>SUM(AB9:AB54)</f>
        <v>1314979.3750891425</v>
      </c>
      <c r="AD56" s="70">
        <f>X56+Y56+Z56+AA56+AB56</f>
        <v>4633237364.7604055</v>
      </c>
      <c r="AF56" s="145"/>
      <c r="AG56" s="146"/>
    </row>
    <row r="57" spans="1:34" ht="15" thickBot="1" x14ac:dyDescent="0.35">
      <c r="AF57" s="147"/>
      <c r="AG57" s="148"/>
    </row>
    <row r="58" spans="1:34" x14ac:dyDescent="0.3">
      <c r="AE58" s="27"/>
      <c r="AF58" s="145"/>
      <c r="AG58" s="146"/>
      <c r="AH58" s="45"/>
    </row>
    <row r="59" spans="1:34" ht="15" thickBot="1" x14ac:dyDescent="0.35">
      <c r="AF59" s="147"/>
      <c r="AG59" s="148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D1" workbookViewId="0">
      <selection activeCell="AG55" sqref="AG5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5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4"/>
      <c r="L1" s="94"/>
      <c r="N1" s="94"/>
      <c r="Q1" s="94"/>
      <c r="R1" s="78"/>
      <c r="S1" s="78"/>
      <c r="T1" s="94"/>
      <c r="U1" s="78"/>
      <c r="V1" s="78"/>
      <c r="W1" s="94"/>
      <c r="AE1" s="120"/>
    </row>
    <row r="2" spans="1:36" ht="14.4" customHeight="1" thickBot="1" x14ac:dyDescent="0.35">
      <c r="B2" s="121" t="s">
        <v>0</v>
      </c>
      <c r="C2" s="122"/>
      <c r="D2" s="123"/>
      <c r="F2" s="120"/>
      <c r="G2" s="120"/>
      <c r="H2" s="95"/>
      <c r="K2" s="2"/>
      <c r="L2" s="95"/>
      <c r="O2" s="127" t="s">
        <v>55</v>
      </c>
      <c r="P2" s="128"/>
      <c r="Q2" s="95"/>
      <c r="R2" s="78"/>
      <c r="S2" s="78"/>
      <c r="T2" s="95"/>
      <c r="U2" s="78"/>
      <c r="V2" s="78"/>
      <c r="W2" s="95"/>
      <c r="Y2" s="129" t="s">
        <v>81</v>
      </c>
      <c r="Z2" s="130"/>
      <c r="AA2" s="131"/>
      <c r="AB2" s="8"/>
      <c r="AC2" s="8"/>
      <c r="AE2" s="120"/>
    </row>
    <row r="3" spans="1:36" ht="14.4" customHeight="1" thickBot="1" x14ac:dyDescent="0.35">
      <c r="B3" s="124"/>
      <c r="C3" s="125"/>
      <c r="D3" s="126"/>
      <c r="F3" s="120"/>
      <c r="G3" s="120"/>
      <c r="H3" s="95"/>
      <c r="K3" s="2"/>
      <c r="L3" s="95"/>
      <c r="O3" s="138" t="s">
        <v>80</v>
      </c>
      <c r="P3" s="139"/>
      <c r="Q3" s="95"/>
      <c r="R3" s="78"/>
      <c r="S3" s="78"/>
      <c r="T3" s="95"/>
      <c r="U3" s="78"/>
      <c r="V3" s="78"/>
      <c r="W3" s="95"/>
      <c r="Y3" s="132"/>
      <c r="Z3" s="133"/>
      <c r="AA3" s="134"/>
      <c r="AB3" s="8"/>
      <c r="AC3" s="8"/>
      <c r="AE3" s="120"/>
      <c r="AF3" s="98" t="s">
        <v>59</v>
      </c>
      <c r="AG3" s="99"/>
      <c r="AH3" s="100"/>
    </row>
    <row r="4" spans="1:36" ht="14.4" customHeight="1" thickBot="1" x14ac:dyDescent="0.35">
      <c r="H4" s="95"/>
      <c r="K4" s="2"/>
      <c r="L4" s="95"/>
      <c r="O4" s="140"/>
      <c r="P4" s="141"/>
      <c r="Q4" s="95"/>
      <c r="R4" s="78"/>
      <c r="S4" s="78"/>
      <c r="T4" s="95"/>
      <c r="U4" s="78"/>
      <c r="V4" s="78"/>
      <c r="W4" s="95"/>
      <c r="Y4" s="135"/>
      <c r="Z4" s="136"/>
      <c r="AA4" s="137"/>
      <c r="AB4" s="8"/>
      <c r="AC4" s="8"/>
      <c r="AE4" s="120"/>
      <c r="AF4" s="101"/>
      <c r="AG4" s="102"/>
      <c r="AH4" s="103"/>
    </row>
    <row r="5" spans="1:36" ht="14.4" customHeight="1" thickBot="1" x14ac:dyDescent="0.35">
      <c r="D5" s="104" t="s">
        <v>2</v>
      </c>
      <c r="E5" s="105"/>
      <c r="H5" s="95"/>
      <c r="I5" s="104" t="s">
        <v>7</v>
      </c>
      <c r="J5" s="108"/>
      <c r="K5" s="105"/>
      <c r="L5" s="95"/>
      <c r="M5" s="108" t="s">
        <v>3</v>
      </c>
      <c r="O5" s="110"/>
      <c r="P5" s="111"/>
      <c r="Q5" s="95"/>
      <c r="R5" s="108" t="s">
        <v>20</v>
      </c>
      <c r="S5" s="105"/>
      <c r="T5" s="95"/>
      <c r="U5" s="104" t="s">
        <v>29</v>
      </c>
      <c r="V5" s="105"/>
      <c r="W5" s="95"/>
      <c r="AE5" s="120"/>
    </row>
    <row r="6" spans="1:36" ht="14.4" customHeight="1" thickBot="1" x14ac:dyDescent="0.35">
      <c r="D6" s="106"/>
      <c r="E6" s="107"/>
      <c r="H6" s="95"/>
      <c r="I6" s="106"/>
      <c r="J6" s="109"/>
      <c r="K6" s="107"/>
      <c r="L6" s="95"/>
      <c r="M6" s="109"/>
      <c r="O6" s="112"/>
      <c r="P6" s="113"/>
      <c r="Q6" s="95"/>
      <c r="R6" s="109"/>
      <c r="S6" s="107"/>
      <c r="T6" s="95"/>
      <c r="U6" s="106"/>
      <c r="V6" s="107"/>
      <c r="W6" s="95"/>
      <c r="AE6" s="120"/>
      <c r="AF6" s="64" t="s">
        <v>30</v>
      </c>
      <c r="AG6" s="47"/>
      <c r="AH6" s="47"/>
      <c r="AI6" s="47"/>
      <c r="AJ6" s="60"/>
    </row>
    <row r="7" spans="1:36" ht="15" customHeight="1" thickBot="1" x14ac:dyDescent="0.35">
      <c r="B7" s="97" t="s">
        <v>5</v>
      </c>
      <c r="C7" s="97"/>
      <c r="D7" s="116" t="s">
        <v>4</v>
      </c>
      <c r="E7" s="116"/>
      <c r="F7" s="117" t="s">
        <v>6</v>
      </c>
      <c r="G7" s="117"/>
      <c r="H7" s="95"/>
      <c r="I7" s="72" t="s">
        <v>71</v>
      </c>
      <c r="J7" s="14" t="s">
        <v>70</v>
      </c>
      <c r="K7" s="22" t="s">
        <v>69</v>
      </c>
      <c r="L7" s="95"/>
      <c r="M7" s="1" t="s">
        <v>8</v>
      </c>
      <c r="O7" s="114"/>
      <c r="P7" s="115"/>
      <c r="Q7" s="95"/>
      <c r="R7" s="78"/>
      <c r="S7" s="78"/>
      <c r="T7" s="95"/>
      <c r="U7" s="78"/>
      <c r="V7" s="78"/>
      <c r="W7" s="95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8" t="s">
        <v>56</v>
      </c>
      <c r="AE7" s="120"/>
      <c r="AF7" s="67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5"/>
      <c r="I8" s="73"/>
      <c r="J8" s="7"/>
      <c r="K8" s="20"/>
      <c r="L8" s="95"/>
      <c r="M8" s="25"/>
      <c r="O8" s="32"/>
      <c r="P8" s="36"/>
      <c r="Q8" s="95"/>
      <c r="R8" s="80"/>
      <c r="S8" s="79"/>
      <c r="T8" s="95"/>
      <c r="U8" s="80"/>
      <c r="V8" s="79"/>
      <c r="W8" s="95"/>
      <c r="X8" s="39"/>
      <c r="Y8" s="10"/>
      <c r="Z8" s="38"/>
      <c r="AA8" s="38"/>
      <c r="AB8" s="38"/>
      <c r="AD8" s="119"/>
      <c r="AE8" s="120"/>
      <c r="AF8" s="61" t="s">
        <v>14</v>
      </c>
      <c r="AG8" s="28">
        <v>3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1">
        <f>'[1]Szenario 3'!$K9</f>
        <v>1226.2573442909008</v>
      </c>
      <c r="H9" s="95"/>
      <c r="I9" s="74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5"/>
      <c r="M9" s="88">
        <v>0.16900000000000001</v>
      </c>
      <c r="O9" s="33">
        <f>D9</f>
        <v>11899.584311285807</v>
      </c>
      <c r="P9" s="37">
        <f>E9+(E9*J9)</f>
        <v>1247.5015977705511</v>
      </c>
      <c r="Q9" s="95"/>
      <c r="R9" s="30">
        <f>IF(O9&lt;$AG$18,1,2)</f>
        <v>1</v>
      </c>
      <c r="S9" s="35">
        <f>IF(P9&lt;$AG$10,1,2)</f>
        <v>1</v>
      </c>
      <c r="T9" s="95"/>
      <c r="U9" s="41">
        <f>($AI$15/$AG$20)*(1+0.15*(O9/$AG$18)^4)+$AH$33</f>
        <v>0.3360006188453778</v>
      </c>
      <c r="V9" s="35">
        <f>($AI$7/$AG$12)*(1+0.15*(P9/$AG$10)^4)+$AH$32</f>
        <v>4.0000000217514514E-3</v>
      </c>
      <c r="W9" s="95"/>
      <c r="X9" s="78">
        <f t="shared" ref="X9:X12" si="0">($AG$7*$AG$8*S9*$AG$24+$AG$15*$AG$16*R9*$AG$24)</f>
        <v>3600</v>
      </c>
      <c r="Y9" s="43">
        <f>(O9*U9*$AG$30+P9*V9*$AG$29)*365</f>
        <v>81788338.968630016</v>
      </c>
      <c r="Z9" s="43">
        <f>(O9*$AI$15*$AG$37+P9*$AI$7*$AG$36)*365</f>
        <v>248691.56032091693</v>
      </c>
      <c r="AA9" s="43">
        <f>O9*$AI$15*($AG$41+$AG$40*(1-M9))*365</f>
        <v>15139.001008596557</v>
      </c>
      <c r="AB9" s="44">
        <f>365*((P9*$AI$7*($AG$53*$AG$54+$AG$49*$AG$50+$AG$45*$AG$46))+(O9*$AI$15*($AG$53*$AG$55+$AG$49*$AG$51+$AG$45*$AG$47)))</f>
        <v>23215.946002939912</v>
      </c>
      <c r="AD9" s="42">
        <f>SUM(X9:AB9)</f>
        <v>82078985.475962475</v>
      </c>
      <c r="AE9" s="120"/>
      <c r="AF9" s="149" t="s">
        <v>15</v>
      </c>
      <c r="AG9" s="17"/>
      <c r="AH9" s="152"/>
      <c r="AI9" s="81" t="s">
        <v>60</v>
      </c>
      <c r="AJ9" s="82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1">
        <f>'[1]Szenario 3'!$K10</f>
        <v>1244.86142</v>
      </c>
      <c r="H10" s="95"/>
      <c r="I10" s="75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5"/>
      <c r="M10" s="89">
        <v>0.23699999999999999</v>
      </c>
      <c r="O10" s="33">
        <f t="shared" ref="O10:O54" si="1">D10</f>
        <v>12023</v>
      </c>
      <c r="P10" s="37">
        <f>E10+(E10*J10)</f>
        <v>1260.2474266019526</v>
      </c>
      <c r="Q10" s="95"/>
      <c r="R10" s="30">
        <f t="shared" ref="R10:R54" si="2">IF(O10&lt;$AG$18,1,2)</f>
        <v>1</v>
      </c>
      <c r="S10" s="35">
        <f t="shared" ref="S10:S54" si="3">IF(P10&lt;$AG$10,1,2)</f>
        <v>1</v>
      </c>
      <c r="T10" s="95"/>
      <c r="U10" s="41">
        <f t="shared" ref="U10:U54" si="4">($AI$15/$AG$20)*(1+0.15*(O10/$AG$18)^4)+$AH$33</f>
        <v>0.33600064492079135</v>
      </c>
      <c r="V10" s="35">
        <f t="shared" ref="V10:V54" si="5">($AI$7/$AG$12)*(1+0.15*(P10/$AG$10)^4)+$AH$32</f>
        <v>4.0000000226541139E-3</v>
      </c>
      <c r="W10" s="95"/>
      <c r="X10" s="78">
        <f t="shared" si="0"/>
        <v>3600</v>
      </c>
      <c r="Y10" s="43">
        <f t="shared" ref="Y10:Y54" si="6">(O10*U10*$AG$30+P10*V10*$AG$29)*365</f>
        <v>82636597.45322594</v>
      </c>
      <c r="Z10" s="43">
        <f t="shared" ref="Z10:Z54" si="7">(O10*$AI$15*$AG$37+P10*$AI$7*$AG$36)*365</f>
        <v>251270.00372851655</v>
      </c>
      <c r="AA10" s="43">
        <f t="shared" ref="AA10:AA54" si="8">O10*$AI$15*($AG$41+$AG$40*(1-M10))*365</f>
        <v>14472.400102600001</v>
      </c>
      <c r="AB10" s="44">
        <f t="shared" ref="AB10:AB54" si="9">365*((P10*$AI$7*($AG$53*$AG$54+$AG$49*$AG$50+$AG$45*$AG$46))+(O10*$AI$15*($AG$53*$AG$55+$AG$49*$AG$51+$AG$45*$AG$47)))</f>
        <v>23455.958062968919</v>
      </c>
      <c r="AD10" s="42">
        <f t="shared" ref="AD10:AD46" si="10">SUM(X10:AB10)</f>
        <v>82929395.815120026</v>
      </c>
      <c r="AE10" s="120"/>
      <c r="AF10" s="150"/>
      <c r="AG10" s="18">
        <v>90408</v>
      </c>
      <c r="AH10" s="152"/>
      <c r="AI10" s="81"/>
      <c r="AJ10" s="50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1">
        <f>'[1]Szenario 3'!$K11</f>
        <v>1263.4654957090991</v>
      </c>
      <c r="H11" s="95"/>
      <c r="I11" s="75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5"/>
      <c r="M11" s="88">
        <v>0.318</v>
      </c>
      <c r="O11" s="33">
        <f>D11</f>
        <v>12146.415688714193</v>
      </c>
      <c r="P11" s="37">
        <f t="shared" ref="P11:P54" si="12">E11+(E11*J11)</f>
        <v>1272.9940522128832</v>
      </c>
      <c r="Q11" s="95"/>
      <c r="R11" s="30">
        <f t="shared" si="2"/>
        <v>1</v>
      </c>
      <c r="S11" s="35">
        <f t="shared" si="3"/>
        <v>1</v>
      </c>
      <c r="T11" s="95"/>
      <c r="U11" s="41">
        <f t="shared" si="4"/>
        <v>0.33600067181167925</v>
      </c>
      <c r="V11" s="35">
        <f t="shared" si="5"/>
        <v>4.000000023584643E-3</v>
      </c>
      <c r="W11" s="95"/>
      <c r="X11" s="78">
        <f t="shared" si="0"/>
        <v>3600</v>
      </c>
      <c r="Y11" s="43">
        <f t="shared" si="6"/>
        <v>83484856.312554643</v>
      </c>
      <c r="Z11" s="43">
        <f t="shared" si="7"/>
        <v>253848.45062601048</v>
      </c>
      <c r="AA11" s="43">
        <f t="shared" si="8"/>
        <v>13629.818568246654</v>
      </c>
      <c r="AB11" s="44">
        <f t="shared" si="9"/>
        <v>23695.973311300084</v>
      </c>
      <c r="AD11" s="42">
        <f t="shared" si="10"/>
        <v>83779630.555060208</v>
      </c>
      <c r="AE11" s="120"/>
      <c r="AF11" s="151"/>
      <c r="AG11" s="17"/>
      <c r="AH11" s="152"/>
      <c r="AI11" s="81" t="s">
        <v>61</v>
      </c>
      <c r="AJ11" s="82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1">
        <f>'[1]Szenario 3'!$K12</f>
        <v>1282.0695714181982</v>
      </c>
      <c r="H12" s="95"/>
      <c r="I12" s="75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5"/>
      <c r="M12" s="89">
        <v>0.41699999999999998</v>
      </c>
      <c r="O12" s="33">
        <f t="shared" si="1"/>
        <v>12269.831377428385</v>
      </c>
      <c r="P12" s="37">
        <f t="shared" si="12"/>
        <v>1285.7414457723603</v>
      </c>
      <c r="Q12" s="95"/>
      <c r="R12" s="30">
        <f t="shared" si="2"/>
        <v>1</v>
      </c>
      <c r="S12" s="35">
        <f t="shared" si="3"/>
        <v>1</v>
      </c>
      <c r="T12" s="95"/>
      <c r="U12" s="41">
        <f t="shared" si="4"/>
        <v>0.33600069953486877</v>
      </c>
      <c r="V12" s="35">
        <f t="shared" si="5"/>
        <v>4.0000000245436059E-3</v>
      </c>
      <c r="W12" s="95"/>
      <c r="X12" s="78">
        <f t="shared" si="0"/>
        <v>3600</v>
      </c>
      <c r="Y12" s="43">
        <f t="shared" si="6"/>
        <v>84333115.555534452</v>
      </c>
      <c r="Z12" s="43">
        <f t="shared" si="7"/>
        <v>256426.90088711915</v>
      </c>
      <c r="AA12" s="43">
        <f t="shared" si="8"/>
        <v>12544.604435260793</v>
      </c>
      <c r="AB12" s="44">
        <f t="shared" si="9"/>
        <v>23935.991632566638</v>
      </c>
      <c r="AD12" s="42">
        <f t="shared" si="10"/>
        <v>84629623.0524894</v>
      </c>
      <c r="AE12" s="120"/>
      <c r="AF12" s="66" t="s">
        <v>32</v>
      </c>
      <c r="AG12" s="59">
        <v>20</v>
      </c>
      <c r="AH12" s="40" t="s">
        <v>33</v>
      </c>
      <c r="AI12" s="40"/>
      <c r="AJ12" s="55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1">
        <f>'[1]Szenario 3'!$K13</f>
        <v>1300.673647127297</v>
      </c>
      <c r="H13" s="95"/>
      <c r="I13" s="75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5"/>
      <c r="M13" s="88">
        <v>0.621</v>
      </c>
      <c r="O13" s="33">
        <f t="shared" si="1"/>
        <v>12393.24706614258</v>
      </c>
      <c r="P13" s="37">
        <f t="shared" si="12"/>
        <v>1298.4895798237999</v>
      </c>
      <c r="Q13" s="95"/>
      <c r="R13" s="30">
        <f t="shared" si="2"/>
        <v>1</v>
      </c>
      <c r="S13" s="35">
        <f t="shared" si="3"/>
        <v>1</v>
      </c>
      <c r="T13" s="95"/>
      <c r="U13" s="41">
        <f t="shared" si="4"/>
        <v>0.33600072810735898</v>
      </c>
      <c r="V13" s="35">
        <f t="shared" si="5"/>
        <v>4.0000000255315795E-3</v>
      </c>
      <c r="W13" s="95"/>
      <c r="X13" s="78">
        <f>($AG$7*$AG$8*S13*$AG$24+$AG$15*$AG$16*R13*$AG$24)</f>
        <v>3600</v>
      </c>
      <c r="Y13" s="43">
        <f t="shared" si="6"/>
        <v>85181375.191367313</v>
      </c>
      <c r="Z13" s="43">
        <f t="shared" si="7"/>
        <v>259005.35439158254</v>
      </c>
      <c r="AA13" s="43">
        <f t="shared" si="8"/>
        <v>10123.852672327055</v>
      </c>
      <c r="AB13" s="44">
        <f t="shared" si="9"/>
        <v>24176.012916901433</v>
      </c>
      <c r="AD13" s="42">
        <f t="shared" si="10"/>
        <v>85478280.411348134</v>
      </c>
      <c r="AE13" s="120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1">
        <f>'[1]Szenario 3'!$K14</f>
        <v>1319.2777228363964</v>
      </c>
      <c r="H14" s="95"/>
      <c r="I14" s="75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5"/>
      <c r="M14" s="90">
        <f>M13+(($D$42-$D$11)/($B$42-$B$11))</f>
        <v>2.5422959091152588</v>
      </c>
      <c r="O14" s="33">
        <f t="shared" si="1"/>
        <v>12516.662754856772</v>
      </c>
      <c r="P14" s="37">
        <f t="shared" si="12"/>
        <v>1311.2384282040812</v>
      </c>
      <c r="Q14" s="95"/>
      <c r="R14" s="30">
        <f t="shared" si="2"/>
        <v>1</v>
      </c>
      <c r="S14" s="35">
        <f t="shared" si="3"/>
        <v>1</v>
      </c>
      <c r="T14" s="95"/>
      <c r="U14" s="41">
        <f t="shared" si="4"/>
        <v>0.33600075754632092</v>
      </c>
      <c r="V14" s="35">
        <f t="shared" si="5"/>
        <v>4.0000000265491414E-3</v>
      </c>
      <c r="W14" s="95"/>
      <c r="X14" s="78">
        <f>($AG$7*$AG$8*S14*$AG$24+$AG$15*$AG$16*R14*$AG$24)+AG26</f>
        <v>1163600</v>
      </c>
      <c r="Y14" s="43">
        <f t="shared" si="6"/>
        <v>86029635.229536682</v>
      </c>
      <c r="Z14" s="43">
        <f t="shared" si="7"/>
        <v>261583.81102480629</v>
      </c>
      <c r="AA14" s="43">
        <f t="shared" si="8"/>
        <v>-14001.500674651013</v>
      </c>
      <c r="AB14" s="44">
        <f t="shared" si="9"/>
        <v>24416.037059613114</v>
      </c>
      <c r="AD14" s="42">
        <f t="shared" si="10"/>
        <v>87465233.576946452</v>
      </c>
      <c r="AE14" s="120"/>
      <c r="AF14" s="64" t="s">
        <v>31</v>
      </c>
      <c r="AG14" s="47"/>
      <c r="AH14" s="47"/>
      <c r="AI14" s="47"/>
      <c r="AJ14" s="60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1">
        <f>'[1]Szenario 3'!$K15</f>
        <v>1337.8817985454955</v>
      </c>
      <c r="H15" s="95"/>
      <c r="I15" s="75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5"/>
      <c r="M15" s="91">
        <f t="shared" ref="M15:M43" si="13">M14+(($D$42-$D$11)/($B$42-$B$11))</f>
        <v>4.4635918182305172</v>
      </c>
      <c r="O15" s="33">
        <f t="shared" si="1"/>
        <v>12640.078443570965</v>
      </c>
      <c r="P15" s="37">
        <f t="shared" si="12"/>
        <v>1323.987965968267</v>
      </c>
      <c r="Q15" s="95"/>
      <c r="R15" s="30">
        <f t="shared" si="2"/>
        <v>1</v>
      </c>
      <c r="S15" s="35">
        <f t="shared" si="3"/>
        <v>1</v>
      </c>
      <c r="T15" s="95"/>
      <c r="U15" s="41">
        <f t="shared" si="4"/>
        <v>0.33600078786909732</v>
      </c>
      <c r="V15" s="35">
        <f t="shared" si="5"/>
        <v>4.000000027596878E-3</v>
      </c>
      <c r="W15" s="95"/>
      <c r="X15" s="78">
        <f>($AJ$11*$AG$8*S15*$AG$25+$AJ$9*$AG$8*$AG$24*S15+$AG$15*$AG$16*R15*$AG$24)</f>
        <v>7725</v>
      </c>
      <c r="Y15" s="43">
        <f t="shared" si="6"/>
        <v>86877895.679805994</v>
      </c>
      <c r="Z15" s="43">
        <f t="shared" si="7"/>
        <v>264162.27067753155</v>
      </c>
      <c r="AA15" s="43">
        <f t="shared" si="8"/>
        <v>-38604.599484579659</v>
      </c>
      <c r="AB15" s="44">
        <f t="shared" si="9"/>
        <v>24656.063960884861</v>
      </c>
      <c r="AD15" s="42">
        <f t="shared" si="10"/>
        <v>87135834.414959833</v>
      </c>
      <c r="AE15" s="120"/>
      <c r="AF15" s="65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1">
        <f>'[1]Szenario 3'!$K16</f>
        <v>1356.4858742545948</v>
      </c>
      <c r="H16" s="95"/>
      <c r="I16" s="75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5"/>
      <c r="M16" s="90">
        <f t="shared" si="13"/>
        <v>6.3848877273457756</v>
      </c>
      <c r="O16" s="33">
        <f t="shared" si="1"/>
        <v>12763.494132285157</v>
      </c>
      <c r="P16" s="37">
        <f t="shared" si="12"/>
        <v>1336.7381693195193</v>
      </c>
      <c r="Q16" s="95"/>
      <c r="R16" s="30">
        <f t="shared" si="2"/>
        <v>1</v>
      </c>
      <c r="S16" s="35">
        <f t="shared" si="3"/>
        <v>1</v>
      </c>
      <c r="T16" s="95"/>
      <c r="U16" s="41">
        <f t="shared" si="4"/>
        <v>0.33600081909320284</v>
      </c>
      <c r="V16" s="35">
        <f t="shared" si="5"/>
        <v>4.0000000286753816E-3</v>
      </c>
      <c r="W16" s="95"/>
      <c r="X16" s="87">
        <f t="shared" ref="X16:X54" si="14">($AJ$11*$AG$8*S16*$AG$25+$AJ$9*$AG$8*$AG$24*S16+$AG$15*$AG$16*R16*$AG$24)</f>
        <v>7725</v>
      </c>
      <c r="Y16" s="43">
        <f t="shared" si="6"/>
        <v>87726156.552217126</v>
      </c>
      <c r="Z16" s="43">
        <f t="shared" si="7"/>
        <v>266740.73324552807</v>
      </c>
      <c r="AA16" s="43">
        <f t="shared" si="8"/>
        <v>-63685.443757458896</v>
      </c>
      <c r="AB16" s="44">
        <f t="shared" si="9"/>
        <v>24896.09352549395</v>
      </c>
      <c r="AD16" s="42">
        <f t="shared" si="10"/>
        <v>87961832.935230687</v>
      </c>
      <c r="AE16" s="120"/>
      <c r="AF16" s="61" t="s">
        <v>17</v>
      </c>
      <c r="AG16" s="28">
        <v>6</v>
      </c>
      <c r="AH16" s="27" t="s">
        <v>18</v>
      </c>
      <c r="AI16" s="27"/>
      <c r="AJ16" s="50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1">
        <f>'[1]Szenario 3'!$K17</f>
        <v>1375.0899499636937</v>
      </c>
      <c r="H17" s="95"/>
      <c r="I17" s="75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5"/>
      <c r="M17" s="91">
        <f t="shared" si="13"/>
        <v>8.306183636461034</v>
      </c>
      <c r="O17" s="33">
        <f t="shared" si="1"/>
        <v>12886.909820999348</v>
      </c>
      <c r="P17" s="37">
        <f t="shared" si="12"/>
        <v>1349.4890155437977</v>
      </c>
      <c r="Q17" s="95"/>
      <c r="R17" s="30">
        <f t="shared" si="2"/>
        <v>1</v>
      </c>
      <c r="S17" s="35">
        <f t="shared" si="3"/>
        <v>1</v>
      </c>
      <c r="T17" s="95"/>
      <c r="U17" s="41">
        <f t="shared" si="4"/>
        <v>0.33600085123632406</v>
      </c>
      <c r="V17" s="35">
        <f t="shared" si="5"/>
        <v>4.0000000297852481E-3</v>
      </c>
      <c r="W17" s="95"/>
      <c r="X17" s="87">
        <f t="shared" si="14"/>
        <v>7725</v>
      </c>
      <c r="Y17" s="43">
        <f t="shared" si="6"/>
        <v>88574417.857089341</v>
      </c>
      <c r="Z17" s="43">
        <f t="shared" si="7"/>
        <v>269319.19862930855</v>
      </c>
      <c r="AA17" s="43">
        <f t="shared" si="8"/>
        <v>-89244.033493288691</v>
      </c>
      <c r="AB17" s="44">
        <f t="shared" si="9"/>
        <v>25136.125662550483</v>
      </c>
      <c r="AD17" s="42">
        <f t="shared" si="10"/>
        <v>88787354.1478879</v>
      </c>
      <c r="AE17" s="120"/>
      <c r="AF17" s="149" t="s">
        <v>16</v>
      </c>
      <c r="AG17" s="17"/>
      <c r="AH17" s="152"/>
      <c r="AI17" s="27"/>
      <c r="AJ17" s="50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1">
        <f>'[1]Szenario 3'!$K18</f>
        <v>1393.6940256727928</v>
      </c>
      <c r="H18" s="95"/>
      <c r="I18" s="75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5"/>
      <c r="M18" s="90">
        <f t="shared" si="13"/>
        <v>10.227479545576292</v>
      </c>
      <c r="O18" s="33">
        <f t="shared" si="1"/>
        <v>13010.325509713541</v>
      </c>
      <c r="P18" s="37">
        <f t="shared" si="12"/>
        <v>1362.240482948966</v>
      </c>
      <c r="Q18" s="95"/>
      <c r="R18" s="30">
        <f t="shared" si="2"/>
        <v>1</v>
      </c>
      <c r="S18" s="35">
        <f t="shared" si="3"/>
        <v>1</v>
      </c>
      <c r="T18" s="95"/>
      <c r="U18" s="41">
        <f t="shared" si="4"/>
        <v>0.3360008843163193</v>
      </c>
      <c r="V18" s="35">
        <f t="shared" si="5"/>
        <v>4.0000000309270813E-3</v>
      </c>
      <c r="W18" s="95"/>
      <c r="X18" s="87">
        <f t="shared" si="14"/>
        <v>7725</v>
      </c>
      <c r="Y18" s="43">
        <f t="shared" si="6"/>
        <v>89422679.605018303</v>
      </c>
      <c r="Z18" s="43">
        <f t="shared" si="7"/>
        <v>271897.66673386126</v>
      </c>
      <c r="AA18" s="43">
        <f t="shared" si="8"/>
        <v>-115280.36869206907</v>
      </c>
      <c r="AB18" s="44">
        <f t="shared" si="9"/>
        <v>25376.160285253663</v>
      </c>
      <c r="AD18" s="42">
        <f t="shared" si="10"/>
        <v>89612398.063345343</v>
      </c>
      <c r="AE18" s="120"/>
      <c r="AF18" s="150"/>
      <c r="AG18" s="18">
        <v>60000</v>
      </c>
      <c r="AH18" s="152"/>
      <c r="AI18" s="27"/>
      <c r="AJ18" s="50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1">
        <f>'[1]Szenario 3'!$K19</f>
        <v>1412.2981013818919</v>
      </c>
      <c r="H19" s="95"/>
      <c r="I19" s="75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5"/>
      <c r="M19" s="91">
        <f t="shared" si="13"/>
        <v>12.148775454691551</v>
      </c>
      <c r="O19" s="33">
        <f t="shared" si="1"/>
        <v>13133.741198427733</v>
      </c>
      <c r="P19" s="37">
        <f t="shared" si="12"/>
        <v>1374.9925508079632</v>
      </c>
      <c r="Q19" s="95"/>
      <c r="R19" s="30">
        <f t="shared" si="2"/>
        <v>1</v>
      </c>
      <c r="S19" s="35">
        <f t="shared" si="3"/>
        <v>1</v>
      </c>
      <c r="T19" s="95"/>
      <c r="U19" s="41">
        <f t="shared" si="4"/>
        <v>0.33600091835121876</v>
      </c>
      <c r="V19" s="35">
        <f t="shared" si="5"/>
        <v>4.00000003210149E-3</v>
      </c>
      <c r="W19" s="95"/>
      <c r="X19" s="87">
        <f t="shared" si="14"/>
        <v>7725</v>
      </c>
      <c r="Y19" s="43">
        <f t="shared" si="6"/>
        <v>90270941.806875199</v>
      </c>
      <c r="Z19" s="43">
        <f t="shared" si="7"/>
        <v>274476.13746840175</v>
      </c>
      <c r="AA19" s="43">
        <f t="shared" si="8"/>
        <v>-141794.44935380001</v>
      </c>
      <c r="AB19" s="44">
        <f t="shared" si="9"/>
        <v>25616.197310664462</v>
      </c>
      <c r="AD19" s="42">
        <f t="shared" si="10"/>
        <v>90436964.692300469</v>
      </c>
      <c r="AE19" s="120"/>
      <c r="AF19" s="151"/>
      <c r="AG19" s="17"/>
      <c r="AH19" s="152"/>
      <c r="AI19" s="27"/>
      <c r="AJ19" s="50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1">
        <f>'[1]Szenario 3'!$K20</f>
        <v>1430.902177090991</v>
      </c>
      <c r="H20" s="95"/>
      <c r="I20" s="75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5"/>
      <c r="M20" s="90">
        <f t="shared" si="13"/>
        <v>14.070071363806809</v>
      </c>
      <c r="O20" s="33">
        <f t="shared" si="1"/>
        <v>13257.156887141928</v>
      </c>
      <c r="P20" s="37">
        <f t="shared" si="12"/>
        <v>1387.7451993057221</v>
      </c>
      <c r="Q20" s="95"/>
      <c r="R20" s="30">
        <f t="shared" si="2"/>
        <v>1</v>
      </c>
      <c r="S20" s="35">
        <f t="shared" si="3"/>
        <v>1</v>
      </c>
      <c r="T20" s="95"/>
      <c r="U20" s="41">
        <f t="shared" si="4"/>
        <v>0.33600095335922447</v>
      </c>
      <c r="V20" s="35">
        <f t="shared" si="5"/>
        <v>4.0000000333090882E-3</v>
      </c>
      <c r="W20" s="95"/>
      <c r="X20" s="87">
        <f t="shared" si="14"/>
        <v>7725</v>
      </c>
      <c r="Y20" s="43">
        <f t="shared" si="6"/>
        <v>91119204.473806471</v>
      </c>
      <c r="Z20" s="43">
        <f t="shared" si="7"/>
        <v>277054.61074614007</v>
      </c>
      <c r="AA20" s="43">
        <f t="shared" si="8"/>
        <v>-168786.27547848158</v>
      </c>
      <c r="AB20" s="44">
        <f t="shared" si="9"/>
        <v>25856.236659493155</v>
      </c>
      <c r="AD20" s="42">
        <f t="shared" si="10"/>
        <v>91261054.045733631</v>
      </c>
      <c r="AE20" s="120"/>
      <c r="AF20" s="66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1">
        <f>'[1]Szenario 3'!$K21</f>
        <v>1449.5062528000901</v>
      </c>
      <c r="H21" s="95"/>
      <c r="I21" s="75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5"/>
      <c r="M21" s="91">
        <f t="shared" si="13"/>
        <v>15.991367272922067</v>
      </c>
      <c r="O21" s="33">
        <f t="shared" si="1"/>
        <v>13380.57257585612</v>
      </c>
      <c r="P21" s="37">
        <f t="shared" si="12"/>
        <v>1400.4984094895563</v>
      </c>
      <c r="Q21" s="95"/>
      <c r="R21" s="30">
        <f t="shared" si="2"/>
        <v>1</v>
      </c>
      <c r="S21" s="35">
        <f t="shared" si="3"/>
        <v>1</v>
      </c>
      <c r="T21" s="95"/>
      <c r="U21" s="41">
        <f t="shared" si="4"/>
        <v>0.33600098935871042</v>
      </c>
      <c r="V21" s="35">
        <f t="shared" si="5"/>
        <v>4.0000000345504962E-3</v>
      </c>
      <c r="W21" s="95"/>
      <c r="X21" s="87">
        <f t="shared" si="14"/>
        <v>7725</v>
      </c>
      <c r="Y21" s="43">
        <f t="shared" si="6"/>
        <v>91967467.617233187</v>
      </c>
      <c r="Z21" s="43">
        <f t="shared" si="7"/>
        <v>279633.08648406336</v>
      </c>
      <c r="AA21" s="43">
        <f t="shared" si="8"/>
        <v>-196255.84706611367</v>
      </c>
      <c r="AB21" s="44">
        <f t="shared" si="9"/>
        <v>26096.278255900834</v>
      </c>
      <c r="AD21" s="42">
        <f t="shared" si="10"/>
        <v>92084666.134907022</v>
      </c>
      <c r="AE21" s="120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1">
        <f>'[1]Szenario 3'!$K22</f>
        <v>1468.110328509189</v>
      </c>
      <c r="H22" s="95"/>
      <c r="I22" s="75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5"/>
      <c r="M22" s="90">
        <f t="shared" si="13"/>
        <v>17.912663182037328</v>
      </c>
      <c r="O22" s="33">
        <f t="shared" si="1"/>
        <v>13503.988264570315</v>
      </c>
      <c r="P22" s="37">
        <f t="shared" si="12"/>
        <v>1413.2521632227508</v>
      </c>
      <c r="Q22" s="95"/>
      <c r="R22" s="30">
        <f t="shared" si="2"/>
        <v>1</v>
      </c>
      <c r="S22" s="35">
        <f t="shared" si="3"/>
        <v>1</v>
      </c>
      <c r="T22" s="95"/>
      <c r="U22" s="41">
        <f t="shared" si="4"/>
        <v>0.33600102636822227</v>
      </c>
      <c r="V22" s="35">
        <f t="shared" si="5"/>
        <v>4.0000000358263394E-3</v>
      </c>
      <c r="W22" s="95"/>
      <c r="X22" s="87">
        <f t="shared" si="14"/>
        <v>7725</v>
      </c>
      <c r="Y22" s="43">
        <f t="shared" si="6"/>
        <v>92815731.248851016</v>
      </c>
      <c r="Z22" s="43">
        <f t="shared" si="7"/>
        <v>282211.56460273289</v>
      </c>
      <c r="AA22" s="43">
        <f t="shared" si="8"/>
        <v>-224203.16411669651</v>
      </c>
      <c r="AB22" s="44">
        <f t="shared" si="9"/>
        <v>26336.32202731369</v>
      </c>
      <c r="AD22" s="42">
        <f t="shared" si="10"/>
        <v>92907800.971364364</v>
      </c>
      <c r="AE22" s="120"/>
      <c r="AF22" s="56" t="s">
        <v>25</v>
      </c>
      <c r="AG22" s="47"/>
      <c r="AH22" s="47"/>
      <c r="AI22" s="83" t="s">
        <v>62</v>
      </c>
      <c r="AJ22" s="84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1">
        <f>'[1]Szenario 3'!$K23</f>
        <v>1486.7144042182883</v>
      </c>
      <c r="H23" s="95"/>
      <c r="I23" s="75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5"/>
      <c r="M23" s="91">
        <f t="shared" si="13"/>
        <v>19.833959091152586</v>
      </c>
      <c r="O23" s="33">
        <f t="shared" si="1"/>
        <v>13627.403953284507</v>
      </c>
      <c r="P23" s="37">
        <f t="shared" si="12"/>
        <v>1426.0064431411149</v>
      </c>
      <c r="Q23" s="95"/>
      <c r="R23" s="30">
        <f t="shared" si="2"/>
        <v>1</v>
      </c>
      <c r="S23" s="35">
        <f t="shared" si="3"/>
        <v>1</v>
      </c>
      <c r="T23" s="95"/>
      <c r="U23" s="41">
        <f t="shared" si="4"/>
        <v>0.3360010644064777</v>
      </c>
      <c r="V23" s="35">
        <f t="shared" si="5"/>
        <v>4.0000000371372517E-3</v>
      </c>
      <c r="W23" s="95"/>
      <c r="X23" s="87">
        <f t="shared" si="14"/>
        <v>7725</v>
      </c>
      <c r="Y23" s="43">
        <f t="shared" si="6"/>
        <v>93663995.380630061</v>
      </c>
      <c r="Z23" s="43">
        <f t="shared" si="7"/>
        <v>284790.04502609343</v>
      </c>
      <c r="AA23" s="43">
        <f t="shared" si="8"/>
        <v>-252628.22663022974</v>
      </c>
      <c r="AB23" s="44">
        <f t="shared" si="9"/>
        <v>26576.367904249146</v>
      </c>
      <c r="AD23" s="42">
        <f t="shared" si="10"/>
        <v>93730458.566930175</v>
      </c>
      <c r="AE23" s="120"/>
      <c r="AF23" s="57" t="s">
        <v>34</v>
      </c>
      <c r="AG23" s="27"/>
      <c r="AH23" s="27"/>
      <c r="AI23" s="81" t="s">
        <v>63</v>
      </c>
      <c r="AJ23" s="85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1">
        <f>'[1]Szenario 3'!$K24</f>
        <v>1505.3184799273872</v>
      </c>
      <c r="H24" s="95"/>
      <c r="I24" s="75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5"/>
      <c r="M24" s="90">
        <f t="shared" si="13"/>
        <v>21.755255000267844</v>
      </c>
      <c r="O24" s="33">
        <f t="shared" si="1"/>
        <v>13750.819641998702</v>
      </c>
      <c r="P24" s="37">
        <f t="shared" si="12"/>
        <v>1438.7612326122869</v>
      </c>
      <c r="Q24" s="95"/>
      <c r="R24" s="30">
        <f t="shared" si="2"/>
        <v>1</v>
      </c>
      <c r="S24" s="35">
        <f t="shared" si="3"/>
        <v>1</v>
      </c>
      <c r="T24" s="95"/>
      <c r="U24" s="41">
        <f t="shared" si="4"/>
        <v>0.33600110349236617</v>
      </c>
      <c r="V24" s="35">
        <f t="shared" si="5"/>
        <v>4.0000000384838681E-3</v>
      </c>
      <c r="W24" s="95"/>
      <c r="X24" s="87">
        <f t="shared" si="14"/>
        <v>7725</v>
      </c>
      <c r="Y24" s="43">
        <f t="shared" si="6"/>
        <v>94512260.024815038</v>
      </c>
      <c r="Z24" s="43">
        <f t="shared" si="7"/>
        <v>287368.52768129529</v>
      </c>
      <c r="AA24" s="43">
        <f t="shared" si="8"/>
        <v>-281531.03460671363</v>
      </c>
      <c r="AB24" s="44">
        <f t="shared" si="9"/>
        <v>26816.415820153052</v>
      </c>
      <c r="AD24" s="42">
        <f t="shared" si="10"/>
        <v>94552638.93370977</v>
      </c>
      <c r="AE24" s="120"/>
      <c r="AF24" s="49" t="s">
        <v>35</v>
      </c>
      <c r="AG24" s="28">
        <v>5</v>
      </c>
      <c r="AH24" s="27" t="s">
        <v>28</v>
      </c>
      <c r="AI24" s="81" t="s">
        <v>66</v>
      </c>
      <c r="AJ24" s="85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1">
        <f>'[1]Szenario 3'!$K25</f>
        <v>1523.9225556364863</v>
      </c>
      <c r="H25" s="95"/>
      <c r="I25" s="75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5"/>
      <c r="M25" s="91">
        <f t="shared" si="13"/>
        <v>23.676550909383103</v>
      </c>
      <c r="O25" s="33">
        <f t="shared" si="1"/>
        <v>13874.235330712894</v>
      </c>
      <c r="P25" s="37">
        <f t="shared" si="12"/>
        <v>1451.5165156975786</v>
      </c>
      <c r="Q25" s="95"/>
      <c r="R25" s="30">
        <f t="shared" si="2"/>
        <v>1</v>
      </c>
      <c r="S25" s="35">
        <f t="shared" si="3"/>
        <v>1</v>
      </c>
      <c r="T25" s="95"/>
      <c r="U25" s="41">
        <f t="shared" si="4"/>
        <v>0.33600114364494893</v>
      </c>
      <c r="V25" s="35">
        <f t="shared" si="5"/>
        <v>4.000000039866833E-3</v>
      </c>
      <c r="W25" s="95"/>
      <c r="X25" s="87">
        <f t="shared" si="14"/>
        <v>7725</v>
      </c>
      <c r="Y25" s="43">
        <f t="shared" si="6"/>
        <v>95360525.193925396</v>
      </c>
      <c r="Z25" s="43">
        <f t="shared" si="7"/>
        <v>289947.01249852695</v>
      </c>
      <c r="AA25" s="43">
        <f t="shared" si="8"/>
        <v>-310911.58804614807</v>
      </c>
      <c r="AB25" s="44">
        <f t="shared" si="9"/>
        <v>27056.465711246958</v>
      </c>
      <c r="AD25" s="42">
        <f t="shared" si="10"/>
        <v>95374342.084089026</v>
      </c>
      <c r="AE25" s="120"/>
      <c r="AF25" s="49" t="s">
        <v>36</v>
      </c>
      <c r="AG25" s="28">
        <v>30</v>
      </c>
      <c r="AH25" s="27" t="s">
        <v>28</v>
      </c>
      <c r="AI25" s="81" t="s">
        <v>68</v>
      </c>
      <c r="AJ25" s="85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1">
        <f>'[1]Szenario 3'!$K26</f>
        <v>1542.5266313455852</v>
      </c>
      <c r="H26" s="95"/>
      <c r="I26" s="75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5"/>
      <c r="M26" s="90">
        <f t="shared" si="13"/>
        <v>25.597846818498361</v>
      </c>
      <c r="O26" s="33">
        <f t="shared" si="1"/>
        <v>13997.651019427089</v>
      </c>
      <c r="P26" s="37">
        <f t="shared" si="12"/>
        <v>1464.2722771161875</v>
      </c>
      <c r="Q26" s="95"/>
      <c r="R26" s="30">
        <f t="shared" si="2"/>
        <v>1</v>
      </c>
      <c r="S26" s="35">
        <f t="shared" si="3"/>
        <v>1</v>
      </c>
      <c r="T26" s="95"/>
      <c r="U26" s="41">
        <f t="shared" si="4"/>
        <v>0.33600118488345915</v>
      </c>
      <c r="V26" s="35">
        <f t="shared" si="5"/>
        <v>4.0000000412867944E-3</v>
      </c>
      <c r="W26" s="95"/>
      <c r="X26" s="87">
        <f t="shared" si="14"/>
        <v>7725</v>
      </c>
      <c r="Y26" s="43">
        <f t="shared" si="6"/>
        <v>96208790.900755748</v>
      </c>
      <c r="Z26" s="43">
        <f t="shared" si="7"/>
        <v>292525.49941085861</v>
      </c>
      <c r="AA26" s="43">
        <f t="shared" si="8"/>
        <v>-340769.88694853318</v>
      </c>
      <c r="AB26" s="44">
        <f t="shared" si="9"/>
        <v>27296.517516384956</v>
      </c>
      <c r="AD26" s="42">
        <f t="shared" si="10"/>
        <v>96195568.030734465</v>
      </c>
      <c r="AE26" s="120"/>
      <c r="AF26" s="58" t="s">
        <v>27</v>
      </c>
      <c r="AG26" s="59">
        <f>(3750*AJ11*AG8)+(850*AJ9)+(4*130000)</f>
        <v>1160000</v>
      </c>
      <c r="AH26" s="40" t="s">
        <v>21</v>
      </c>
      <c r="AI26" s="86"/>
      <c r="AJ26" s="39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1">
        <f>'[1]Szenario 3'!$K27</f>
        <v>1561.1307070546845</v>
      </c>
      <c r="H27" s="95"/>
      <c r="I27" s="75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5"/>
      <c r="M27" s="91">
        <f t="shared" si="13"/>
        <v>27.51914272761362</v>
      </c>
      <c r="O27" s="33">
        <f t="shared" si="1"/>
        <v>14121.066708141281</v>
      </c>
      <c r="P27" s="37">
        <f t="shared" si="12"/>
        <v>1477.0285022115986</v>
      </c>
      <c r="Q27" s="95"/>
      <c r="R27" s="30">
        <f t="shared" si="2"/>
        <v>1</v>
      </c>
      <c r="S27" s="35">
        <f t="shared" si="3"/>
        <v>1</v>
      </c>
      <c r="T27" s="95"/>
      <c r="U27" s="41">
        <f t="shared" si="4"/>
        <v>0.33600122722730186</v>
      </c>
      <c r="V27" s="35">
        <f t="shared" si="5"/>
        <v>4.0000000427444079E-3</v>
      </c>
      <c r="W27" s="95"/>
      <c r="X27" s="87">
        <f t="shared" si="14"/>
        <v>7725</v>
      </c>
      <c r="Y27" s="43">
        <f t="shared" si="6"/>
        <v>97057057.158376247</v>
      </c>
      <c r="Z27" s="43">
        <f t="shared" si="7"/>
        <v>295103.98835409456</v>
      </c>
      <c r="AA27" s="43">
        <f t="shared" si="8"/>
        <v>-371105.93131386879</v>
      </c>
      <c r="AB27" s="44">
        <f t="shared" si="9"/>
        <v>27536.571176919198</v>
      </c>
      <c r="AD27" s="42">
        <f t="shared" si="10"/>
        <v>97016316.786593392</v>
      </c>
      <c r="AE27" s="120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1">
        <f>'[1]Szenario 3'!$K28</f>
        <v>1579.7347827637834</v>
      </c>
      <c r="H28" s="95"/>
      <c r="I28" s="75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5"/>
      <c r="M28" s="90">
        <f t="shared" si="13"/>
        <v>29.440438636728878</v>
      </c>
      <c r="O28" s="33">
        <f t="shared" si="1"/>
        <v>14244.482396855472</v>
      </c>
      <c r="P28" s="37">
        <f t="shared" si="12"/>
        <v>1489.7851769200265</v>
      </c>
      <c r="Q28" s="95"/>
      <c r="R28" s="30">
        <f t="shared" si="2"/>
        <v>1</v>
      </c>
      <c r="S28" s="35">
        <f t="shared" si="3"/>
        <v>1</v>
      </c>
      <c r="T28" s="95"/>
      <c r="U28" s="41">
        <f t="shared" si="4"/>
        <v>0.3360012706960539</v>
      </c>
      <c r="V28" s="35">
        <f t="shared" si="5"/>
        <v>4.0000000442403346E-3</v>
      </c>
      <c r="W28" s="95"/>
      <c r="X28" s="87">
        <f t="shared" si="14"/>
        <v>7725</v>
      </c>
      <c r="Y28" s="43">
        <f t="shared" si="6"/>
        <v>97905323.980133235</v>
      </c>
      <c r="Z28" s="43">
        <f t="shared" si="7"/>
        <v>297682.47926663555</v>
      </c>
      <c r="AA28" s="43">
        <f t="shared" si="8"/>
        <v>-401919.72114215489</v>
      </c>
      <c r="AB28" s="44">
        <f t="shared" si="9"/>
        <v>27776.626636573648</v>
      </c>
      <c r="AD28" s="42">
        <f t="shared" si="10"/>
        <v>97836588.364894286</v>
      </c>
      <c r="AE28" s="120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1">
        <f>'[1]Szenario 3'!$K29</f>
        <v>1598.3388584728825</v>
      </c>
      <c r="H29" s="95"/>
      <c r="I29" s="75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5"/>
      <c r="M29" s="91">
        <f t="shared" si="13"/>
        <v>31.361734545844136</v>
      </c>
      <c r="O29" s="33">
        <f t="shared" si="1"/>
        <v>14367.898085569666</v>
      </c>
      <c r="P29" s="37">
        <f t="shared" si="12"/>
        <v>1502.5422877407514</v>
      </c>
      <c r="Q29" s="95"/>
      <c r="R29" s="30">
        <f t="shared" si="2"/>
        <v>1</v>
      </c>
      <c r="S29" s="35">
        <f t="shared" si="3"/>
        <v>1</v>
      </c>
      <c r="T29" s="95"/>
      <c r="U29" s="41">
        <f t="shared" si="4"/>
        <v>0.33600131530946392</v>
      </c>
      <c r="V29" s="35">
        <f t="shared" si="5"/>
        <v>4.0000000457752387E-3</v>
      </c>
      <c r="W29" s="95"/>
      <c r="X29" s="87">
        <f t="shared" si="14"/>
        <v>7725</v>
      </c>
      <c r="Y29" s="43">
        <f t="shared" si="6"/>
        <v>98753591.379649788</v>
      </c>
      <c r="Z29" s="43">
        <f t="shared" si="7"/>
        <v>300260.97208934842</v>
      </c>
      <c r="AA29" s="43">
        <f t="shared" si="8"/>
        <v>-433211.25643339171</v>
      </c>
      <c r="AB29" s="44">
        <f t="shared" si="9"/>
        <v>28016.683841325368</v>
      </c>
      <c r="AD29" s="42">
        <f t="shared" si="10"/>
        <v>98656382.779147074</v>
      </c>
      <c r="AE29" s="120"/>
      <c r="AF29" s="57" t="s">
        <v>23</v>
      </c>
      <c r="AG29" s="28">
        <v>35</v>
      </c>
      <c r="AH29" s="27" t="s">
        <v>21</v>
      </c>
      <c r="AI29" s="50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1">
        <f>'[1]Szenario 3'!$K30</f>
        <v>1616.9429341819816</v>
      </c>
      <c r="H30" s="95"/>
      <c r="I30" s="75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5"/>
      <c r="M30" s="90">
        <f t="shared" si="13"/>
        <v>33.283030454959395</v>
      </c>
      <c r="O30" s="33">
        <f t="shared" si="1"/>
        <v>14491.313774283859</v>
      </c>
      <c r="P30" s="37">
        <f t="shared" si="12"/>
        <v>1515.2998217082188</v>
      </c>
      <c r="Q30" s="95"/>
      <c r="R30" s="30">
        <f t="shared" si="2"/>
        <v>1</v>
      </c>
      <c r="S30" s="35">
        <f t="shared" si="3"/>
        <v>1</v>
      </c>
      <c r="T30" s="95"/>
      <c r="U30" s="41">
        <f t="shared" si="4"/>
        <v>0.33600136108745254</v>
      </c>
      <c r="V30" s="35">
        <f t="shared" si="5"/>
        <v>4.0000000473497934E-3</v>
      </c>
      <c r="W30" s="95"/>
      <c r="X30" s="87">
        <f t="shared" si="14"/>
        <v>7725</v>
      </c>
      <c r="Y30" s="43">
        <f t="shared" si="6"/>
        <v>99601859.370826468</v>
      </c>
      <c r="Z30" s="43">
        <f t="shared" si="7"/>
        <v>302839.46676544403</v>
      </c>
      <c r="AA30" s="43">
        <f t="shared" si="8"/>
        <v>-464980.53718757915</v>
      </c>
      <c r="AB30" s="44">
        <f t="shared" si="9"/>
        <v>28256.742739292866</v>
      </c>
      <c r="AD30" s="42">
        <f t="shared" si="10"/>
        <v>99475700.04314363</v>
      </c>
      <c r="AE30" s="120"/>
      <c r="AF30" s="61" t="s">
        <v>24</v>
      </c>
      <c r="AG30" s="28">
        <v>56</v>
      </c>
      <c r="AH30" s="27" t="s">
        <v>21</v>
      </c>
      <c r="AI30" s="50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1">
        <f>'[1]Szenario 3'!$K31</f>
        <v>1635.5470098910807</v>
      </c>
      <c r="H31" s="95"/>
      <c r="I31" s="75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5"/>
      <c r="M31" s="91">
        <f t="shared" si="13"/>
        <v>35.204326364074653</v>
      </c>
      <c r="O31" s="33">
        <f t="shared" si="1"/>
        <v>14614.729462998052</v>
      </c>
      <c r="P31" s="37">
        <f t="shared" si="12"/>
        <v>1528.0577663657839</v>
      </c>
      <c r="Q31" s="95"/>
      <c r="R31" s="30">
        <f t="shared" si="2"/>
        <v>1</v>
      </c>
      <c r="S31" s="35">
        <f t="shared" si="3"/>
        <v>1</v>
      </c>
      <c r="T31" s="95"/>
      <c r="U31" s="41">
        <f t="shared" si="4"/>
        <v>0.33600140805011214</v>
      </c>
      <c r="V31" s="35">
        <f t="shared" si="5"/>
        <v>4.000000048964677E-3</v>
      </c>
      <c r="W31" s="95"/>
      <c r="X31" s="87">
        <f t="shared" si="14"/>
        <v>7725</v>
      </c>
      <c r="Y31" s="43">
        <f t="shared" si="6"/>
        <v>100450127.9678423</v>
      </c>
      <c r="Z31" s="43">
        <f t="shared" si="7"/>
        <v>305417.9632403623</v>
      </c>
      <c r="AA31" s="43">
        <f t="shared" si="8"/>
        <v>-497227.56340471702</v>
      </c>
      <c r="AB31" s="44">
        <f t="shared" si="9"/>
        <v>28496.803280631051</v>
      </c>
      <c r="AD31" s="42">
        <f t="shared" si="10"/>
        <v>100294540.17095856</v>
      </c>
      <c r="AE31" s="120"/>
      <c r="AF31" s="62" t="s">
        <v>43</v>
      </c>
      <c r="AG31" s="28" t="s">
        <v>57</v>
      </c>
      <c r="AH31" s="27"/>
      <c r="AI31" s="50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1">
        <f>'[1]Szenario 3'!$K32</f>
        <v>1654.1510856001801</v>
      </c>
      <c r="H32" s="95"/>
      <c r="I32" s="75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5"/>
      <c r="M32" s="90">
        <f t="shared" si="13"/>
        <v>37.125622273189911</v>
      </c>
      <c r="O32" s="33">
        <f t="shared" si="1"/>
        <v>14738.145151712242</v>
      </c>
      <c r="P32" s="37">
        <f t="shared" si="12"/>
        <v>1540.8161097409834</v>
      </c>
      <c r="Q32" s="95"/>
      <c r="R32" s="30">
        <f t="shared" si="2"/>
        <v>1</v>
      </c>
      <c r="S32" s="35">
        <f t="shared" si="3"/>
        <v>1</v>
      </c>
      <c r="T32" s="95"/>
      <c r="U32" s="41">
        <f t="shared" si="4"/>
        <v>0.336001456217707</v>
      </c>
      <c r="V32" s="35">
        <f t="shared" si="5"/>
        <v>4.0000000506205721E-3</v>
      </c>
      <c r="W32" s="95"/>
      <c r="X32" s="87">
        <f t="shared" si="14"/>
        <v>7725</v>
      </c>
      <c r="Y32" s="43">
        <f t="shared" si="6"/>
        <v>101298397.18515544</v>
      </c>
      <c r="Z32" s="43">
        <f t="shared" si="7"/>
        <v>307996.46146166371</v>
      </c>
      <c r="AA32" s="43">
        <f t="shared" si="8"/>
        <v>-529952.33508480561</v>
      </c>
      <c r="AB32" s="44">
        <f t="shared" si="9"/>
        <v>28736.865417432284</v>
      </c>
      <c r="AD32" s="42">
        <f t="shared" si="10"/>
        <v>101112903.17694972</v>
      </c>
      <c r="AE32" s="120"/>
      <c r="AF32" s="49" t="s">
        <v>23</v>
      </c>
      <c r="AG32" s="27"/>
      <c r="AH32" s="28">
        <v>0</v>
      </c>
      <c r="AI32" s="50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1">
        <f>'[1]Szenario 3'!$K33</f>
        <v>1672.7551613092789</v>
      </c>
      <c r="H33" s="95"/>
      <c r="I33" s="75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5"/>
      <c r="M33" s="91">
        <f t="shared" si="13"/>
        <v>39.04691818230517</v>
      </c>
      <c r="O33" s="33">
        <f t="shared" si="1"/>
        <v>14861.560840426435</v>
      </c>
      <c r="P33" s="37">
        <f t="shared" si="12"/>
        <v>1553.5748403222392</v>
      </c>
      <c r="Q33" s="95"/>
      <c r="R33" s="30">
        <f t="shared" si="2"/>
        <v>1</v>
      </c>
      <c r="S33" s="35">
        <f t="shared" si="3"/>
        <v>1</v>
      </c>
      <c r="T33" s="95"/>
      <c r="U33" s="41">
        <f t="shared" si="4"/>
        <v>0.3360015056106731</v>
      </c>
      <c r="V33" s="35">
        <f t="shared" si="5"/>
        <v>4.0000000523181664E-3</v>
      </c>
      <c r="W33" s="95"/>
      <c r="X33" s="87">
        <f t="shared" si="14"/>
        <v>7725</v>
      </c>
      <c r="Y33" s="43">
        <f t="shared" si="6"/>
        <v>102146667.03750435</v>
      </c>
      <c r="Z33" s="43">
        <f t="shared" si="7"/>
        <v>310574.96137892775</v>
      </c>
      <c r="AA33" s="43">
        <f t="shared" si="8"/>
        <v>-563154.85222784465</v>
      </c>
      <c r="AB33" s="44">
        <f t="shared" si="9"/>
        <v>28976.929103633141</v>
      </c>
      <c r="AD33" s="42">
        <f t="shared" si="10"/>
        <v>101930789.07575905</v>
      </c>
      <c r="AE33" s="120"/>
      <c r="AF33" s="77" t="s">
        <v>24</v>
      </c>
      <c r="AG33" s="40"/>
      <c r="AH33" s="59">
        <f>20/60</f>
        <v>0.33333333333333331</v>
      </c>
      <c r="AI33" s="55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1">
        <f>'[1]Szenario 3'!$K34</f>
        <v>1691.3592370183781</v>
      </c>
      <c r="H34" s="95"/>
      <c r="I34" s="75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5"/>
      <c r="M34" s="90">
        <f t="shared" si="13"/>
        <v>40.968214091420428</v>
      </c>
      <c r="O34" s="33">
        <f t="shared" si="1"/>
        <v>14984.976529140627</v>
      </c>
      <c r="P34" s="37">
        <f t="shared" si="12"/>
        <v>1566.3339470368901</v>
      </c>
      <c r="Q34" s="95"/>
      <c r="R34" s="30">
        <f t="shared" si="2"/>
        <v>1</v>
      </c>
      <c r="S34" s="35">
        <f t="shared" si="3"/>
        <v>1</v>
      </c>
      <c r="T34" s="95"/>
      <c r="U34" s="41">
        <f t="shared" si="4"/>
        <v>0.33600155624961853</v>
      </c>
      <c r="V34" s="35">
        <f t="shared" si="5"/>
        <v>4.0000000540581582E-3</v>
      </c>
      <c r="W34" s="95"/>
      <c r="X34" s="87">
        <f t="shared" si="14"/>
        <v>7725</v>
      </c>
      <c r="Y34" s="43">
        <f t="shared" si="6"/>
        <v>102994937.53990875</v>
      </c>
      <c r="Z34" s="43">
        <f t="shared" si="7"/>
        <v>313153.46294365596</v>
      </c>
      <c r="AA34" s="43">
        <f t="shared" si="8"/>
        <v>-596835.11483383423</v>
      </c>
      <c r="AB34" s="44">
        <f t="shared" si="9"/>
        <v>29216.994294926528</v>
      </c>
      <c r="AD34" s="42">
        <f t="shared" si="10"/>
        <v>102748197.8823135</v>
      </c>
      <c r="AE34" s="120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1">
        <f>'[1]Szenario 3'!$K35</f>
        <v>1709.9633127274767</v>
      </c>
      <c r="H35" s="95"/>
      <c r="I35" s="75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5"/>
      <c r="M35" s="91">
        <f t="shared" si="13"/>
        <v>42.889510000535687</v>
      </c>
      <c r="O35" s="33">
        <f t="shared" si="1"/>
        <v>15108.392217854818</v>
      </c>
      <c r="P35" s="37">
        <f t="shared" si="12"/>
        <v>1579.0934192304721</v>
      </c>
      <c r="Q35" s="95"/>
      <c r="R35" s="30">
        <f t="shared" si="2"/>
        <v>1</v>
      </c>
      <c r="S35" s="35">
        <f t="shared" si="3"/>
        <v>1</v>
      </c>
      <c r="T35" s="95"/>
      <c r="U35" s="41">
        <f t="shared" si="4"/>
        <v>0.33600160815532304</v>
      </c>
      <c r="V35" s="35">
        <f t="shared" si="5"/>
        <v>4.0000000558412458E-3</v>
      </c>
      <c r="W35" s="95"/>
      <c r="X35" s="87">
        <f t="shared" si="14"/>
        <v>7725</v>
      </c>
      <c r="Y35" s="43">
        <f t="shared" si="6"/>
        <v>103843208.70767076</v>
      </c>
      <c r="Z35" s="43">
        <f t="shared" si="7"/>
        <v>315731.96610918193</v>
      </c>
      <c r="AA35" s="43">
        <f t="shared" si="8"/>
        <v>-630993.12290277448</v>
      </c>
      <c r="AB35" s="44">
        <f t="shared" si="9"/>
        <v>29457.060948678751</v>
      </c>
      <c r="AD35" s="42">
        <f t="shared" si="10"/>
        <v>103565129.61182585</v>
      </c>
      <c r="AE35" s="120"/>
      <c r="AF35" s="56" t="s">
        <v>37</v>
      </c>
      <c r="AG35" s="47"/>
      <c r="AH35" s="60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1">
        <f>'[1]Szenario 3'!$K36</f>
        <v>1728.5673884365763</v>
      </c>
      <c r="H36" s="95"/>
      <c r="I36" s="75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5"/>
      <c r="M36" s="90">
        <f t="shared" si="13"/>
        <v>44.810805909650945</v>
      </c>
      <c r="O36" s="33">
        <f t="shared" si="1"/>
        <v>15231.807906569011</v>
      </c>
      <c r="P36" s="37">
        <f t="shared" si="12"/>
        <v>1591.8532466471593</v>
      </c>
      <c r="Q36" s="95"/>
      <c r="R36" s="30">
        <f t="shared" si="2"/>
        <v>1</v>
      </c>
      <c r="S36" s="35">
        <f t="shared" si="3"/>
        <v>1</v>
      </c>
      <c r="T36" s="95"/>
      <c r="U36" s="41">
        <f t="shared" si="4"/>
        <v>0.33600166134873821</v>
      </c>
      <c r="V36" s="35">
        <f t="shared" si="5"/>
        <v>4.000000057668136E-3</v>
      </c>
      <c r="W36" s="95"/>
      <c r="X36" s="87">
        <f t="shared" si="14"/>
        <v>7725</v>
      </c>
      <c r="Y36" s="43">
        <f t="shared" si="6"/>
        <v>104691480.55637598</v>
      </c>
      <c r="Z36" s="43">
        <f t="shared" si="7"/>
        <v>318310.47083058517</v>
      </c>
      <c r="AA36" s="43">
        <f t="shared" si="8"/>
        <v>-665628.87643466517</v>
      </c>
      <c r="AB36" s="44">
        <f t="shared" si="9"/>
        <v>29697.129023851267</v>
      </c>
      <c r="AD36" s="42">
        <f t="shared" si="10"/>
        <v>104381584.27979575</v>
      </c>
      <c r="AE36" s="120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1">
        <f>'[1]Szenario 3'!$K37</f>
        <v>1747.1714641456751</v>
      </c>
      <c r="H37" s="95"/>
      <c r="I37" s="75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5"/>
      <c r="M37" s="91">
        <f t="shared" si="13"/>
        <v>46.732101818766203</v>
      </c>
      <c r="O37" s="33">
        <f t="shared" si="1"/>
        <v>15355.223595283205</v>
      </c>
      <c r="P37" s="37">
        <f t="shared" si="12"/>
        <v>1604.6134194112926</v>
      </c>
      <c r="Q37" s="95"/>
      <c r="R37" s="30">
        <f t="shared" si="2"/>
        <v>1</v>
      </c>
      <c r="S37" s="35">
        <f t="shared" si="3"/>
        <v>1</v>
      </c>
      <c r="T37" s="95"/>
      <c r="U37" s="41">
        <f t="shared" si="4"/>
        <v>0.33600171585098765</v>
      </c>
      <c r="V37" s="35">
        <f t="shared" si="5"/>
        <v>4.0000000595395418E-3</v>
      </c>
      <c r="W37" s="95"/>
      <c r="X37" s="87">
        <f t="shared" si="14"/>
        <v>7725</v>
      </c>
      <c r="Y37" s="43">
        <f t="shared" si="6"/>
        <v>105539753.1018949</v>
      </c>
      <c r="Z37" s="43">
        <f t="shared" si="7"/>
        <v>320888.97706461023</v>
      </c>
      <c r="AA37" s="43">
        <f t="shared" si="8"/>
        <v>-700742.37542950676</v>
      </c>
      <c r="AB37" s="44">
        <f t="shared" si="9"/>
        <v>29937.198480926771</v>
      </c>
      <c r="AD37" s="42">
        <f t="shared" si="10"/>
        <v>105197561.90201093</v>
      </c>
      <c r="AE37" s="120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1">
        <f>'[1]Szenario 3'!$K38</f>
        <v>1765.7755398547743</v>
      </c>
      <c r="H38" s="95"/>
      <c r="I38" s="75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5"/>
      <c r="M38" s="90">
        <f t="shared" si="13"/>
        <v>48.653397727881462</v>
      </c>
      <c r="O38" s="33">
        <f t="shared" si="1"/>
        <v>15478.639283997396</v>
      </c>
      <c r="P38" s="37">
        <f t="shared" si="12"/>
        <v>1617.3739280099251</v>
      </c>
      <c r="Q38" s="95"/>
      <c r="R38" s="30">
        <f t="shared" si="2"/>
        <v>1</v>
      </c>
      <c r="S38" s="35">
        <f t="shared" si="3"/>
        <v>1</v>
      </c>
      <c r="T38" s="95"/>
      <c r="U38" s="41">
        <f t="shared" si="4"/>
        <v>0.33600177168336659</v>
      </c>
      <c r="V38" s="35">
        <f t="shared" si="5"/>
        <v>4.0000000614561788E-3</v>
      </c>
      <c r="W38" s="95"/>
      <c r="X38" s="87">
        <f t="shared" si="14"/>
        <v>7725</v>
      </c>
      <c r="Y38" s="43">
        <f t="shared" si="6"/>
        <v>106388026.36038394</v>
      </c>
      <c r="Z38" s="43">
        <f t="shared" si="7"/>
        <v>323467.48476959026</v>
      </c>
      <c r="AA38" s="43">
        <f t="shared" si="8"/>
        <v>-736333.61988729856</v>
      </c>
      <c r="AB38" s="44">
        <f t="shared" si="9"/>
        <v>30177.26928183933</v>
      </c>
      <c r="AD38" s="42">
        <f t="shared" si="10"/>
        <v>106013062.49454808</v>
      </c>
      <c r="AE38" s="120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1">
        <f>'[1]Szenario 3'!$K39</f>
        <v>1784.3796155638734</v>
      </c>
      <c r="H39" s="95"/>
      <c r="I39" s="75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5"/>
      <c r="M39" s="91">
        <f t="shared" si="13"/>
        <v>50.57469363699672</v>
      </c>
      <c r="O39" s="33">
        <f t="shared" si="1"/>
        <v>15602.054972711589</v>
      </c>
      <c r="P39" s="37">
        <f t="shared" si="12"/>
        <v>1630.1347632763245</v>
      </c>
      <c r="Q39" s="95"/>
      <c r="R39" s="30">
        <f t="shared" si="2"/>
        <v>1</v>
      </c>
      <c r="S39" s="35">
        <f t="shared" si="3"/>
        <v>1</v>
      </c>
      <c r="T39" s="95"/>
      <c r="U39" s="41">
        <f t="shared" si="4"/>
        <v>0.33600182886734231</v>
      </c>
      <c r="V39" s="35">
        <f t="shared" si="5"/>
        <v>4.0000000634187738E-3</v>
      </c>
      <c r="W39" s="95"/>
      <c r="X39" s="87">
        <f t="shared" si="14"/>
        <v>7725</v>
      </c>
      <c r="Y39" s="43">
        <f t="shared" si="6"/>
        <v>107236300.34828702</v>
      </c>
      <c r="Z39" s="43">
        <f t="shared" si="7"/>
        <v>326045.99390537513</v>
      </c>
      <c r="AA39" s="43">
        <f t="shared" si="8"/>
        <v>-772402.60980804113</v>
      </c>
      <c r="AB39" s="44">
        <f t="shared" si="9"/>
        <v>30417.34138990839</v>
      </c>
      <c r="AD39" s="42">
        <f t="shared" si="10"/>
        <v>106828086.07377426</v>
      </c>
      <c r="AE39" s="120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1">
        <f>'[1]Szenario 3'!$K40</f>
        <v>1802.9836912729727</v>
      </c>
      <c r="H40" s="95"/>
      <c r="I40" s="75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5"/>
      <c r="M40" s="90">
        <f t="shared" si="13"/>
        <v>52.495989546111979</v>
      </c>
      <c r="O40" s="33">
        <f t="shared" si="1"/>
        <v>15725.470661425783</v>
      </c>
      <c r="P40" s="37">
        <f t="shared" si="12"/>
        <v>1642.8959163743627</v>
      </c>
      <c r="Q40" s="95"/>
      <c r="R40" s="30">
        <f t="shared" si="2"/>
        <v>1</v>
      </c>
      <c r="S40" s="35">
        <f t="shared" si="3"/>
        <v>1</v>
      </c>
      <c r="T40" s="95"/>
      <c r="U40" s="41">
        <f t="shared" si="4"/>
        <v>0.33600188742455384</v>
      </c>
      <c r="V40" s="35">
        <f t="shared" si="5"/>
        <v>4.0000000654280546E-3</v>
      </c>
      <c r="W40" s="95"/>
      <c r="X40" s="87">
        <f t="shared" si="14"/>
        <v>7725</v>
      </c>
      <c r="Y40" s="43">
        <f t="shared" si="6"/>
        <v>108084575.08233668</v>
      </c>
      <c r="Z40" s="43">
        <f t="shared" si="7"/>
        <v>328624.50443326274</v>
      </c>
      <c r="AA40" s="43">
        <f t="shared" si="8"/>
        <v>-808949.34519173438</v>
      </c>
      <c r="AB40" s="44">
        <f t="shared" si="9"/>
        <v>30657.414769776322</v>
      </c>
      <c r="AD40" s="42">
        <f t="shared" si="10"/>
        <v>107642632.65634799</v>
      </c>
      <c r="AE40" s="120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1">
        <f>'[1]Szenario 3'!$K41</f>
        <v>1821.5877669820716</v>
      </c>
      <c r="H41" s="95"/>
      <c r="I41" s="75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5"/>
      <c r="M41" s="91">
        <f t="shared" si="13"/>
        <v>54.417285455227237</v>
      </c>
      <c r="O41" s="33">
        <f t="shared" si="1"/>
        <v>15848.886350139976</v>
      </c>
      <c r="P41" s="37">
        <f t="shared" si="12"/>
        <v>1655.657378783744</v>
      </c>
      <c r="Q41" s="95"/>
      <c r="R41" s="30">
        <f t="shared" si="2"/>
        <v>1</v>
      </c>
      <c r="S41" s="35">
        <f t="shared" si="3"/>
        <v>1</v>
      </c>
      <c r="T41" s="95"/>
      <c r="U41" s="41">
        <f t="shared" si="4"/>
        <v>0.33600194737681205</v>
      </c>
      <c r="V41" s="35">
        <f t="shared" si="5"/>
        <v>4.0000000674847557E-3</v>
      </c>
      <c r="W41" s="95"/>
      <c r="X41" s="87">
        <f t="shared" si="14"/>
        <v>7725</v>
      </c>
      <c r="Y41" s="43">
        <f t="shared" si="6"/>
        <v>108932850.57955571</v>
      </c>
      <c r="Z41" s="43">
        <f t="shared" si="7"/>
        <v>331203.0163159339</v>
      </c>
      <c r="AA41" s="43">
        <f t="shared" si="8"/>
        <v>-845973.82603837817</v>
      </c>
      <c r="AB41" s="44">
        <f t="shared" si="9"/>
        <v>30897.489387349277</v>
      </c>
      <c r="AD41" s="42">
        <f t="shared" si="10"/>
        <v>108456702.25922062</v>
      </c>
      <c r="AE41" s="120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1">
        <f>'[1]Szenario 3'!$K42</f>
        <v>1840.1918426911707</v>
      </c>
      <c r="H42" s="95"/>
      <c r="I42" s="75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5"/>
      <c r="M42" s="90">
        <f t="shared" si="13"/>
        <v>56.338581364342495</v>
      </c>
      <c r="O42" s="33">
        <f t="shared" si="1"/>
        <v>15972.302038854168</v>
      </c>
      <c r="P42" s="37">
        <f t="shared" si="12"/>
        <v>1668.4191422860213</v>
      </c>
      <c r="Q42" s="95"/>
      <c r="R42" s="30">
        <f t="shared" si="2"/>
        <v>1</v>
      </c>
      <c r="S42" s="35">
        <f t="shared" si="3"/>
        <v>1</v>
      </c>
      <c r="T42" s="95"/>
      <c r="U42" s="41">
        <f t="shared" si="4"/>
        <v>0.33600200874609965</v>
      </c>
      <c r="V42" s="35">
        <f t="shared" si="5"/>
        <v>4.0000000695896197E-3</v>
      </c>
      <c r="W42" s="95"/>
      <c r="X42" s="87">
        <f t="shared" si="14"/>
        <v>7725</v>
      </c>
      <c r="Y42" s="43">
        <f t="shared" si="6"/>
        <v>109781126.85725847</v>
      </c>
      <c r="Z42" s="43">
        <f t="shared" si="7"/>
        <v>333781.52951739199</v>
      </c>
      <c r="AA42" s="43">
        <f t="shared" si="8"/>
        <v>-883476.05234797252</v>
      </c>
      <c r="AB42" s="44">
        <f t="shared" si="9"/>
        <v>31137.565209741242</v>
      </c>
      <c r="AD42" s="42">
        <f t="shared" si="10"/>
        <v>109270294.89963764</v>
      </c>
      <c r="AE42" s="120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1">
        <f>'[1]Szenario 3'!$K43</f>
        <v>1858.7959184002698</v>
      </c>
      <c r="H43" s="95"/>
      <c r="I43" s="75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5"/>
      <c r="M43" s="91">
        <f t="shared" si="13"/>
        <v>58.259877273457754</v>
      </c>
      <c r="O43" s="33">
        <f t="shared" si="1"/>
        <v>16095.717727568361</v>
      </c>
      <c r="P43" s="37">
        <f t="shared" si="12"/>
        <v>1681.1811989513451</v>
      </c>
      <c r="Q43" s="95"/>
      <c r="R43" s="30">
        <f t="shared" si="2"/>
        <v>1</v>
      </c>
      <c r="S43" s="35">
        <f t="shared" si="3"/>
        <v>1</v>
      </c>
      <c r="T43" s="95"/>
      <c r="U43" s="41">
        <f t="shared" si="4"/>
        <v>0.33600207155457129</v>
      </c>
      <c r="V43" s="35">
        <f t="shared" si="5"/>
        <v>4.0000000717433908E-3</v>
      </c>
      <c r="W43" s="95"/>
      <c r="X43" s="87">
        <f t="shared" si="14"/>
        <v>7725</v>
      </c>
      <c r="Y43" s="43">
        <f t="shared" si="6"/>
        <v>110629403.93305242</v>
      </c>
      <c r="Z43" s="43">
        <f t="shared" si="7"/>
        <v>336360.04400290415</v>
      </c>
      <c r="AA43" s="43">
        <f t="shared" si="8"/>
        <v>-921456.02412051742</v>
      </c>
      <c r="AB43" s="44">
        <f t="shared" si="9"/>
        <v>31377.642205221051</v>
      </c>
      <c r="AD43" s="42">
        <f t="shared" si="10"/>
        <v>110083410.59514003</v>
      </c>
      <c r="AE43" s="120"/>
      <c r="AF43" s="46" t="s">
        <v>42</v>
      </c>
      <c r="AG43" s="47"/>
      <c r="AH43" s="48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1">
        <f>'[1]Szenario 3'!$K44</f>
        <v>1877.3999941093691</v>
      </c>
      <c r="H44" s="95"/>
      <c r="I44" s="75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5"/>
      <c r="M44" s="92">
        <v>50</v>
      </c>
      <c r="O44" s="33">
        <f t="shared" si="1"/>
        <v>16219.133416282555</v>
      </c>
      <c r="P44" s="37">
        <f t="shared" si="12"/>
        <v>1693.9435411259049</v>
      </c>
      <c r="Q44" s="95"/>
      <c r="R44" s="30">
        <f t="shared" si="2"/>
        <v>1</v>
      </c>
      <c r="S44" s="35">
        <f t="shared" si="3"/>
        <v>1</v>
      </c>
      <c r="T44" s="95"/>
      <c r="U44" s="41">
        <f t="shared" si="4"/>
        <v>0.33600213582455341</v>
      </c>
      <c r="V44" s="35">
        <f t="shared" si="5"/>
        <v>4.0000000739468244E-3</v>
      </c>
      <c r="W44" s="95"/>
      <c r="X44" s="87">
        <f t="shared" si="14"/>
        <v>7725</v>
      </c>
      <c r="Y44" s="43">
        <f t="shared" si="6"/>
        <v>111477681.82483973</v>
      </c>
      <c r="Z44" s="43">
        <f t="shared" si="7"/>
        <v>338938.5597389469</v>
      </c>
      <c r="AA44" s="43">
        <f t="shared" si="8"/>
        <v>-793561.97460783308</v>
      </c>
      <c r="AB44" s="44">
        <f t="shared" si="9"/>
        <v>31617.720343162066</v>
      </c>
      <c r="AD44" s="42">
        <f t="shared" si="10"/>
        <v>111062401.13031399</v>
      </c>
      <c r="AE44" s="120"/>
      <c r="AF44" s="142" t="s">
        <v>44</v>
      </c>
      <c r="AG44" s="143"/>
      <c r="AH44" s="144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1">
        <f>'[1]Szenario 3'!$K45</f>
        <v>1896.004069818468</v>
      </c>
      <c r="H45" s="95"/>
      <c r="I45" s="75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5"/>
      <c r="M45" s="91">
        <f>M44+(($D$42-$D$11)/($B$42-$B$11))</f>
        <v>51.921295909115258</v>
      </c>
      <c r="O45" s="33">
        <f t="shared" si="1"/>
        <v>16342.54910499675</v>
      </c>
      <c r="P45" s="37">
        <f t="shared" si="12"/>
        <v>1706.706161420024</v>
      </c>
      <c r="Q45" s="95"/>
      <c r="R45" s="30">
        <f t="shared" si="2"/>
        <v>1</v>
      </c>
      <c r="S45" s="35">
        <f t="shared" si="3"/>
        <v>1</v>
      </c>
      <c r="T45" s="95"/>
      <c r="U45" s="41">
        <f t="shared" si="4"/>
        <v>0.33600220157854427</v>
      </c>
      <c r="V45" s="35">
        <f t="shared" si="5"/>
        <v>4.0000000762006769E-3</v>
      </c>
      <c r="W45" s="95"/>
      <c r="X45" s="87">
        <f t="shared" si="14"/>
        <v>7725</v>
      </c>
      <c r="Y45" s="43">
        <f t="shared" si="6"/>
        <v>112325960.55081862</v>
      </c>
      <c r="Z45" s="43">
        <f t="shared" si="7"/>
        <v>341517.07669315324</v>
      </c>
      <c r="AA45" s="43">
        <f t="shared" si="8"/>
        <v>-831231.62258393166</v>
      </c>
      <c r="AB45" s="44">
        <f t="shared" si="9"/>
        <v>31857.799593994627</v>
      </c>
      <c r="AD45" s="42">
        <f t="shared" si="10"/>
        <v>111875828.80452184</v>
      </c>
      <c r="AE45" s="120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1">
        <f>'[1]Szenario 3'!$K46</f>
        <v>1914.6081455275671</v>
      </c>
      <c r="H46" s="95"/>
      <c r="I46" s="75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5"/>
      <c r="M46" s="90">
        <f t="shared" ref="M46:M54" si="15">M45+(($D$42-$D$11)/($B$42-$B$11))</f>
        <v>53.842591818230517</v>
      </c>
      <c r="O46" s="33">
        <f t="shared" si="1"/>
        <v>16465.964793710944</v>
      </c>
      <c r="P46" s="37">
        <f t="shared" si="12"/>
        <v>1719.4690526968611</v>
      </c>
      <c r="Q46" s="95"/>
      <c r="R46" s="30">
        <f t="shared" si="2"/>
        <v>1</v>
      </c>
      <c r="S46" s="35">
        <f t="shared" si="3"/>
        <v>1</v>
      </c>
      <c r="T46" s="95"/>
      <c r="U46" s="41">
        <f t="shared" si="4"/>
        <v>0.33600226883921397</v>
      </c>
      <c r="V46" s="35">
        <f t="shared" si="5"/>
        <v>4.0000000785057124E-3</v>
      </c>
      <c r="W46" s="95"/>
      <c r="X46" s="87">
        <f t="shared" si="14"/>
        <v>7725</v>
      </c>
      <c r="Y46" s="43">
        <f t="shared" si="6"/>
        <v>113174240.12948515</v>
      </c>
      <c r="Z46" s="43">
        <f t="shared" si="7"/>
        <v>344095.5948342639</v>
      </c>
      <c r="AA46" s="43">
        <f t="shared" si="8"/>
        <v>-869379.01602298091</v>
      </c>
      <c r="AB46" s="44">
        <f t="shared" si="9"/>
        <v>32097.87992916075</v>
      </c>
      <c r="AD46" s="42">
        <f t="shared" si="10"/>
        <v>112688779.58822559</v>
      </c>
      <c r="AE46" s="120"/>
      <c r="AF46" s="51"/>
      <c r="AG46" s="52">
        <f>'[3]Risikoschätzung '!$P$22</f>
        <v>3.8183974898599521E-6</v>
      </c>
      <c r="AH46" s="50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1">
        <f>'[1]Szenario 3'!$K47</f>
        <v>1933.2122212366662</v>
      </c>
      <c r="H47" s="95"/>
      <c r="I47" s="75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5"/>
      <c r="M47" s="91">
        <f t="shared" si="15"/>
        <v>55.763887727345775</v>
      </c>
      <c r="O47" s="33">
        <f t="shared" si="1"/>
        <v>16589.380482425138</v>
      </c>
      <c r="P47" s="37">
        <f t="shared" si="12"/>
        <v>1732.2322080616887</v>
      </c>
      <c r="Q47" s="95"/>
      <c r="R47" s="30">
        <f t="shared" si="2"/>
        <v>1</v>
      </c>
      <c r="S47" s="35">
        <f t="shared" si="3"/>
        <v>1</v>
      </c>
      <c r="T47" s="95"/>
      <c r="U47" s="41">
        <f t="shared" si="4"/>
        <v>0.33600233762940462</v>
      </c>
      <c r="V47" s="35">
        <f t="shared" si="5"/>
        <v>4.0000000808627003E-3</v>
      </c>
      <c r="W47" s="95"/>
      <c r="X47" s="87">
        <f t="shared" si="14"/>
        <v>7725</v>
      </c>
      <c r="Y47" s="43">
        <f t="shared" si="6"/>
        <v>114022520.57963486</v>
      </c>
      <c r="Z47" s="43">
        <f t="shared" si="7"/>
        <v>346674.11413208005</v>
      </c>
      <c r="AA47" s="43">
        <f t="shared" si="8"/>
        <v>-908004.15492498083</v>
      </c>
      <c r="AB47" s="44">
        <f t="shared" si="9"/>
        <v>32337.961321071274</v>
      </c>
      <c r="AD47" s="42">
        <f t="shared" ref="AD47:AD54" si="16">SUM(X47:AB47)</f>
        <v>113501253.50016303</v>
      </c>
      <c r="AE47" s="120"/>
      <c r="AF47" s="51"/>
      <c r="AG47" s="52">
        <f>'[3]Risikoschätzung '!$P$26</f>
        <v>1.4614157752901537E-6</v>
      </c>
      <c r="AH47" s="50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1">
        <f>'[1]Szenario 3'!$K48</f>
        <v>1951.8162969457651</v>
      </c>
      <c r="H48" s="95"/>
      <c r="I48" s="75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5"/>
      <c r="M48" s="90">
        <f t="shared" si="15"/>
        <v>57.685183636461034</v>
      </c>
      <c r="O48" s="33">
        <f t="shared" si="1"/>
        <v>16712.796171139333</v>
      </c>
      <c r="P48" s="37">
        <f t="shared" si="12"/>
        <v>1744.9956208517133</v>
      </c>
      <c r="Q48" s="95"/>
      <c r="R48" s="30">
        <f t="shared" si="2"/>
        <v>1</v>
      </c>
      <c r="S48" s="35">
        <f t="shared" si="3"/>
        <v>1</v>
      </c>
      <c r="T48" s="95"/>
      <c r="U48" s="41">
        <f t="shared" si="4"/>
        <v>0.33600240797212994</v>
      </c>
      <c r="V48" s="35">
        <f t="shared" si="5"/>
        <v>4.0000000832724168E-3</v>
      </c>
      <c r="W48" s="95"/>
      <c r="X48" s="87">
        <f t="shared" si="14"/>
        <v>7725</v>
      </c>
      <c r="Y48" s="43">
        <f t="shared" si="6"/>
        <v>114870801.92036413</v>
      </c>
      <c r="Z48" s="43">
        <f t="shared" si="7"/>
        <v>349252.63455741847</v>
      </c>
      <c r="AA48" s="43">
        <f t="shared" si="8"/>
        <v>-947107.03928993118</v>
      </c>
      <c r="AB48" s="44">
        <f t="shared" si="9"/>
        <v>32578.043743065129</v>
      </c>
      <c r="AD48" s="42">
        <f t="shared" si="16"/>
        <v>114313250.55937466</v>
      </c>
      <c r="AE48" s="120"/>
      <c r="AF48" s="142" t="s">
        <v>45</v>
      </c>
      <c r="AG48" s="143"/>
      <c r="AH48" s="144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1">
        <f>'[1]Szenario 3'!$K49</f>
        <v>1970.4203726548642</v>
      </c>
      <c r="H49" s="95"/>
      <c r="I49" s="75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5"/>
      <c r="M49" s="91">
        <f t="shared" si="15"/>
        <v>59.606479545576292</v>
      </c>
      <c r="O49" s="33">
        <f t="shared" si="1"/>
        <v>16836.211859853523</v>
      </c>
      <c r="P49" s="37">
        <f t="shared" si="12"/>
        <v>1757.7592846264029</v>
      </c>
      <c r="Q49" s="95"/>
      <c r="R49" s="30">
        <f t="shared" si="2"/>
        <v>1</v>
      </c>
      <c r="S49" s="35">
        <f t="shared" si="3"/>
        <v>1</v>
      </c>
      <c r="T49" s="95"/>
      <c r="U49" s="41">
        <f t="shared" si="4"/>
        <v>0.33600247989057569</v>
      </c>
      <c r="V49" s="35">
        <f t="shared" si="5"/>
        <v>4.0000000857356426E-3</v>
      </c>
      <c r="W49" s="95"/>
      <c r="X49" s="87">
        <f t="shared" si="14"/>
        <v>7725</v>
      </c>
      <c r="Y49" s="43">
        <f t="shared" si="6"/>
        <v>115719084.17107226</v>
      </c>
      <c r="Z49" s="43">
        <f t="shared" si="7"/>
        <v>351831.15608206968</v>
      </c>
      <c r="AA49" s="43">
        <f t="shared" si="8"/>
        <v>-986687.66911783186</v>
      </c>
      <c r="AB49" s="44">
        <f t="shared" si="9"/>
        <v>32818.127169370615</v>
      </c>
      <c r="AD49" s="42">
        <f t="shared" si="16"/>
        <v>115124770.78520586</v>
      </c>
      <c r="AE49" s="120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1">
        <f>'[1]Szenario 3'!$K50</f>
        <v>1989.0244483639631</v>
      </c>
      <c r="H50" s="95"/>
      <c r="I50" s="75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5"/>
      <c r="M50" s="90">
        <f t="shared" si="15"/>
        <v>61.52777545469155</v>
      </c>
      <c r="O50" s="33">
        <f t="shared" si="1"/>
        <v>16959.627548567718</v>
      </c>
      <c r="P50" s="37">
        <f t="shared" si="12"/>
        <v>1770.523193158298</v>
      </c>
      <c r="Q50" s="95"/>
      <c r="R50" s="30">
        <f t="shared" si="2"/>
        <v>1</v>
      </c>
      <c r="S50" s="35">
        <f t="shared" si="3"/>
        <v>1</v>
      </c>
      <c r="T50" s="95"/>
      <c r="U50" s="41">
        <f t="shared" si="4"/>
        <v>0.33600255340809937</v>
      </c>
      <c r="V50" s="35">
        <f t="shared" si="5"/>
        <v>4.0000000882531635E-3</v>
      </c>
      <c r="W50" s="95"/>
      <c r="X50" s="87">
        <f t="shared" si="14"/>
        <v>7725</v>
      </c>
      <c r="Y50" s="43">
        <f t="shared" si="6"/>
        <v>116567367.3514629</v>
      </c>
      <c r="Z50" s="43">
        <f t="shared" si="7"/>
        <v>354409.67867875751</v>
      </c>
      <c r="AA50" s="43">
        <f t="shared" si="8"/>
        <v>-1026746.0444086834</v>
      </c>
      <c r="AB50" s="44">
        <f t="shared" si="9"/>
        <v>33058.211575068635</v>
      </c>
      <c r="AD50" s="42">
        <f t="shared" si="16"/>
        <v>115935814.19730805</v>
      </c>
      <c r="AE50" s="120"/>
      <c r="AF50" s="51"/>
      <c r="AG50" s="52">
        <f>'[3]Risikoschätzung '!$P$21</f>
        <v>2.6432999158184737E-7</v>
      </c>
      <c r="AH50" s="50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1">
        <f>'[1]Szenario 3'!$K51</f>
        <v>2007.6285240730622</v>
      </c>
      <c r="H51" s="95"/>
      <c r="I51" s="75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5"/>
      <c r="M51" s="91">
        <f t="shared" si="15"/>
        <v>63.449071363806809</v>
      </c>
      <c r="O51" s="33">
        <f t="shared" si="1"/>
        <v>17083.043237281912</v>
      </c>
      <c r="P51" s="37">
        <f t="shared" si="12"/>
        <v>1783.2873404242694</v>
      </c>
      <c r="Q51" s="95"/>
      <c r="R51" s="30">
        <f t="shared" si="2"/>
        <v>1</v>
      </c>
      <c r="S51" s="35">
        <f t="shared" si="3"/>
        <v>1</v>
      </c>
      <c r="T51" s="95"/>
      <c r="U51" s="41">
        <f t="shared" si="4"/>
        <v>0.33600262854823032</v>
      </c>
      <c r="V51" s="35">
        <f t="shared" si="5"/>
        <v>4.0000000908257749E-3</v>
      </c>
      <c r="W51" s="95"/>
      <c r="X51" s="87">
        <f t="shared" si="14"/>
        <v>7725</v>
      </c>
      <c r="Y51" s="43">
        <f t="shared" si="6"/>
        <v>117415651.48154579</v>
      </c>
      <c r="Z51" s="43">
        <f t="shared" si="7"/>
        <v>356988.20232110057</v>
      </c>
      <c r="AA51" s="43">
        <f t="shared" si="8"/>
        <v>-1067282.1651624853</v>
      </c>
      <c r="AB51" s="44">
        <f t="shared" si="9"/>
        <v>33298.296936057741</v>
      </c>
      <c r="AD51" s="42">
        <f t="shared" si="16"/>
        <v>116746380.81564046</v>
      </c>
      <c r="AE51" s="120"/>
      <c r="AF51" s="51"/>
      <c r="AG51" s="52">
        <f>'[3]Risikoschätzung '!$P$25</f>
        <v>1.0116705256743542E-7</v>
      </c>
      <c r="AH51" s="50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1">
        <f>'[1]Szenario 3'!$K52</f>
        <v>2026.2325997821613</v>
      </c>
      <c r="H52" s="95"/>
      <c r="I52" s="75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5"/>
      <c r="M52" s="90">
        <f t="shared" si="15"/>
        <v>65.370367272922067</v>
      </c>
      <c r="O52" s="33">
        <f t="shared" si="1"/>
        <v>17206.458925996103</v>
      </c>
      <c r="P52" s="37">
        <f t="shared" si="12"/>
        <v>1796.0517205972085</v>
      </c>
      <c r="Q52" s="95"/>
      <c r="R52" s="30">
        <f t="shared" si="2"/>
        <v>1</v>
      </c>
      <c r="S52" s="35">
        <f t="shared" si="3"/>
        <v>1</v>
      </c>
      <c r="T52" s="95"/>
      <c r="U52" s="41">
        <f t="shared" si="4"/>
        <v>0.33600270533466992</v>
      </c>
      <c r="V52" s="35">
        <f t="shared" si="5"/>
        <v>4.0000000934542722E-3</v>
      </c>
      <c r="W52" s="95"/>
      <c r="X52" s="87">
        <f t="shared" si="14"/>
        <v>7725</v>
      </c>
      <c r="Y52" s="43">
        <f t="shared" si="6"/>
        <v>118263936.58163859</v>
      </c>
      <c r="Z52" s="43">
        <f t="shared" si="7"/>
        <v>359566.72698357608</v>
      </c>
      <c r="AA52" s="43">
        <f t="shared" si="8"/>
        <v>-1108296.031379238</v>
      </c>
      <c r="AB52" s="44">
        <f t="shared" si="9"/>
        <v>33538.383229020808</v>
      </c>
      <c r="AD52" s="42">
        <f t="shared" si="16"/>
        <v>117556470.66047195</v>
      </c>
      <c r="AE52" s="120"/>
      <c r="AF52" s="142" t="s">
        <v>46</v>
      </c>
      <c r="AG52" s="143"/>
      <c r="AH52" s="144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1">
        <f>'[1]Szenario 3'!$K53</f>
        <v>2044.8366754912602</v>
      </c>
      <c r="H53" s="95"/>
      <c r="I53" s="75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5"/>
      <c r="M53" s="91">
        <f t="shared" si="15"/>
        <v>67.291663182037325</v>
      </c>
      <c r="O53" s="33">
        <f t="shared" si="1"/>
        <v>17329.874614710297</v>
      </c>
      <c r="P53" s="37">
        <f t="shared" si="12"/>
        <v>1808.8163280381166</v>
      </c>
      <c r="Q53" s="95"/>
      <c r="R53" s="30">
        <f t="shared" si="2"/>
        <v>1</v>
      </c>
      <c r="S53" s="35">
        <f t="shared" si="3"/>
        <v>1</v>
      </c>
      <c r="T53" s="95"/>
      <c r="U53" s="41">
        <f t="shared" si="4"/>
        <v>0.33600278379129112</v>
      </c>
      <c r="V53" s="35">
        <f t="shared" si="5"/>
        <v>4.0000000961394611E-3</v>
      </c>
      <c r="W53" s="95"/>
      <c r="X53" s="87">
        <f t="shared" si="14"/>
        <v>7725</v>
      </c>
      <c r="Y53" s="43">
        <f t="shared" si="6"/>
        <v>119112222.67236862</v>
      </c>
      <c r="Z53" s="43">
        <f t="shared" si="7"/>
        <v>362145.25264148542</v>
      </c>
      <c r="AA53" s="43">
        <f t="shared" si="8"/>
        <v>-1149787.6430589412</v>
      </c>
      <c r="AB53" s="44">
        <f t="shared" si="9"/>
        <v>33778.470431393493</v>
      </c>
      <c r="AD53" s="42">
        <f t="shared" si="16"/>
        <v>118366083.75238255</v>
      </c>
      <c r="AE53" s="120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1">
        <f>'[1]Szenario 3'!$K54</f>
        <v>2063.4407512003595</v>
      </c>
      <c r="H54" s="95"/>
      <c r="I54" s="75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5"/>
      <c r="M54" s="93">
        <f t="shared" si="15"/>
        <v>69.212959091152584</v>
      </c>
      <c r="O54" s="33">
        <f t="shared" si="1"/>
        <v>17453.290303424488</v>
      </c>
      <c r="P54" s="37">
        <f t="shared" si="12"/>
        <v>1821.5811572885739</v>
      </c>
      <c r="Q54" s="96"/>
      <c r="R54" s="30">
        <f t="shared" si="2"/>
        <v>1</v>
      </c>
      <c r="S54" s="35">
        <f t="shared" si="3"/>
        <v>1</v>
      </c>
      <c r="T54" s="96"/>
      <c r="U54" s="41">
        <f t="shared" si="4"/>
        <v>0.33600286394213891</v>
      </c>
      <c r="V54" s="35">
        <f t="shared" si="5"/>
        <v>4.0000000988821508E-3</v>
      </c>
      <c r="W54" s="96"/>
      <c r="X54" s="87">
        <f t="shared" si="14"/>
        <v>7725</v>
      </c>
      <c r="Y54" s="43">
        <f t="shared" si="6"/>
        <v>119960509.77467456</v>
      </c>
      <c r="Z54" s="43">
        <f t="shared" si="7"/>
        <v>364723.7792709205</v>
      </c>
      <c r="AA54" s="43">
        <f t="shared" si="8"/>
        <v>-1191757.000201595</v>
      </c>
      <c r="AB54" s="44">
        <f t="shared" si="9"/>
        <v>34018.55852133398</v>
      </c>
      <c r="AD54" s="42">
        <f t="shared" si="16"/>
        <v>119175220.11226521</v>
      </c>
      <c r="AE54" s="120"/>
      <c r="AF54" s="51"/>
      <c r="AG54" s="52">
        <f>'[3]Risikoschätzung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4633258198.8660545</v>
      </c>
      <c r="AE55" s="120"/>
      <c r="AF55" s="53"/>
      <c r="AG55" s="54">
        <f>'[3]Risikoschätzung '!$P$24</f>
        <v>5.2428785204316568E-9</v>
      </c>
      <c r="AH55" s="55" t="s">
        <v>52</v>
      </c>
    </row>
    <row r="56" spans="1:34" ht="15" thickBot="1" x14ac:dyDescent="0.35">
      <c r="U56" s="127" t="s">
        <v>22</v>
      </c>
      <c r="V56" s="128"/>
      <c r="X56" s="9">
        <f>SUM(X9:X54)</f>
        <v>1490600</v>
      </c>
      <c r="Y56" s="68">
        <f>SUM(Y9:Y54)</f>
        <v>4640218649.2359896</v>
      </c>
      <c r="Z56" s="69">
        <f>SUM(Z9:Z54)</f>
        <v>14108538.952566033</v>
      </c>
      <c r="AA56" s="69">
        <f>SUM(AA9:AA54)</f>
        <v>-23875970.266109243</v>
      </c>
      <c r="AB56" s="76">
        <f>SUM(AB9:AB54)</f>
        <v>1316380.9436066048</v>
      </c>
      <c r="AD56" s="70">
        <f>X56+Y56+Z56+AA56+AB56</f>
        <v>4633258198.8660526</v>
      </c>
      <c r="AF56" s="145"/>
      <c r="AG56" s="146"/>
    </row>
    <row r="57" spans="1:34" ht="15" thickBot="1" x14ac:dyDescent="0.35">
      <c r="AF57" s="147"/>
      <c r="AG57" s="148"/>
    </row>
    <row r="58" spans="1:34" x14ac:dyDescent="0.3">
      <c r="AE58" s="27"/>
      <c r="AF58" s="145"/>
      <c r="AG58" s="146"/>
      <c r="AH58" s="45"/>
    </row>
    <row r="59" spans="1:34" ht="15" thickBot="1" x14ac:dyDescent="0.35">
      <c r="AF59" s="147"/>
      <c r="AG59" s="148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5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4"/>
      <c r="L1" s="94"/>
      <c r="N1" s="94"/>
      <c r="Q1" s="94"/>
      <c r="R1" s="78"/>
      <c r="S1" s="78"/>
      <c r="T1" s="94"/>
      <c r="U1" s="78"/>
      <c r="V1" s="78"/>
      <c r="W1" s="94"/>
      <c r="AE1" s="120"/>
    </row>
    <row r="2" spans="1:36" ht="14.4" customHeight="1" thickBot="1" x14ac:dyDescent="0.35">
      <c r="B2" s="121" t="s">
        <v>0</v>
      </c>
      <c r="C2" s="122"/>
      <c r="D2" s="123"/>
      <c r="F2" s="120"/>
      <c r="G2" s="120"/>
      <c r="H2" s="95"/>
      <c r="K2" s="2"/>
      <c r="L2" s="95"/>
      <c r="O2" s="127" t="s">
        <v>55</v>
      </c>
      <c r="P2" s="128"/>
      <c r="Q2" s="95"/>
      <c r="R2" s="78"/>
      <c r="S2" s="78"/>
      <c r="T2" s="95"/>
      <c r="U2" s="78"/>
      <c r="V2" s="78"/>
      <c r="W2" s="95"/>
      <c r="Y2" s="129" t="s">
        <v>83</v>
      </c>
      <c r="Z2" s="130"/>
      <c r="AA2" s="131"/>
      <c r="AB2" s="8"/>
      <c r="AC2" s="8"/>
      <c r="AE2" s="120"/>
    </row>
    <row r="3" spans="1:36" ht="14.4" customHeight="1" thickBot="1" x14ac:dyDescent="0.35">
      <c r="B3" s="124"/>
      <c r="C3" s="125"/>
      <c r="D3" s="126"/>
      <c r="F3" s="120"/>
      <c r="G3" s="120"/>
      <c r="H3" s="95"/>
      <c r="K3" s="2"/>
      <c r="L3" s="95"/>
      <c r="O3" s="138" t="s">
        <v>82</v>
      </c>
      <c r="P3" s="139"/>
      <c r="Q3" s="95"/>
      <c r="R3" s="78"/>
      <c r="S3" s="78"/>
      <c r="T3" s="95"/>
      <c r="U3" s="78"/>
      <c r="V3" s="78"/>
      <c r="W3" s="95"/>
      <c r="Y3" s="132"/>
      <c r="Z3" s="133"/>
      <c r="AA3" s="134"/>
      <c r="AB3" s="8"/>
      <c r="AC3" s="8"/>
      <c r="AE3" s="120"/>
      <c r="AF3" s="98" t="s">
        <v>59</v>
      </c>
      <c r="AG3" s="99"/>
      <c r="AH3" s="100"/>
    </row>
    <row r="4" spans="1:36" ht="14.4" customHeight="1" thickBot="1" x14ac:dyDescent="0.35">
      <c r="H4" s="95"/>
      <c r="K4" s="2"/>
      <c r="L4" s="95"/>
      <c r="O4" s="140"/>
      <c r="P4" s="141"/>
      <c r="Q4" s="95"/>
      <c r="R4" s="78"/>
      <c r="S4" s="78"/>
      <c r="T4" s="95"/>
      <c r="U4" s="78"/>
      <c r="V4" s="78"/>
      <c r="W4" s="95"/>
      <c r="Y4" s="135"/>
      <c r="Z4" s="136"/>
      <c r="AA4" s="137"/>
      <c r="AB4" s="8"/>
      <c r="AC4" s="8"/>
      <c r="AE4" s="120"/>
      <c r="AF4" s="101"/>
      <c r="AG4" s="102"/>
      <c r="AH4" s="103"/>
    </row>
    <row r="5" spans="1:36" ht="14.4" customHeight="1" thickBot="1" x14ac:dyDescent="0.35">
      <c r="D5" s="104" t="s">
        <v>2</v>
      </c>
      <c r="E5" s="105"/>
      <c r="H5" s="95"/>
      <c r="I5" s="104" t="s">
        <v>7</v>
      </c>
      <c r="J5" s="108"/>
      <c r="K5" s="105"/>
      <c r="L5" s="95"/>
      <c r="M5" s="108" t="s">
        <v>3</v>
      </c>
      <c r="O5" s="110"/>
      <c r="P5" s="111"/>
      <c r="Q5" s="95"/>
      <c r="R5" s="108" t="s">
        <v>20</v>
      </c>
      <c r="S5" s="105"/>
      <c r="T5" s="95"/>
      <c r="U5" s="104" t="s">
        <v>29</v>
      </c>
      <c r="V5" s="105"/>
      <c r="W5" s="95"/>
      <c r="AE5" s="120"/>
    </row>
    <row r="6" spans="1:36" ht="14.4" customHeight="1" thickBot="1" x14ac:dyDescent="0.35">
      <c r="D6" s="106"/>
      <c r="E6" s="107"/>
      <c r="H6" s="95"/>
      <c r="I6" s="106"/>
      <c r="J6" s="109"/>
      <c r="K6" s="107"/>
      <c r="L6" s="95"/>
      <c r="M6" s="109"/>
      <c r="O6" s="112"/>
      <c r="P6" s="113"/>
      <c r="Q6" s="95"/>
      <c r="R6" s="109"/>
      <c r="S6" s="107"/>
      <c r="T6" s="95"/>
      <c r="U6" s="106"/>
      <c r="V6" s="107"/>
      <c r="W6" s="95"/>
      <c r="AE6" s="120"/>
      <c r="AF6" s="64" t="s">
        <v>30</v>
      </c>
      <c r="AG6" s="47"/>
      <c r="AH6" s="47"/>
      <c r="AI6" s="47"/>
      <c r="AJ6" s="60"/>
    </row>
    <row r="7" spans="1:36" ht="15" customHeight="1" thickBot="1" x14ac:dyDescent="0.35">
      <c r="B7" s="97" t="s">
        <v>5</v>
      </c>
      <c r="C7" s="97"/>
      <c r="D7" s="116" t="s">
        <v>4</v>
      </c>
      <c r="E7" s="116"/>
      <c r="F7" s="117" t="s">
        <v>6</v>
      </c>
      <c r="G7" s="117"/>
      <c r="H7" s="95"/>
      <c r="I7" s="72" t="s">
        <v>71</v>
      </c>
      <c r="J7" s="14" t="s">
        <v>70</v>
      </c>
      <c r="K7" s="22" t="s">
        <v>69</v>
      </c>
      <c r="L7" s="95"/>
      <c r="M7" s="1" t="s">
        <v>8</v>
      </c>
      <c r="O7" s="114"/>
      <c r="P7" s="115"/>
      <c r="Q7" s="95"/>
      <c r="R7" s="78"/>
      <c r="S7" s="78"/>
      <c r="T7" s="95"/>
      <c r="U7" s="78"/>
      <c r="V7" s="78"/>
      <c r="W7" s="95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8" t="s">
        <v>56</v>
      </c>
      <c r="AE7" s="120"/>
      <c r="AF7" s="67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5"/>
      <c r="I8" s="73"/>
      <c r="J8" s="7"/>
      <c r="K8" s="20"/>
      <c r="L8" s="95"/>
      <c r="M8" s="25"/>
      <c r="O8" s="32"/>
      <c r="P8" s="36"/>
      <c r="Q8" s="95"/>
      <c r="R8" s="80"/>
      <c r="S8" s="79"/>
      <c r="T8" s="95"/>
      <c r="U8" s="80"/>
      <c r="V8" s="79"/>
      <c r="W8" s="95"/>
      <c r="X8" s="39"/>
      <c r="Y8" s="10"/>
      <c r="Z8" s="38"/>
      <c r="AA8" s="38"/>
      <c r="AB8" s="38"/>
      <c r="AD8" s="119"/>
      <c r="AE8" s="120"/>
      <c r="AF8" s="61" t="s">
        <v>14</v>
      </c>
      <c r="AG8" s="28">
        <v>3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1">
        <f>'[1]Szenario 3'!$K9</f>
        <v>1226.2573442909008</v>
      </c>
      <c r="H9" s="95"/>
      <c r="I9" s="74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5"/>
      <c r="M9" s="88">
        <v>0.16900000000000001</v>
      </c>
      <c r="O9" s="33">
        <f>D9</f>
        <v>11899.584311285807</v>
      </c>
      <c r="P9" s="37">
        <f>E9+(E9*K9)</f>
        <v>1253.2043817549416</v>
      </c>
      <c r="Q9" s="95"/>
      <c r="R9" s="30">
        <f>IF(O9&lt;$AG$18,1,2)</f>
        <v>1</v>
      </c>
      <c r="S9" s="35">
        <f>IF(P9&lt;$AG$10,1,2)</f>
        <v>1</v>
      </c>
      <c r="T9" s="95"/>
      <c r="U9" s="41">
        <f>($AI$15/$AG$20)*(1+0.15*(O9/$AG$18)^4)+$AH$33</f>
        <v>0.3360006188453778</v>
      </c>
      <c r="V9" s="35">
        <f>($AI$7/$AG$12)*(1+0.15*(P9/$AG$10)^4)+$AH$32</f>
        <v>4.0000000221519219E-3</v>
      </c>
      <c r="W9" s="95"/>
      <c r="X9" s="78">
        <f>($AG$7*$AG$8*S9*$AG$24+$AG$15*$AG$16*R9*$AG$24)</f>
        <v>3600</v>
      </c>
      <c r="Y9" s="43">
        <f>(O9*U9*$AG$30+P9*V9*$AG$29)*365</f>
        <v>81788630.380899608</v>
      </c>
      <c r="Z9" s="43">
        <f>(O9*$AI$15*$AG$37+P9*$AI$7*$AG$36)*365</f>
        <v>248716.53851476856</v>
      </c>
      <c r="AA9" s="43">
        <f>O9*$AI$15*($AG$41+$AG$40*(1-M9))*365</f>
        <v>15139.001008596557</v>
      </c>
      <c r="AB9" s="44">
        <f>365*((P9*$AI$7*($AG$53*$AG$54+$AG$49*$AG$50+$AG$45*$AG$46))+(O9*$AI$15*($AG$53*$AG$55+$AG$49*$AG$51+$AG$45*$AG$47)))</f>
        <v>23238.765613405631</v>
      </c>
      <c r="AD9" s="42">
        <f>SUM(X9:AB9)</f>
        <v>82079324.686036378</v>
      </c>
      <c r="AE9" s="120"/>
      <c r="AF9" s="149" t="s">
        <v>15</v>
      </c>
      <c r="AG9" s="17"/>
      <c r="AH9" s="152"/>
      <c r="AI9" s="81" t="s">
        <v>60</v>
      </c>
      <c r="AJ9" s="82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1">
        <f>'[1]Szenario 3'!$K10</f>
        <v>1244.86142</v>
      </c>
      <c r="H10" s="95"/>
      <c r="I10" s="75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5"/>
      <c r="M10" s="89">
        <v>0.23699999999999999</v>
      </c>
      <c r="O10" s="33">
        <f t="shared" ref="O10:O54" si="0">D10</f>
        <v>12023</v>
      </c>
      <c r="P10" s="37">
        <f t="shared" ref="P10:P54" si="1">E10+(E10*K10)</f>
        <v>1265.8422304494381</v>
      </c>
      <c r="Q10" s="95"/>
      <c r="R10" s="30">
        <f t="shared" ref="R10:R54" si="2">IF(O10&lt;$AG$18,1,2)</f>
        <v>1</v>
      </c>
      <c r="S10" s="35">
        <f t="shared" ref="S10:S54" si="3">IF(P10&lt;$AG$10,1,2)</f>
        <v>1</v>
      </c>
      <c r="T10" s="95"/>
      <c r="U10" s="41">
        <f t="shared" ref="U10:U54" si="4">($AI$15/$AG$20)*(1+0.15*(O10/$AG$18)^4)+$AH$33</f>
        <v>0.33600064492079135</v>
      </c>
      <c r="V10" s="35">
        <f t="shared" ref="V10:V54" si="5">($AI$7/$AG$12)*(1+0.15*(P10/$AG$10)^4)+$AH$32</f>
        <v>4.0000000230590877E-3</v>
      </c>
      <c r="W10" s="95"/>
      <c r="X10" s="78">
        <f t="shared" ref="X10:X12" si="6">($AG$7*$AG$8*S10*$AG$24+$AG$15*$AG$16*R10*$AG$24)</f>
        <v>3600</v>
      </c>
      <c r="Y10" s="43">
        <f t="shared" ref="Y10:Y54" si="7">(O10*U10*$AG$30+P10*V10*$AG$29)*365</f>
        <v>82636883.347710729</v>
      </c>
      <c r="Z10" s="43">
        <f t="shared" ref="Z10:Z54" si="8">(O10*$AI$15*$AG$37+P10*$AI$7*$AG$36)*365</f>
        <v>251294.50896936853</v>
      </c>
      <c r="AA10" s="43">
        <f t="shared" ref="AA10:AA54" si="9">O10*$AI$15*($AG$41+$AG$40*(1-M10))*365</f>
        <v>14472.400102600001</v>
      </c>
      <c r="AB10" s="44">
        <f t="shared" ref="AB10:AB54" si="10">365*((P10*$AI$7*($AG$53*$AG$54+$AG$49*$AG$50+$AG$45*$AG$46))+(O10*$AI$15*($AG$53*$AG$55+$AG$49*$AG$51+$AG$45*$AG$47)))</f>
        <v>23478.345592424914</v>
      </c>
      <c r="AD10" s="42">
        <f t="shared" ref="AD10:AD46" si="11">SUM(X10:AB10)</f>
        <v>82929728.60237512</v>
      </c>
      <c r="AE10" s="120"/>
      <c r="AF10" s="150"/>
      <c r="AG10" s="18">
        <v>90408</v>
      </c>
      <c r="AH10" s="152"/>
      <c r="AI10" s="81"/>
      <c r="AJ10" s="50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1">
        <f>'[1]Szenario 3'!$K11</f>
        <v>1263.4654957090991</v>
      </c>
      <c r="H11" s="95"/>
      <c r="I11" s="75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5"/>
      <c r="M11" s="88">
        <v>0.318</v>
      </c>
      <c r="O11" s="33">
        <f>D11</f>
        <v>12146.415688714193</v>
      </c>
      <c r="P11" s="37">
        <f t="shared" si="1"/>
        <v>1278.484740305757</v>
      </c>
      <c r="Q11" s="95"/>
      <c r="R11" s="30">
        <f t="shared" si="2"/>
        <v>1</v>
      </c>
      <c r="S11" s="35">
        <f t="shared" si="3"/>
        <v>1</v>
      </c>
      <c r="T11" s="95"/>
      <c r="U11" s="41">
        <f t="shared" si="4"/>
        <v>0.33600067181167925</v>
      </c>
      <c r="V11" s="35">
        <f t="shared" si="5"/>
        <v>4.0000000239941843E-3</v>
      </c>
      <c r="W11" s="95"/>
      <c r="X11" s="78">
        <f t="shared" si="6"/>
        <v>3600</v>
      </c>
      <c r="Y11" s="43">
        <f t="shared" si="7"/>
        <v>83485136.886724532</v>
      </c>
      <c r="Z11" s="43">
        <f t="shared" si="8"/>
        <v>253872.49983985731</v>
      </c>
      <c r="AA11" s="43">
        <f t="shared" si="9"/>
        <v>13629.818568246654</v>
      </c>
      <c r="AB11" s="44">
        <f t="shared" si="10"/>
        <v>23717.944223018134</v>
      </c>
      <c r="AD11" s="42">
        <f t="shared" si="11"/>
        <v>83779957.14935565</v>
      </c>
      <c r="AE11" s="120"/>
      <c r="AF11" s="151"/>
      <c r="AG11" s="17"/>
      <c r="AH11" s="152"/>
      <c r="AI11" s="81" t="s">
        <v>61</v>
      </c>
      <c r="AJ11" s="82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1">
        <f>'[1]Szenario 3'!$K12</f>
        <v>1282.0695714181982</v>
      </c>
      <c r="H12" s="95"/>
      <c r="I12" s="75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5"/>
      <c r="M12" s="89">
        <v>0.41699999999999998</v>
      </c>
      <c r="O12" s="33">
        <f t="shared" si="0"/>
        <v>12269.831377428385</v>
      </c>
      <c r="P12" s="37">
        <f t="shared" si="1"/>
        <v>1291.1316833322871</v>
      </c>
      <c r="Q12" s="95"/>
      <c r="R12" s="30">
        <f t="shared" si="2"/>
        <v>1</v>
      </c>
      <c r="S12" s="35">
        <f t="shared" si="3"/>
        <v>1</v>
      </c>
      <c r="T12" s="95"/>
      <c r="U12" s="41">
        <f t="shared" si="4"/>
        <v>0.33600069953486877</v>
      </c>
      <c r="V12" s="35">
        <f t="shared" si="5"/>
        <v>4.0000000249577798E-3</v>
      </c>
      <c r="W12" s="95"/>
      <c r="X12" s="78">
        <f t="shared" si="6"/>
        <v>3600</v>
      </c>
      <c r="Y12" s="43">
        <f t="shared" si="7"/>
        <v>84333390.996682286</v>
      </c>
      <c r="Z12" s="43">
        <f t="shared" si="8"/>
        <v>256450.51012763163</v>
      </c>
      <c r="AA12" s="43">
        <f t="shared" si="9"/>
        <v>12544.604435260793</v>
      </c>
      <c r="AB12" s="44">
        <f t="shared" si="10"/>
        <v>23957.560592880036</v>
      </c>
      <c r="AD12" s="42">
        <f t="shared" si="11"/>
        <v>84629943.67183806</v>
      </c>
      <c r="AE12" s="120"/>
      <c r="AF12" s="66" t="s">
        <v>32</v>
      </c>
      <c r="AG12" s="59">
        <v>20</v>
      </c>
      <c r="AH12" s="40" t="s">
        <v>33</v>
      </c>
      <c r="AI12" s="40"/>
      <c r="AJ12" s="55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1">
        <f>'[1]Szenario 3'!$K13</f>
        <v>1300.673647127297</v>
      </c>
      <c r="H13" s="95"/>
      <c r="I13" s="75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5"/>
      <c r="M13" s="88">
        <v>0.621</v>
      </c>
      <c r="O13" s="33">
        <f t="shared" si="0"/>
        <v>12393.24706614258</v>
      </c>
      <c r="P13" s="37">
        <f t="shared" si="1"/>
        <v>1303.7828461678957</v>
      </c>
      <c r="Q13" s="95"/>
      <c r="R13" s="30">
        <f t="shared" si="2"/>
        <v>1</v>
      </c>
      <c r="S13" s="35">
        <f t="shared" si="3"/>
        <v>1</v>
      </c>
      <c r="T13" s="95"/>
      <c r="U13" s="41">
        <f t="shared" si="4"/>
        <v>0.33600072810735898</v>
      </c>
      <c r="V13" s="35">
        <f t="shared" si="5"/>
        <v>4.0000000259504485E-3</v>
      </c>
      <c r="W13" s="95"/>
      <c r="X13" s="78">
        <f>($AG$7*$AG$8*S13*$AG$24+$AG$15*$AG$16*R13*$AG$24)</f>
        <v>3600</v>
      </c>
      <c r="Y13" s="43">
        <f t="shared" si="7"/>
        <v>85181645.677286193</v>
      </c>
      <c r="Z13" s="43">
        <f t="shared" si="8"/>
        <v>259028.53889816967</v>
      </c>
      <c r="AA13" s="43">
        <f t="shared" si="9"/>
        <v>10123.852672327055</v>
      </c>
      <c r="AB13" s="44">
        <f t="shared" si="10"/>
        <v>24197.193848249037</v>
      </c>
      <c r="AD13" s="42">
        <f t="shared" si="11"/>
        <v>85478595.262704939</v>
      </c>
      <c r="AE13" s="120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1">
        <f>'[1]Szenario 3'!$K14</f>
        <v>1319.2777228363964</v>
      </c>
      <c r="H14" s="95"/>
      <c r="I14" s="75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5"/>
      <c r="M14" s="90">
        <f>M13+(($D$42-$D$11)/($B$42-$B$11))</f>
        <v>2.5422959091152588</v>
      </c>
      <c r="O14" s="33">
        <f t="shared" si="0"/>
        <v>12516.662754856772</v>
      </c>
      <c r="P14" s="37">
        <f t="shared" si="1"/>
        <v>1316.438028926889</v>
      </c>
      <c r="Q14" s="95"/>
      <c r="R14" s="30">
        <f t="shared" si="2"/>
        <v>1</v>
      </c>
      <c r="S14" s="35">
        <f t="shared" si="3"/>
        <v>1</v>
      </c>
      <c r="T14" s="95"/>
      <c r="U14" s="41">
        <f t="shared" si="4"/>
        <v>0.33600075754632092</v>
      </c>
      <c r="V14" s="35">
        <f t="shared" si="5"/>
        <v>4.0000000269727653E-3</v>
      </c>
      <c r="W14" s="95"/>
      <c r="X14" s="78">
        <f>($AG$7*$AG$8*S14*$AG$24+$AG$15*$AG$16*R14*$AG$24)+AG26</f>
        <v>1163600</v>
      </c>
      <c r="Y14" s="43">
        <f t="shared" si="7"/>
        <v>86029900.929142505</v>
      </c>
      <c r="Z14" s="43">
        <f t="shared" si="8"/>
        <v>261606.5852759722</v>
      </c>
      <c r="AA14" s="43">
        <f t="shared" si="9"/>
        <v>-14001.500674651013</v>
      </c>
      <c r="AB14" s="44">
        <f t="shared" si="10"/>
        <v>24436.843189285308</v>
      </c>
      <c r="AD14" s="42">
        <f t="shared" si="11"/>
        <v>87465542.856933117</v>
      </c>
      <c r="AE14" s="120"/>
      <c r="AF14" s="64" t="s">
        <v>31</v>
      </c>
      <c r="AG14" s="47"/>
      <c r="AH14" s="47"/>
      <c r="AI14" s="47"/>
      <c r="AJ14" s="60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1">
        <f>'[1]Szenario 3'!$K15</f>
        <v>1337.8817985454955</v>
      </c>
      <c r="H15" s="95"/>
      <c r="I15" s="75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5"/>
      <c r="M15" s="91">
        <f t="shared" ref="M15:M43" si="13">M14+(($D$42-$D$11)/($B$42-$B$11))</f>
        <v>4.4635918182305172</v>
      </c>
      <c r="O15" s="33">
        <f t="shared" si="0"/>
        <v>12640.078443570965</v>
      </c>
      <c r="P15" s="37">
        <f t="shared" si="1"/>
        <v>1329.0970441517004</v>
      </c>
      <c r="Q15" s="95"/>
      <c r="R15" s="30">
        <f t="shared" si="2"/>
        <v>1</v>
      </c>
      <c r="S15" s="35">
        <f t="shared" si="3"/>
        <v>1</v>
      </c>
      <c r="T15" s="95"/>
      <c r="U15" s="41">
        <f t="shared" si="4"/>
        <v>0.33600078786909732</v>
      </c>
      <c r="V15" s="35">
        <f t="shared" si="5"/>
        <v>4.00000002802532E-3</v>
      </c>
      <c r="W15" s="95"/>
      <c r="X15" s="78">
        <f>($AJ$11*$AG$8*S15*$AG$25+$AJ$9*$AG$8*$AG$24*S15+$AG$15*$AG$16*R15*$AG$24)</f>
        <v>7725</v>
      </c>
      <c r="Y15" s="43">
        <f t="shared" si="7"/>
        <v>86878156.75371024</v>
      </c>
      <c r="Z15" s="43">
        <f t="shared" si="8"/>
        <v>264184.64843997499</v>
      </c>
      <c r="AA15" s="43">
        <f t="shared" si="9"/>
        <v>-38604.599484579659</v>
      </c>
      <c r="AB15" s="44">
        <f t="shared" si="10"/>
        <v>24676.507865880023</v>
      </c>
      <c r="AD15" s="42">
        <f t="shared" si="11"/>
        <v>87136138.310531512</v>
      </c>
      <c r="AE15" s="120"/>
      <c r="AF15" s="65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1">
        <f>'[1]Szenario 3'!$K16</f>
        <v>1356.4858742545948</v>
      </c>
      <c r="H16" s="95"/>
      <c r="I16" s="75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5"/>
      <c r="M16" s="90">
        <f t="shared" si="13"/>
        <v>6.3848877273457756</v>
      </c>
      <c r="O16" s="33">
        <f t="shared" si="0"/>
        <v>12763.494132285157</v>
      </c>
      <c r="P16" s="37">
        <f t="shared" si="1"/>
        <v>1341.7597158617561</v>
      </c>
      <c r="Q16" s="95"/>
      <c r="R16" s="30">
        <f t="shared" si="2"/>
        <v>1</v>
      </c>
      <c r="S16" s="35">
        <f t="shared" si="3"/>
        <v>1</v>
      </c>
      <c r="T16" s="95"/>
      <c r="U16" s="41">
        <f t="shared" si="4"/>
        <v>0.33600081909320284</v>
      </c>
      <c r="V16" s="35">
        <f t="shared" si="5"/>
        <v>4.0000000291086999E-3</v>
      </c>
      <c r="W16" s="95"/>
      <c r="X16" s="87">
        <f t="shared" ref="X16:X54" si="14">($AJ$11*$AG$8*S16*$AG$25+$AJ$9*$AG$8*$AG$24*S16+$AG$15*$AG$16*R16*$AG$24)</f>
        <v>7725</v>
      </c>
      <c r="Y16" s="43">
        <f t="shared" si="7"/>
        <v>87726413.153254703</v>
      </c>
      <c r="Z16" s="43">
        <f t="shared" si="8"/>
        <v>266762.72761938308</v>
      </c>
      <c r="AA16" s="43">
        <f t="shared" si="9"/>
        <v>-63685.443757458896</v>
      </c>
      <c r="AB16" s="44">
        <f t="shared" si="10"/>
        <v>24916.187173849383</v>
      </c>
      <c r="AD16" s="42">
        <f t="shared" si="11"/>
        <v>87962131.624290466</v>
      </c>
      <c r="AE16" s="120"/>
      <c r="AF16" s="61" t="s">
        <v>17</v>
      </c>
      <c r="AG16" s="28">
        <v>6</v>
      </c>
      <c r="AH16" s="27" t="s">
        <v>18</v>
      </c>
      <c r="AI16" s="27"/>
      <c r="AJ16" s="50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1">
        <f>'[1]Szenario 3'!$K17</f>
        <v>1375.0899499636937</v>
      </c>
      <c r="H17" s="95"/>
      <c r="I17" s="75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5"/>
      <c r="M17" s="91">
        <f t="shared" si="13"/>
        <v>8.306183636461034</v>
      </c>
      <c r="O17" s="33">
        <f t="shared" si="0"/>
        <v>12886.909820999348</v>
      </c>
      <c r="P17" s="37">
        <f t="shared" si="1"/>
        <v>1354.425878688377</v>
      </c>
      <c r="Q17" s="95"/>
      <c r="R17" s="30">
        <f t="shared" si="2"/>
        <v>1</v>
      </c>
      <c r="S17" s="35">
        <f t="shared" si="3"/>
        <v>1</v>
      </c>
      <c r="T17" s="95"/>
      <c r="U17" s="41">
        <f t="shared" si="4"/>
        <v>0.33600085123632406</v>
      </c>
      <c r="V17" s="35">
        <f t="shared" si="5"/>
        <v>4.0000000302235009E-3</v>
      </c>
      <c r="W17" s="95"/>
      <c r="X17" s="87">
        <f t="shared" si="14"/>
        <v>7725</v>
      </c>
      <c r="Y17" s="43">
        <f t="shared" si="7"/>
        <v>88574670.130805507</v>
      </c>
      <c r="Z17" s="43">
        <f t="shared" si="8"/>
        <v>269340.82208988181</v>
      </c>
      <c r="AA17" s="43">
        <f t="shared" si="9"/>
        <v>-89244.033493288691</v>
      </c>
      <c r="AB17" s="44">
        <f t="shared" si="10"/>
        <v>25155.880451472916</v>
      </c>
      <c r="AD17" s="42">
        <f t="shared" si="11"/>
        <v>88787647.799853563</v>
      </c>
      <c r="AE17" s="120"/>
      <c r="AF17" s="149" t="s">
        <v>16</v>
      </c>
      <c r="AG17" s="17"/>
      <c r="AH17" s="152"/>
      <c r="AI17" s="27"/>
      <c r="AJ17" s="50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1">
        <f>'[1]Szenario 3'!$K18</f>
        <v>1393.6940256727928</v>
      </c>
      <c r="H18" s="95"/>
      <c r="I18" s="75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5"/>
      <c r="M18" s="90">
        <f t="shared" si="13"/>
        <v>10.227479545576292</v>
      </c>
      <c r="O18" s="33">
        <f t="shared" si="0"/>
        <v>13010.325509713541</v>
      </c>
      <c r="P18" s="37">
        <f t="shared" si="1"/>
        <v>1367.0953770867659</v>
      </c>
      <c r="Q18" s="95"/>
      <c r="R18" s="30">
        <f t="shared" si="2"/>
        <v>1</v>
      </c>
      <c r="S18" s="35">
        <f t="shared" si="3"/>
        <v>1</v>
      </c>
      <c r="T18" s="95"/>
      <c r="U18" s="41">
        <f t="shared" si="4"/>
        <v>0.3360008843163193</v>
      </c>
      <c r="V18" s="35">
        <f t="shared" si="5"/>
        <v>4.0000000313703283E-3</v>
      </c>
      <c r="W18" s="95"/>
      <c r="X18" s="87">
        <f t="shared" si="14"/>
        <v>7725</v>
      </c>
      <c r="Y18" s="43">
        <f t="shared" si="7"/>
        <v>89422927.690118402</v>
      </c>
      <c r="Z18" s="43">
        <f t="shared" si="8"/>
        <v>271918.93117018481</v>
      </c>
      <c r="AA18" s="43">
        <f t="shared" si="9"/>
        <v>-115280.36869206907</v>
      </c>
      <c r="AB18" s="44">
        <f t="shared" si="10"/>
        <v>25395.587076340289</v>
      </c>
      <c r="AD18" s="42">
        <f t="shared" si="11"/>
        <v>89612686.839672849</v>
      </c>
      <c r="AE18" s="120"/>
      <c r="AF18" s="150"/>
      <c r="AG18" s="18">
        <v>60000</v>
      </c>
      <c r="AH18" s="152"/>
      <c r="AI18" s="27"/>
      <c r="AJ18" s="50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1">
        <f>'[1]Szenario 3'!$K19</f>
        <v>1412.2981013818919</v>
      </c>
      <c r="H19" s="95"/>
      <c r="I19" s="75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5"/>
      <c r="M19" s="91">
        <f t="shared" si="13"/>
        <v>12.148775454691551</v>
      </c>
      <c r="O19" s="33">
        <f t="shared" si="0"/>
        <v>13133.741198427733</v>
      </c>
      <c r="P19" s="37">
        <f t="shared" si="1"/>
        <v>1379.7680646171862</v>
      </c>
      <c r="Q19" s="95"/>
      <c r="R19" s="30">
        <f t="shared" si="2"/>
        <v>1</v>
      </c>
      <c r="S19" s="35">
        <f t="shared" si="3"/>
        <v>1</v>
      </c>
      <c r="T19" s="95"/>
      <c r="U19" s="41">
        <f t="shared" si="4"/>
        <v>0.33600091835121876</v>
      </c>
      <c r="V19" s="35">
        <f t="shared" si="5"/>
        <v>4.0000000325497876E-3</v>
      </c>
      <c r="W19" s="95"/>
      <c r="X19" s="87">
        <f t="shared" si="14"/>
        <v>7725</v>
      </c>
      <c r="Y19" s="43">
        <f t="shared" si="7"/>
        <v>90271185.835640699</v>
      </c>
      <c r="Z19" s="43">
        <f t="shared" si="8"/>
        <v>274497.05421888613</v>
      </c>
      <c r="AA19" s="43">
        <f t="shared" si="9"/>
        <v>-141794.44935380001</v>
      </c>
      <c r="AB19" s="44">
        <f t="shared" si="10"/>
        <v>25635.306462474946</v>
      </c>
      <c r="AD19" s="42">
        <f t="shared" si="11"/>
        <v>90437248.746968269</v>
      </c>
      <c r="AE19" s="120"/>
      <c r="AF19" s="151"/>
      <c r="AG19" s="17"/>
      <c r="AH19" s="152"/>
      <c r="AI19" s="27"/>
      <c r="AJ19" s="50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1">
        <f>'[1]Szenario 3'!$K20</f>
        <v>1430.902177090991</v>
      </c>
      <c r="H20" s="95"/>
      <c r="I20" s="75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5"/>
      <c r="M20" s="90">
        <f t="shared" si="13"/>
        <v>14.070071363806809</v>
      </c>
      <c r="O20" s="33">
        <f t="shared" si="0"/>
        <v>13257.156887141928</v>
      </c>
      <c r="P20" s="37">
        <f t="shared" si="1"/>
        <v>1392.4438032883484</v>
      </c>
      <c r="Q20" s="95"/>
      <c r="R20" s="30">
        <f t="shared" si="2"/>
        <v>1</v>
      </c>
      <c r="S20" s="35">
        <f t="shared" si="3"/>
        <v>1</v>
      </c>
      <c r="T20" s="95"/>
      <c r="U20" s="41">
        <f t="shared" si="4"/>
        <v>0.33600095335922447</v>
      </c>
      <c r="V20" s="35">
        <f t="shared" si="5"/>
        <v>4.0000000337624938E-3</v>
      </c>
      <c r="W20" s="95"/>
      <c r="X20" s="87">
        <f t="shared" si="14"/>
        <v>7725</v>
      </c>
      <c r="Y20" s="43">
        <f t="shared" si="7"/>
        <v>91119444.572480053</v>
      </c>
      <c r="Z20" s="43">
        <f t="shared" si="8"/>
        <v>277075.19063158397</v>
      </c>
      <c r="AA20" s="43">
        <f t="shared" si="9"/>
        <v>-168786.27547848158</v>
      </c>
      <c r="AB20" s="44">
        <f t="shared" si="10"/>
        <v>25875.038057706675</v>
      </c>
      <c r="AD20" s="42">
        <f t="shared" si="11"/>
        <v>91261333.525690854</v>
      </c>
      <c r="AE20" s="120"/>
      <c r="AF20" s="66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1">
        <f>'[1]Szenario 3'!$K21</f>
        <v>1449.5062528000901</v>
      </c>
      <c r="H21" s="95"/>
      <c r="I21" s="75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5"/>
      <c r="M21" s="91">
        <f t="shared" si="13"/>
        <v>15.991367272922067</v>
      </c>
      <c r="O21" s="33">
        <f t="shared" si="0"/>
        <v>13380.57257585612</v>
      </c>
      <c r="P21" s="37">
        <f t="shared" si="1"/>
        <v>1405.122462956808</v>
      </c>
      <c r="Q21" s="95"/>
      <c r="R21" s="30">
        <f t="shared" si="2"/>
        <v>1</v>
      </c>
      <c r="S21" s="35">
        <f t="shared" si="3"/>
        <v>1</v>
      </c>
      <c r="T21" s="95"/>
      <c r="U21" s="41">
        <f t="shared" si="4"/>
        <v>0.33600098935871042</v>
      </c>
      <c r="V21" s="35">
        <f t="shared" si="5"/>
        <v>4.0000000350090652E-3</v>
      </c>
      <c r="W21" s="95"/>
      <c r="X21" s="87">
        <f t="shared" si="14"/>
        <v>7725</v>
      </c>
      <c r="Y21" s="43">
        <f t="shared" si="7"/>
        <v>91967703.906375632</v>
      </c>
      <c r="Z21" s="43">
        <f t="shared" si="8"/>
        <v>279653.3398382499</v>
      </c>
      <c r="AA21" s="43">
        <f t="shared" si="9"/>
        <v>-196255.84706611367</v>
      </c>
      <c r="AB21" s="44">
        <f t="shared" si="10"/>
        <v>26114.781341268292</v>
      </c>
      <c r="AD21" s="42">
        <f t="shared" si="11"/>
        <v>92084941.180489033</v>
      </c>
      <c r="AE21" s="120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1">
        <f>'[1]Szenario 3'!$K22</f>
        <v>1468.110328509189</v>
      </c>
      <c r="H22" s="95"/>
      <c r="I22" s="75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5"/>
      <c r="M22" s="90">
        <f t="shared" si="13"/>
        <v>17.912663182037328</v>
      </c>
      <c r="O22" s="33">
        <f t="shared" si="0"/>
        <v>13503.988264570315</v>
      </c>
      <c r="P22" s="37">
        <f t="shared" si="1"/>
        <v>1417.8039207768852</v>
      </c>
      <c r="Q22" s="95"/>
      <c r="R22" s="30">
        <f t="shared" si="2"/>
        <v>1</v>
      </c>
      <c r="S22" s="35">
        <f t="shared" si="3"/>
        <v>1</v>
      </c>
      <c r="T22" s="95"/>
      <c r="U22" s="41">
        <f t="shared" si="4"/>
        <v>0.33600102636822227</v>
      </c>
      <c r="V22" s="35">
        <f t="shared" si="5"/>
        <v>4.0000000362901272E-3</v>
      </c>
      <c r="W22" s="95"/>
      <c r="X22" s="87">
        <f t="shared" si="14"/>
        <v>7725</v>
      </c>
      <c r="Y22" s="43">
        <f t="shared" si="7"/>
        <v>92815963.843672514</v>
      </c>
      <c r="Z22" s="43">
        <f t="shared" si="8"/>
        <v>282231.50130081997</v>
      </c>
      <c r="AA22" s="43">
        <f t="shared" si="9"/>
        <v>-224203.16411669651</v>
      </c>
      <c r="AB22" s="44">
        <f t="shared" si="10"/>
        <v>26354.535821594523</v>
      </c>
      <c r="AD22" s="42">
        <f t="shared" si="11"/>
        <v>92908071.716678247</v>
      </c>
      <c r="AE22" s="120"/>
      <c r="AF22" s="56" t="s">
        <v>25</v>
      </c>
      <c r="AG22" s="47"/>
      <c r="AH22" s="47"/>
      <c r="AI22" s="83" t="s">
        <v>62</v>
      </c>
      <c r="AJ22" s="84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1">
        <f>'[1]Szenario 3'!$K23</f>
        <v>1486.7144042182883</v>
      </c>
      <c r="H23" s="95"/>
      <c r="I23" s="75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5"/>
      <c r="M23" s="91">
        <f t="shared" si="13"/>
        <v>19.833959091152586</v>
      </c>
      <c r="O23" s="33">
        <f t="shared" si="0"/>
        <v>13627.403953284507</v>
      </c>
      <c r="P23" s="37">
        <f t="shared" si="1"/>
        <v>1430.4880606962079</v>
      </c>
      <c r="Q23" s="95"/>
      <c r="R23" s="30">
        <f t="shared" si="2"/>
        <v>1</v>
      </c>
      <c r="S23" s="35">
        <f t="shared" si="3"/>
        <v>1</v>
      </c>
      <c r="T23" s="95"/>
      <c r="U23" s="41">
        <f t="shared" si="4"/>
        <v>0.3360010644064777</v>
      </c>
      <c r="V23" s="35">
        <f t="shared" si="5"/>
        <v>4.0000000376063131E-3</v>
      </c>
      <c r="W23" s="95"/>
      <c r="X23" s="87">
        <f t="shared" si="14"/>
        <v>7725</v>
      </c>
      <c r="Y23" s="43">
        <f t="shared" si="7"/>
        <v>93664224.391297832</v>
      </c>
      <c r="Z23" s="43">
        <f t="shared" si="8"/>
        <v>284809.67451098474</v>
      </c>
      <c r="AA23" s="43">
        <f t="shared" si="9"/>
        <v>-252628.22663022974</v>
      </c>
      <c r="AB23" s="44">
        <f t="shared" si="10"/>
        <v>26594.301034303426</v>
      </c>
      <c r="AD23" s="42">
        <f t="shared" si="11"/>
        <v>93730725.140212893</v>
      </c>
      <c r="AE23" s="120"/>
      <c r="AF23" s="57" t="s">
        <v>34</v>
      </c>
      <c r="AG23" s="27"/>
      <c r="AH23" s="27"/>
      <c r="AI23" s="81" t="s">
        <v>63</v>
      </c>
      <c r="AJ23" s="85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1">
        <f>'[1]Szenario 3'!$K24</f>
        <v>1505.3184799273872</v>
      </c>
      <c r="H24" s="95"/>
      <c r="I24" s="75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5"/>
      <c r="M24" s="90">
        <f t="shared" si="13"/>
        <v>21.755255000267844</v>
      </c>
      <c r="O24" s="33">
        <f t="shared" si="0"/>
        <v>13750.819641998702</v>
      </c>
      <c r="P24" s="37">
        <f t="shared" si="1"/>
        <v>1443.1747729925346</v>
      </c>
      <c r="Q24" s="95"/>
      <c r="R24" s="30">
        <f t="shared" si="2"/>
        <v>1</v>
      </c>
      <c r="S24" s="35">
        <f t="shared" si="3"/>
        <v>1</v>
      </c>
      <c r="T24" s="95"/>
      <c r="U24" s="41">
        <f t="shared" si="4"/>
        <v>0.33600110349236617</v>
      </c>
      <c r="V24" s="35">
        <f t="shared" si="5"/>
        <v>4.0000000389582568E-3</v>
      </c>
      <c r="W24" s="95"/>
      <c r="X24" s="87">
        <f t="shared" si="14"/>
        <v>7725</v>
      </c>
      <c r="Y24" s="43">
        <f t="shared" si="7"/>
        <v>94512485.55673939</v>
      </c>
      <c r="Z24" s="43">
        <f t="shared" si="8"/>
        <v>287387.85898816079</v>
      </c>
      <c r="AA24" s="43">
        <f t="shared" si="9"/>
        <v>-281531.03460671363</v>
      </c>
      <c r="AB24" s="44">
        <f t="shared" si="10"/>
        <v>26834.07654034299</v>
      </c>
      <c r="AD24" s="42">
        <f t="shared" si="11"/>
        <v>94552901.457661182</v>
      </c>
      <c r="AE24" s="120"/>
      <c r="AF24" s="49" t="s">
        <v>35</v>
      </c>
      <c r="AG24" s="28">
        <v>5</v>
      </c>
      <c r="AH24" s="27" t="s">
        <v>28</v>
      </c>
      <c r="AI24" s="81" t="s">
        <v>66</v>
      </c>
      <c r="AJ24" s="85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1">
        <f>'[1]Szenario 3'!$K25</f>
        <v>1523.9225556364863</v>
      </c>
      <c r="H25" s="95"/>
      <c r="I25" s="75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5"/>
      <c r="M25" s="91">
        <f t="shared" si="13"/>
        <v>23.676550909383103</v>
      </c>
      <c r="O25" s="33">
        <f t="shared" si="0"/>
        <v>13874.235330712894</v>
      </c>
      <c r="P25" s="37">
        <f t="shared" si="1"/>
        <v>1455.8639538479592</v>
      </c>
      <c r="Q25" s="95"/>
      <c r="R25" s="30">
        <f t="shared" si="2"/>
        <v>1</v>
      </c>
      <c r="S25" s="35">
        <f t="shared" si="3"/>
        <v>1</v>
      </c>
      <c r="T25" s="95"/>
      <c r="U25" s="41">
        <f t="shared" si="4"/>
        <v>0.33600114364494893</v>
      </c>
      <c r="V25" s="35">
        <f t="shared" si="5"/>
        <v>4.0000000403466037E-3</v>
      </c>
      <c r="W25" s="95"/>
      <c r="X25" s="87">
        <f t="shared" si="14"/>
        <v>7725</v>
      </c>
      <c r="Y25" s="43">
        <f t="shared" si="7"/>
        <v>95360747.348026022</v>
      </c>
      <c r="Z25" s="43">
        <f t="shared" si="8"/>
        <v>289966.05427762563</v>
      </c>
      <c r="AA25" s="43">
        <f t="shared" si="9"/>
        <v>-310911.58804614807</v>
      </c>
      <c r="AB25" s="44">
        <f t="shared" si="10"/>
        <v>27073.861924287296</v>
      </c>
      <c r="AD25" s="42">
        <f t="shared" si="11"/>
        <v>95374600.676181793</v>
      </c>
      <c r="AE25" s="120"/>
      <c r="AF25" s="49" t="s">
        <v>36</v>
      </c>
      <c r="AG25" s="28">
        <v>30</v>
      </c>
      <c r="AH25" s="27" t="s">
        <v>28</v>
      </c>
      <c r="AI25" s="81" t="s">
        <v>68</v>
      </c>
      <c r="AJ25" s="85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1">
        <f>'[1]Szenario 3'!$K26</f>
        <v>1542.5266313455852</v>
      </c>
      <c r="H26" s="95"/>
      <c r="I26" s="75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5"/>
      <c r="M26" s="90">
        <f t="shared" si="13"/>
        <v>25.597846818498361</v>
      </c>
      <c r="O26" s="33">
        <f t="shared" si="0"/>
        <v>13997.651019427089</v>
      </c>
      <c r="P26" s="37">
        <f t="shared" si="1"/>
        <v>1468.5555049570312</v>
      </c>
      <c r="Q26" s="95"/>
      <c r="R26" s="30">
        <f t="shared" si="2"/>
        <v>1</v>
      </c>
      <c r="S26" s="35">
        <f t="shared" si="3"/>
        <v>1</v>
      </c>
      <c r="T26" s="95"/>
      <c r="U26" s="41">
        <f t="shared" si="4"/>
        <v>0.33600118488345915</v>
      </c>
      <c r="V26" s="35">
        <f t="shared" si="5"/>
        <v>4.0000000417719991E-3</v>
      </c>
      <c r="W26" s="95"/>
      <c r="X26" s="87">
        <f t="shared" si="14"/>
        <v>7725</v>
      </c>
      <c r="Y26" s="43">
        <f t="shared" si="7"/>
        <v>96209009.773709789</v>
      </c>
      <c r="Z26" s="43">
        <f t="shared" si="8"/>
        <v>292544.25994880148</v>
      </c>
      <c r="AA26" s="43">
        <f t="shared" si="9"/>
        <v>-340769.88694853318</v>
      </c>
      <c r="AB26" s="44">
        <f t="shared" si="10"/>
        <v>27313.656792768474</v>
      </c>
      <c r="AD26" s="42">
        <f t="shared" si="11"/>
        <v>96195822.803502843</v>
      </c>
      <c r="AE26" s="120"/>
      <c r="AF26" s="58" t="s">
        <v>27</v>
      </c>
      <c r="AG26" s="59">
        <f>(3750*AJ11*AG8)+(850*AJ9)+(4*130000)</f>
        <v>1160000</v>
      </c>
      <c r="AH26" s="40" t="s">
        <v>21</v>
      </c>
      <c r="AI26" s="86"/>
      <c r="AJ26" s="39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1">
        <f>'[1]Szenario 3'!$K27</f>
        <v>1561.1307070546845</v>
      </c>
      <c r="H27" s="95"/>
      <c r="I27" s="75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5"/>
      <c r="M27" s="91">
        <f t="shared" si="13"/>
        <v>27.51914272761362</v>
      </c>
      <c r="O27" s="33">
        <f t="shared" si="0"/>
        <v>14121.066708141281</v>
      </c>
      <c r="P27" s="37">
        <f t="shared" si="1"/>
        <v>1481.2493331656767</v>
      </c>
      <c r="Q27" s="95"/>
      <c r="R27" s="30">
        <f t="shared" si="2"/>
        <v>1</v>
      </c>
      <c r="S27" s="35">
        <f t="shared" si="3"/>
        <v>1</v>
      </c>
      <c r="T27" s="95"/>
      <c r="U27" s="41">
        <f t="shared" si="4"/>
        <v>0.33600122722730186</v>
      </c>
      <c r="V27" s="35">
        <f t="shared" si="5"/>
        <v>4.0000000432351013E-3</v>
      </c>
      <c r="W27" s="95"/>
      <c r="X27" s="87">
        <f t="shared" si="14"/>
        <v>7725</v>
      </c>
      <c r="Y27" s="43">
        <f t="shared" si="7"/>
        <v>97057272.842849597</v>
      </c>
      <c r="Z27" s="43">
        <f t="shared" si="8"/>
        <v>295122.47559367341</v>
      </c>
      <c r="AA27" s="43">
        <f t="shared" si="9"/>
        <v>-371105.93131386879</v>
      </c>
      <c r="AB27" s="44">
        <f t="shared" si="10"/>
        <v>27553.460773031791</v>
      </c>
      <c r="AD27" s="42">
        <f t="shared" si="11"/>
        <v>97016567.847902432</v>
      </c>
      <c r="AE27" s="120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1">
        <f>'[1]Szenario 3'!$K28</f>
        <v>1579.7347827637834</v>
      </c>
      <c r="H28" s="95"/>
      <c r="I28" s="75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5"/>
      <c r="M28" s="90">
        <f t="shared" si="13"/>
        <v>29.440438636728878</v>
      </c>
      <c r="O28" s="33">
        <f t="shared" si="0"/>
        <v>14244.482396855472</v>
      </c>
      <c r="P28" s="37">
        <f t="shared" si="1"/>
        <v>1493.9453501381365</v>
      </c>
      <c r="Q28" s="95"/>
      <c r="R28" s="30">
        <f t="shared" si="2"/>
        <v>1</v>
      </c>
      <c r="S28" s="35">
        <f t="shared" si="3"/>
        <v>1</v>
      </c>
      <c r="T28" s="95"/>
      <c r="U28" s="41">
        <f t="shared" si="4"/>
        <v>0.3360012706960539</v>
      </c>
      <c r="V28" s="35">
        <f t="shared" si="5"/>
        <v>4.000000044736567E-3</v>
      </c>
      <c r="W28" s="95"/>
      <c r="X28" s="87">
        <f t="shared" si="14"/>
        <v>7725</v>
      </c>
      <c r="Y28" s="43">
        <f t="shared" si="7"/>
        <v>97905536.564996526</v>
      </c>
      <c r="Z28" s="43">
        <f t="shared" si="8"/>
        <v>297700.70082533086</v>
      </c>
      <c r="AA28" s="43">
        <f t="shared" si="9"/>
        <v>-401919.72114215489</v>
      </c>
      <c r="AB28" s="44">
        <f t="shared" si="10"/>
        <v>27793.27351160294</v>
      </c>
      <c r="AD28" s="42">
        <f t="shared" si="11"/>
        <v>97836835.818191305</v>
      </c>
      <c r="AE28" s="120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1">
        <f>'[1]Szenario 3'!$K29</f>
        <v>1598.3388584728825</v>
      </c>
      <c r="H29" s="95"/>
      <c r="I29" s="75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5"/>
      <c r="M29" s="91">
        <f t="shared" si="13"/>
        <v>31.361734545844136</v>
      </c>
      <c r="O29" s="33">
        <f t="shared" si="0"/>
        <v>14367.898085569666</v>
      </c>
      <c r="P29" s="37">
        <f t="shared" si="1"/>
        <v>1506.6434720494137</v>
      </c>
      <c r="Q29" s="95"/>
      <c r="R29" s="30">
        <f t="shared" si="2"/>
        <v>1</v>
      </c>
      <c r="S29" s="35">
        <f t="shared" si="3"/>
        <v>1</v>
      </c>
      <c r="T29" s="95"/>
      <c r="U29" s="41">
        <f t="shared" si="4"/>
        <v>0.33600131530946392</v>
      </c>
      <c r="V29" s="35">
        <f t="shared" si="5"/>
        <v>4.0000000462770621E-3</v>
      </c>
      <c r="W29" s="95"/>
      <c r="X29" s="87">
        <f t="shared" si="14"/>
        <v>7725</v>
      </c>
      <c r="Y29" s="43">
        <f t="shared" si="7"/>
        <v>98753800.950180009</v>
      </c>
      <c r="Z29" s="43">
        <f t="shared" si="8"/>
        <v>300278.93527662038</v>
      </c>
      <c r="AA29" s="43">
        <f t="shared" si="9"/>
        <v>-433211.25643339171</v>
      </c>
      <c r="AB29" s="44">
        <f t="shared" si="10"/>
        <v>28033.094673057367</v>
      </c>
      <c r="AD29" s="42">
        <f t="shared" si="11"/>
        <v>98656626.723696291</v>
      </c>
      <c r="AE29" s="120"/>
      <c r="AF29" s="57" t="s">
        <v>23</v>
      </c>
      <c r="AG29" s="28">
        <v>35</v>
      </c>
      <c r="AH29" s="27" t="s">
        <v>21</v>
      </c>
      <c r="AI29" s="50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1">
        <f>'[1]Szenario 3'!$K30</f>
        <v>1616.9429341819816</v>
      </c>
      <c r="H30" s="95"/>
      <c r="I30" s="75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5"/>
      <c r="M30" s="90">
        <f t="shared" si="13"/>
        <v>33.283030454959395</v>
      </c>
      <c r="O30" s="33">
        <f t="shared" si="0"/>
        <v>14491.313774283859</v>
      </c>
      <c r="P30" s="37">
        <f t="shared" si="1"/>
        <v>1519.3436193009811</v>
      </c>
      <c r="Q30" s="95"/>
      <c r="R30" s="30">
        <f t="shared" si="2"/>
        <v>1</v>
      </c>
      <c r="S30" s="35">
        <f t="shared" si="3"/>
        <v>1</v>
      </c>
      <c r="T30" s="95"/>
      <c r="U30" s="41">
        <f t="shared" si="4"/>
        <v>0.33600136108745254</v>
      </c>
      <c r="V30" s="35">
        <f t="shared" si="5"/>
        <v>4.0000000478572599E-3</v>
      </c>
      <c r="W30" s="95"/>
      <c r="X30" s="87">
        <f t="shared" si="14"/>
        <v>7725</v>
      </c>
      <c r="Y30" s="43">
        <f t="shared" si="7"/>
        <v>99602066.008895755</v>
      </c>
      <c r="Z30" s="43">
        <f t="shared" si="8"/>
        <v>302857.17859890033</v>
      </c>
      <c r="AA30" s="43">
        <f t="shared" si="9"/>
        <v>-464980.53718757915</v>
      </c>
      <c r="AB30" s="44">
        <f t="shared" si="10"/>
        <v>28272.923938882679</v>
      </c>
      <c r="AD30" s="42">
        <f t="shared" si="11"/>
        <v>99475940.57424596</v>
      </c>
      <c r="AE30" s="120"/>
      <c r="AF30" s="61" t="s">
        <v>24</v>
      </c>
      <c r="AG30" s="28">
        <v>56</v>
      </c>
      <c r="AH30" s="27" t="s">
        <v>21</v>
      </c>
      <c r="AI30" s="50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1">
        <f>'[1]Szenario 3'!$K31</f>
        <v>1635.5470098910807</v>
      </c>
      <c r="H31" s="95"/>
      <c r="I31" s="75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5"/>
      <c r="M31" s="91">
        <f t="shared" si="13"/>
        <v>35.204326364074653</v>
      </c>
      <c r="O31" s="33">
        <f t="shared" si="0"/>
        <v>14614.729462998052</v>
      </c>
      <c r="P31" s="37">
        <f t="shared" si="1"/>
        <v>1532.0457162577247</v>
      </c>
      <c r="Q31" s="95"/>
      <c r="R31" s="30">
        <f t="shared" si="2"/>
        <v>1</v>
      </c>
      <c r="S31" s="35">
        <f t="shared" si="3"/>
        <v>1</v>
      </c>
      <c r="T31" s="95"/>
      <c r="U31" s="41">
        <f t="shared" si="4"/>
        <v>0.33600140805011214</v>
      </c>
      <c r="V31" s="35">
        <f t="shared" si="5"/>
        <v>4.0000000494778368E-3</v>
      </c>
      <c r="W31" s="95"/>
      <c r="X31" s="87">
        <f t="shared" si="14"/>
        <v>7725</v>
      </c>
      <c r="Y31" s="43">
        <f t="shared" si="7"/>
        <v>100450331.75209431</v>
      </c>
      <c r="Z31" s="43">
        <f t="shared" si="8"/>
        <v>305435.43046088901</v>
      </c>
      <c r="AA31" s="43">
        <f t="shared" si="9"/>
        <v>-497227.56340471702</v>
      </c>
      <c r="AB31" s="44">
        <f t="shared" si="10"/>
        <v>28512.761006426026</v>
      </c>
      <c r="AD31" s="42">
        <f t="shared" si="11"/>
        <v>100294777.3801569</v>
      </c>
      <c r="AE31" s="120"/>
      <c r="AF31" s="62" t="s">
        <v>43</v>
      </c>
      <c r="AG31" s="28" t="s">
        <v>57</v>
      </c>
      <c r="AH31" s="27"/>
      <c r="AI31" s="50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1">
        <f>'[1]Szenario 3'!$K32</f>
        <v>1654.1510856001801</v>
      </c>
      <c r="H32" s="95"/>
      <c r="I32" s="75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5"/>
      <c r="M32" s="90">
        <f t="shared" si="13"/>
        <v>37.125622273189911</v>
      </c>
      <c r="O32" s="33">
        <f t="shared" si="0"/>
        <v>14738.145151712242</v>
      </c>
      <c r="P32" s="37">
        <f t="shared" si="1"/>
        <v>1544.7496910042889</v>
      </c>
      <c r="Q32" s="95"/>
      <c r="R32" s="30">
        <f t="shared" si="2"/>
        <v>1</v>
      </c>
      <c r="S32" s="35">
        <f t="shared" si="3"/>
        <v>1</v>
      </c>
      <c r="T32" s="95"/>
      <c r="U32" s="41">
        <f t="shared" si="4"/>
        <v>0.336001456217707</v>
      </c>
      <c r="V32" s="35">
        <f t="shared" si="5"/>
        <v>4.0000000511394756E-3</v>
      </c>
      <c r="W32" s="95"/>
      <c r="X32" s="87">
        <f t="shared" si="14"/>
        <v>7725</v>
      </c>
      <c r="Y32" s="43">
        <f t="shared" si="7"/>
        <v>101298598.19117078</v>
      </c>
      <c r="Z32" s="43">
        <f t="shared" si="8"/>
        <v>308013.69054759701</v>
      </c>
      <c r="AA32" s="43">
        <f t="shared" si="9"/>
        <v>-529952.33508480561</v>
      </c>
      <c r="AB32" s="44">
        <f t="shared" si="10"/>
        <v>28752.605587919115</v>
      </c>
      <c r="AD32" s="42">
        <f t="shared" si="11"/>
        <v>101113137.15222149</v>
      </c>
      <c r="AE32" s="120"/>
      <c r="AF32" s="49" t="s">
        <v>23</v>
      </c>
      <c r="AG32" s="27"/>
      <c r="AH32" s="28">
        <v>0</v>
      </c>
      <c r="AI32" s="50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1">
        <f>'[1]Szenario 3'!$K33</f>
        <v>1672.7551613092789</v>
      </c>
      <c r="H33" s="95"/>
      <c r="I33" s="75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5"/>
      <c r="M33" s="91">
        <f t="shared" si="13"/>
        <v>39.04691818230517</v>
      </c>
      <c r="O33" s="33">
        <f t="shared" si="0"/>
        <v>14861.560840426435</v>
      </c>
      <c r="P33" s="37">
        <f t="shared" si="1"/>
        <v>1557.4554751191831</v>
      </c>
      <c r="Q33" s="95"/>
      <c r="R33" s="30">
        <f t="shared" si="2"/>
        <v>1</v>
      </c>
      <c r="S33" s="35">
        <f t="shared" si="3"/>
        <v>1</v>
      </c>
      <c r="T33" s="95"/>
      <c r="U33" s="41">
        <f t="shared" si="4"/>
        <v>0.3360015056106731</v>
      </c>
      <c r="V33" s="35">
        <f t="shared" si="5"/>
        <v>4.0000000528428665E-3</v>
      </c>
      <c r="W33" s="95"/>
      <c r="X33" s="87">
        <f t="shared" si="14"/>
        <v>7725</v>
      </c>
      <c r="Y33" s="43">
        <f t="shared" si="7"/>
        <v>102146865.33795549</v>
      </c>
      <c r="Z33" s="43">
        <f t="shared" si="8"/>
        <v>310591.95855933835</v>
      </c>
      <c r="AA33" s="43">
        <f t="shared" si="9"/>
        <v>-563154.85222784465</v>
      </c>
      <c r="AB33" s="44">
        <f t="shared" si="10"/>
        <v>28992.457409574301</v>
      </c>
      <c r="AD33" s="42">
        <f t="shared" si="11"/>
        <v>101931019.90169655</v>
      </c>
      <c r="AE33" s="120"/>
      <c r="AF33" s="77" t="s">
        <v>24</v>
      </c>
      <c r="AG33" s="40"/>
      <c r="AH33" s="59">
        <f>20/60</f>
        <v>0.33333333333333331</v>
      </c>
      <c r="AI33" s="55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1">
        <f>'[1]Szenario 3'!$K34</f>
        <v>1691.3592370183781</v>
      </c>
      <c r="H34" s="95"/>
      <c r="I34" s="75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5"/>
      <c r="M34" s="90">
        <f t="shared" si="13"/>
        <v>40.968214091420428</v>
      </c>
      <c r="O34" s="33">
        <f t="shared" si="0"/>
        <v>14984.976529140627</v>
      </c>
      <c r="P34" s="37">
        <f t="shared" si="1"/>
        <v>1570.1630034651471</v>
      </c>
      <c r="Q34" s="95"/>
      <c r="R34" s="30">
        <f t="shared" si="2"/>
        <v>1</v>
      </c>
      <c r="S34" s="35">
        <f t="shared" si="3"/>
        <v>1</v>
      </c>
      <c r="T34" s="95"/>
      <c r="U34" s="41">
        <f t="shared" si="4"/>
        <v>0.33600155624961853</v>
      </c>
      <c r="V34" s="35">
        <f t="shared" si="5"/>
        <v>4.0000000545887017E-3</v>
      </c>
      <c r="W34" s="95"/>
      <c r="X34" s="87">
        <f t="shared" si="14"/>
        <v>7725</v>
      </c>
      <c r="Y34" s="43">
        <f t="shared" si="7"/>
        <v>102995133.20470551</v>
      </c>
      <c r="Z34" s="43">
        <f t="shared" si="8"/>
        <v>313170.23421081173</v>
      </c>
      <c r="AA34" s="43">
        <f t="shared" si="9"/>
        <v>-596835.11483383423</v>
      </c>
      <c r="AB34" s="44">
        <f t="shared" si="10"/>
        <v>29232.316210745754</v>
      </c>
      <c r="AD34" s="42">
        <f t="shared" si="11"/>
        <v>102748425.64029324</v>
      </c>
      <c r="AE34" s="120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1">
        <f>'[1]Szenario 3'!$K35</f>
        <v>1709.9633127274767</v>
      </c>
      <c r="H35" s="95"/>
      <c r="I35" s="75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5"/>
      <c r="M35" s="91">
        <f t="shared" si="13"/>
        <v>42.889510000535687</v>
      </c>
      <c r="O35" s="33">
        <f t="shared" si="0"/>
        <v>15108.392217854818</v>
      </c>
      <c r="P35" s="37">
        <f t="shared" si="1"/>
        <v>1582.8722139944352</v>
      </c>
      <c r="Q35" s="95"/>
      <c r="R35" s="30">
        <f t="shared" si="2"/>
        <v>1</v>
      </c>
      <c r="S35" s="35">
        <f t="shared" si="3"/>
        <v>1</v>
      </c>
      <c r="T35" s="95"/>
      <c r="U35" s="41">
        <f t="shared" si="4"/>
        <v>0.33600160815532304</v>
      </c>
      <c r="V35" s="35">
        <f t="shared" si="5"/>
        <v>4.000000056377683E-3</v>
      </c>
      <c r="W35" s="95"/>
      <c r="X35" s="87">
        <f t="shared" si="14"/>
        <v>7725</v>
      </c>
      <c r="Y35" s="43">
        <f t="shared" si="7"/>
        <v>103843401.80409674</v>
      </c>
      <c r="Z35" s="43">
        <f t="shared" si="8"/>
        <v>315748.51723024814</v>
      </c>
      <c r="AA35" s="43">
        <f t="shared" si="9"/>
        <v>-630993.12290277448</v>
      </c>
      <c r="AB35" s="44">
        <f t="shared" si="10"/>
        <v>29472.181743150286</v>
      </c>
      <c r="AD35" s="42">
        <f t="shared" si="11"/>
        <v>103565354.38016735</v>
      </c>
      <c r="AE35" s="120"/>
      <c r="AF35" s="56" t="s">
        <v>37</v>
      </c>
      <c r="AG35" s="47"/>
      <c r="AH35" s="60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1">
        <f>'[1]Szenario 3'!$K36</f>
        <v>1728.5673884365763</v>
      </c>
      <c r="H36" s="95"/>
      <c r="I36" s="75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5"/>
      <c r="M36" s="90">
        <f t="shared" si="13"/>
        <v>44.810805909650945</v>
      </c>
      <c r="O36" s="33">
        <f t="shared" si="0"/>
        <v>15231.807906569011</v>
      </c>
      <c r="P36" s="37">
        <f t="shared" si="1"/>
        <v>1595.5830475677899</v>
      </c>
      <c r="Q36" s="95"/>
      <c r="R36" s="30">
        <f t="shared" si="2"/>
        <v>1</v>
      </c>
      <c r="S36" s="35">
        <f t="shared" si="3"/>
        <v>1</v>
      </c>
      <c r="T36" s="95"/>
      <c r="U36" s="41">
        <f t="shared" si="4"/>
        <v>0.33600166134873821</v>
      </c>
      <c r="V36" s="35">
        <f t="shared" si="5"/>
        <v>4.0000000582105172E-3</v>
      </c>
      <c r="W36" s="95"/>
      <c r="X36" s="87">
        <f t="shared" si="14"/>
        <v>7725</v>
      </c>
      <c r="Y36" s="43">
        <f t="shared" si="7"/>
        <v>104691671.14921682</v>
      </c>
      <c r="Z36" s="43">
        <f t="shared" si="8"/>
        <v>318326.80735861749</v>
      </c>
      <c r="AA36" s="43">
        <f t="shared" si="9"/>
        <v>-665628.87643466517</v>
      </c>
      <c r="AB36" s="44">
        <f t="shared" si="10"/>
        <v>29712.053770142978</v>
      </c>
      <c r="AD36" s="42">
        <f t="shared" si="11"/>
        <v>104381806.13391091</v>
      </c>
      <c r="AE36" s="120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1">
        <f>'[1]Szenario 3'!$K37</f>
        <v>1747.1714641456751</v>
      </c>
      <c r="H37" s="95"/>
      <c r="I37" s="75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5"/>
      <c r="M37" s="91">
        <f t="shared" si="13"/>
        <v>46.732101818766203</v>
      </c>
      <c r="O37" s="33">
        <f t="shared" si="0"/>
        <v>15355.223595283205</v>
      </c>
      <c r="P37" s="37">
        <f t="shared" si="1"/>
        <v>1608.2954477859971</v>
      </c>
      <c r="Q37" s="95"/>
      <c r="R37" s="30">
        <f t="shared" si="2"/>
        <v>1</v>
      </c>
      <c r="S37" s="35">
        <f t="shared" si="3"/>
        <v>1</v>
      </c>
      <c r="T37" s="95"/>
      <c r="U37" s="41">
        <f t="shared" si="4"/>
        <v>0.33600171585098765</v>
      </c>
      <c r="V37" s="35">
        <f t="shared" si="5"/>
        <v>4.0000000600879148E-3</v>
      </c>
      <c r="W37" s="95"/>
      <c r="X37" s="87">
        <f t="shared" si="14"/>
        <v>7725</v>
      </c>
      <c r="Y37" s="43">
        <f t="shared" si="7"/>
        <v>105539941.25355892</v>
      </c>
      <c r="Z37" s="43">
        <f t="shared" si="8"/>
        <v>320905.10434889141</v>
      </c>
      <c r="AA37" s="43">
        <f t="shared" si="9"/>
        <v>-700742.37542950676</v>
      </c>
      <c r="AB37" s="44">
        <f t="shared" si="10"/>
        <v>29951.932066043177</v>
      </c>
      <c r="AD37" s="42">
        <f t="shared" si="11"/>
        <v>105197780.91454434</v>
      </c>
      <c r="AE37" s="120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1">
        <f>'[1]Szenario 3'!$K38</f>
        <v>1765.7755398547743</v>
      </c>
      <c r="H38" s="95"/>
      <c r="I38" s="75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5"/>
      <c r="M38" s="90">
        <f t="shared" si="13"/>
        <v>48.653397727881462</v>
      </c>
      <c r="O38" s="33">
        <f t="shared" si="0"/>
        <v>15478.639283997396</v>
      </c>
      <c r="P38" s="37">
        <f t="shared" si="1"/>
        <v>1621.0093608330112</v>
      </c>
      <c r="Q38" s="95"/>
      <c r="R38" s="30">
        <f t="shared" si="2"/>
        <v>1</v>
      </c>
      <c r="S38" s="35">
        <f t="shared" si="3"/>
        <v>1</v>
      </c>
      <c r="T38" s="95"/>
      <c r="U38" s="41">
        <f t="shared" si="4"/>
        <v>0.33600177168336659</v>
      </c>
      <c r="V38" s="35">
        <f t="shared" si="5"/>
        <v>4.0000000620105938E-3</v>
      </c>
      <c r="W38" s="95"/>
      <c r="X38" s="87">
        <f t="shared" si="14"/>
        <v>7725</v>
      </c>
      <c r="Y38" s="43">
        <f t="shared" si="7"/>
        <v>106388212.13101552</v>
      </c>
      <c r="Z38" s="43">
        <f t="shared" si="8"/>
        <v>323483.40796535532</v>
      </c>
      <c r="AA38" s="43">
        <f t="shared" si="9"/>
        <v>-736333.61988729856</v>
      </c>
      <c r="AB38" s="44">
        <f t="shared" si="10"/>
        <v>30191.816415506706</v>
      </c>
      <c r="AD38" s="42">
        <f t="shared" si="11"/>
        <v>106013278.7355091</v>
      </c>
      <c r="AE38" s="120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1">
        <f>'[1]Szenario 3'!$K39</f>
        <v>1784.3796155638734</v>
      </c>
      <c r="H39" s="95"/>
      <c r="I39" s="75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5"/>
      <c r="M39" s="91">
        <f t="shared" si="13"/>
        <v>50.57469363699672</v>
      </c>
      <c r="O39" s="33">
        <f t="shared" si="0"/>
        <v>15602.054972711589</v>
      </c>
      <c r="P39" s="37">
        <f t="shared" si="1"/>
        <v>1633.7247353297414</v>
      </c>
      <c r="Q39" s="95"/>
      <c r="R39" s="30">
        <f t="shared" si="2"/>
        <v>1</v>
      </c>
      <c r="S39" s="35">
        <f t="shared" si="3"/>
        <v>1</v>
      </c>
      <c r="T39" s="95"/>
      <c r="U39" s="41">
        <f t="shared" si="4"/>
        <v>0.33600182886734231</v>
      </c>
      <c r="V39" s="35">
        <f t="shared" si="5"/>
        <v>4.0000000639792786E-3</v>
      </c>
      <c r="W39" s="95"/>
      <c r="X39" s="87">
        <f t="shared" si="14"/>
        <v>7725</v>
      </c>
      <c r="Y39" s="43">
        <f t="shared" si="7"/>
        <v>107236483.79587354</v>
      </c>
      <c r="Z39" s="43">
        <f t="shared" si="8"/>
        <v>326061.71798296913</v>
      </c>
      <c r="AA39" s="43">
        <f t="shared" si="9"/>
        <v>-772402.60980804113</v>
      </c>
      <c r="AB39" s="44">
        <f t="shared" si="10"/>
        <v>30431.706612940863</v>
      </c>
      <c r="AD39" s="42">
        <f t="shared" si="11"/>
        <v>106828299.6106614</v>
      </c>
      <c r="AE39" s="120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1">
        <f>'[1]Szenario 3'!$K40</f>
        <v>1802.9836912729727</v>
      </c>
      <c r="H40" s="95"/>
      <c r="I40" s="75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5"/>
      <c r="M40" s="90">
        <f t="shared" si="13"/>
        <v>52.495989546111979</v>
      </c>
      <c r="O40" s="33">
        <f t="shared" si="0"/>
        <v>15725.470661425783</v>
      </c>
      <c r="P40" s="37">
        <f t="shared" si="1"/>
        <v>1646.4415221976526</v>
      </c>
      <c r="Q40" s="95"/>
      <c r="R40" s="30">
        <f t="shared" si="2"/>
        <v>1</v>
      </c>
      <c r="S40" s="35">
        <f t="shared" si="3"/>
        <v>1</v>
      </c>
      <c r="T40" s="95"/>
      <c r="U40" s="41">
        <f t="shared" si="4"/>
        <v>0.33600188742455384</v>
      </c>
      <c r="V40" s="35">
        <f t="shared" si="5"/>
        <v>4.0000000659946976E-3</v>
      </c>
      <c r="W40" s="95"/>
      <c r="X40" s="87">
        <f t="shared" si="14"/>
        <v>7725</v>
      </c>
      <c r="Y40" s="43">
        <f t="shared" si="7"/>
        <v>108084756.26280913</v>
      </c>
      <c r="Z40" s="43">
        <f t="shared" si="8"/>
        <v>328640.03418676869</v>
      </c>
      <c r="AA40" s="43">
        <f t="shared" si="9"/>
        <v>-808949.34519173438</v>
      </c>
      <c r="AB40" s="44">
        <f t="shared" si="10"/>
        <v>30671.602461958581</v>
      </c>
      <c r="AD40" s="42">
        <f t="shared" si="11"/>
        <v>107642843.55426612</v>
      </c>
      <c r="AE40" s="120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1">
        <f>'[1]Szenario 3'!$K41</f>
        <v>1821.5877669820716</v>
      </c>
      <c r="H41" s="95"/>
      <c r="I41" s="75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5"/>
      <c r="M41" s="91">
        <f t="shared" si="13"/>
        <v>54.417285455227237</v>
      </c>
      <c r="O41" s="33">
        <f t="shared" si="0"/>
        <v>15848.886350139976</v>
      </c>
      <c r="P41" s="37">
        <f t="shared" si="1"/>
        <v>1659.1596745314282</v>
      </c>
      <c r="Q41" s="95"/>
      <c r="R41" s="30">
        <f t="shared" si="2"/>
        <v>1</v>
      </c>
      <c r="S41" s="35">
        <f t="shared" si="3"/>
        <v>1</v>
      </c>
      <c r="T41" s="95"/>
      <c r="U41" s="41">
        <f t="shared" si="4"/>
        <v>0.33600194737681205</v>
      </c>
      <c r="V41" s="35">
        <f t="shared" si="5"/>
        <v>4.0000000680575857E-3</v>
      </c>
      <c r="W41" s="95"/>
      <c r="X41" s="87">
        <f t="shared" si="14"/>
        <v>7725</v>
      </c>
      <c r="Y41" s="43">
        <f t="shared" si="7"/>
        <v>108933029.54688357</v>
      </c>
      <c r="Z41" s="43">
        <f t="shared" si="8"/>
        <v>331218.35637130874</v>
      </c>
      <c r="AA41" s="43">
        <f t="shared" si="9"/>
        <v>-845973.82603837817</v>
      </c>
      <c r="AB41" s="44">
        <f t="shared" si="10"/>
        <v>30911.503774868888</v>
      </c>
      <c r="AD41" s="42">
        <f t="shared" si="11"/>
        <v>108456910.58099137</v>
      </c>
      <c r="AE41" s="120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1">
        <f>'[1]Szenario 3'!$K42</f>
        <v>1840.1918426911707</v>
      </c>
      <c r="H42" s="95"/>
      <c r="I42" s="75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5"/>
      <c r="M42" s="90">
        <f t="shared" si="13"/>
        <v>56.338581364342495</v>
      </c>
      <c r="O42" s="33">
        <f t="shared" si="0"/>
        <v>15972.302038854168</v>
      </c>
      <c r="P42" s="37">
        <f t="shared" si="1"/>
        <v>1671.87914748</v>
      </c>
      <c r="Q42" s="95"/>
      <c r="R42" s="30">
        <f t="shared" si="2"/>
        <v>1</v>
      </c>
      <c r="S42" s="35">
        <f t="shared" si="3"/>
        <v>1</v>
      </c>
      <c r="T42" s="95"/>
      <c r="U42" s="41">
        <f t="shared" si="4"/>
        <v>0.33600200874609965</v>
      </c>
      <c r="V42" s="35">
        <f t="shared" si="5"/>
        <v>4.0000000701686834E-3</v>
      </c>
      <c r="W42" s="95"/>
      <c r="X42" s="87">
        <f t="shared" si="14"/>
        <v>7725</v>
      </c>
      <c r="Y42" s="43">
        <f t="shared" si="7"/>
        <v>109781303.66353932</v>
      </c>
      <c r="Z42" s="43">
        <f t="shared" si="8"/>
        <v>333796.68434014166</v>
      </c>
      <c r="AA42" s="43">
        <f t="shared" si="9"/>
        <v>-883476.05234797252</v>
      </c>
      <c r="AB42" s="44">
        <f t="shared" si="10"/>
        <v>31151.410372200855</v>
      </c>
      <c r="AD42" s="42">
        <f t="shared" si="11"/>
        <v>109270500.70590368</v>
      </c>
      <c r="AE42" s="120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1">
        <f>'[1]Szenario 3'!$K43</f>
        <v>1858.7959184002698</v>
      </c>
      <c r="H43" s="95"/>
      <c r="I43" s="75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5"/>
      <c r="M43" s="91">
        <f t="shared" si="13"/>
        <v>58.259877273457754</v>
      </c>
      <c r="O43" s="33">
        <f t="shared" si="0"/>
        <v>16095.717727568361</v>
      </c>
      <c r="P43" s="37">
        <f t="shared" si="1"/>
        <v>1684.5998981353064</v>
      </c>
      <c r="Q43" s="95"/>
      <c r="R43" s="30">
        <f t="shared" si="2"/>
        <v>1</v>
      </c>
      <c r="S43" s="35">
        <f t="shared" si="3"/>
        <v>1</v>
      </c>
      <c r="T43" s="95"/>
      <c r="U43" s="41">
        <f t="shared" si="4"/>
        <v>0.33600207155457129</v>
      </c>
      <c r="V43" s="35">
        <f t="shared" si="5"/>
        <v>4.0000000723287377E-3</v>
      </c>
      <c r="W43" s="95"/>
      <c r="X43" s="87">
        <f t="shared" si="14"/>
        <v>7725</v>
      </c>
      <c r="Y43" s="43">
        <f t="shared" si="7"/>
        <v>110629578.62859645</v>
      </c>
      <c r="Z43" s="43">
        <f t="shared" si="8"/>
        <v>336375.01790532994</v>
      </c>
      <c r="AA43" s="43">
        <f t="shared" si="9"/>
        <v>-921456.02412051742</v>
      </c>
      <c r="AB43" s="44">
        <f t="shared" si="10"/>
        <v>31391.322082258474</v>
      </c>
      <c r="AD43" s="42">
        <f t="shared" si="11"/>
        <v>110083613.94446351</v>
      </c>
      <c r="AE43" s="120"/>
      <c r="AF43" s="46" t="s">
        <v>42</v>
      </c>
      <c r="AG43" s="47"/>
      <c r="AH43" s="48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1">
        <f>'[1]Szenario 3'!$K44</f>
        <v>1877.3999941093691</v>
      </c>
      <c r="H44" s="95"/>
      <c r="I44" s="75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5"/>
      <c r="M44" s="92">
        <v>50</v>
      </c>
      <c r="O44" s="33">
        <f t="shared" si="0"/>
        <v>16219.133416282555</v>
      </c>
      <c r="P44" s="37">
        <f t="shared" si="1"/>
        <v>1697.3218854282015</v>
      </c>
      <c r="Q44" s="95"/>
      <c r="R44" s="30">
        <f t="shared" si="2"/>
        <v>1</v>
      </c>
      <c r="S44" s="35">
        <f t="shared" si="3"/>
        <v>1</v>
      </c>
      <c r="T44" s="95"/>
      <c r="U44" s="41">
        <f t="shared" si="4"/>
        <v>0.33600213582455341</v>
      </c>
      <c r="V44" s="35">
        <f t="shared" si="5"/>
        <v>4.0000000745384996E-3</v>
      </c>
      <c r="W44" s="95"/>
      <c r="X44" s="87">
        <f t="shared" si="14"/>
        <v>7725</v>
      </c>
      <c r="Y44" s="43">
        <f t="shared" si="7"/>
        <v>111477854.4582496</v>
      </c>
      <c r="Z44" s="43">
        <f t="shared" si="8"/>
        <v>338953.35688699089</v>
      </c>
      <c r="AA44" s="43">
        <f t="shared" si="9"/>
        <v>-793561.97460783308</v>
      </c>
      <c r="AB44" s="44">
        <f t="shared" si="10"/>
        <v>31631.238740704128</v>
      </c>
      <c r="AD44" s="42">
        <f t="shared" si="11"/>
        <v>111062602.07926945</v>
      </c>
      <c r="AE44" s="120"/>
      <c r="AF44" s="142" t="s">
        <v>44</v>
      </c>
      <c r="AG44" s="143"/>
      <c r="AH44" s="144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1">
        <f>'[1]Szenario 3'!$K45</f>
        <v>1896.004069818468</v>
      </c>
      <c r="H45" s="95"/>
      <c r="I45" s="75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5"/>
      <c r="M45" s="91">
        <f>M44+(($D$42-$D$11)/($B$42-$B$11))</f>
        <v>51.921295909115258</v>
      </c>
      <c r="O45" s="33">
        <f t="shared" si="0"/>
        <v>16342.54910499675</v>
      </c>
      <c r="P45" s="37">
        <f t="shared" si="1"/>
        <v>1710.0450700309891</v>
      </c>
      <c r="Q45" s="95"/>
      <c r="R45" s="30">
        <f t="shared" si="2"/>
        <v>1</v>
      </c>
      <c r="S45" s="35">
        <f t="shared" si="3"/>
        <v>1</v>
      </c>
      <c r="T45" s="95"/>
      <c r="U45" s="41">
        <f t="shared" si="4"/>
        <v>0.33600220157854427</v>
      </c>
      <c r="V45" s="35">
        <f t="shared" si="5"/>
        <v>4.0000000767987281E-3</v>
      </c>
      <c r="W45" s="95"/>
      <c r="X45" s="87">
        <f t="shared" si="14"/>
        <v>7725</v>
      </c>
      <c r="Y45" s="43">
        <f t="shared" si="7"/>
        <v>112326131.16906495</v>
      </c>
      <c r="Z45" s="43">
        <f t="shared" si="8"/>
        <v>341531.70111286925</v>
      </c>
      <c r="AA45" s="43">
        <f t="shared" si="9"/>
        <v>-831231.62258393166</v>
      </c>
      <c r="AB45" s="44">
        <f t="shared" si="10"/>
        <v>31871.160190168604</v>
      </c>
      <c r="AD45" s="42">
        <f t="shared" si="11"/>
        <v>111876027.40778406</v>
      </c>
      <c r="AE45" s="120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1">
        <f>'[1]Szenario 3'!$K46</f>
        <v>1914.6081455275671</v>
      </c>
      <c r="H46" s="95"/>
      <c r="I46" s="75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5"/>
      <c r="M46" s="90">
        <f t="shared" ref="M46:M54" si="15">M45+(($D$42-$D$11)/($B$42-$B$11))</f>
        <v>53.842591818230517</v>
      </c>
      <c r="O46" s="33">
        <f t="shared" si="0"/>
        <v>16465.964793710944</v>
      </c>
      <c r="P46" s="37">
        <f t="shared" si="1"/>
        <v>1722.7694142660844</v>
      </c>
      <c r="Q46" s="95"/>
      <c r="R46" s="30">
        <f t="shared" si="2"/>
        <v>1</v>
      </c>
      <c r="S46" s="35">
        <f t="shared" si="3"/>
        <v>1</v>
      </c>
      <c r="T46" s="95"/>
      <c r="U46" s="41">
        <f t="shared" si="4"/>
        <v>0.33600226883921397</v>
      </c>
      <c r="V46" s="35">
        <f t="shared" si="5"/>
        <v>4.0000000791101881E-3</v>
      </c>
      <c r="W46" s="95"/>
      <c r="X46" s="87">
        <f t="shared" si="14"/>
        <v>7725</v>
      </c>
      <c r="Y46" s="43">
        <f t="shared" si="7"/>
        <v>113174408.77797796</v>
      </c>
      <c r="Z46" s="43">
        <f t="shared" si="8"/>
        <v>344110.05041793711</v>
      </c>
      <c r="AA46" s="43">
        <f t="shared" si="9"/>
        <v>-869379.01602298091</v>
      </c>
      <c r="AB46" s="44">
        <f t="shared" si="10"/>
        <v>32111.08627988556</v>
      </c>
      <c r="AD46" s="42">
        <f t="shared" si="11"/>
        <v>112688975.89865279</v>
      </c>
      <c r="AE46" s="120"/>
      <c r="AF46" s="51"/>
      <c r="AG46" s="52">
        <f>'[3]Risikoschätzung '!$P$22</f>
        <v>3.8183974898599521E-6</v>
      </c>
      <c r="AH46" s="50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1">
        <f>'[1]Szenario 3'!$K47</f>
        <v>1933.2122212366662</v>
      </c>
      <c r="H47" s="95"/>
      <c r="I47" s="75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5"/>
      <c r="M47" s="91">
        <f t="shared" si="15"/>
        <v>55.763887727345775</v>
      </c>
      <c r="O47" s="33">
        <f t="shared" si="0"/>
        <v>16589.380482425138</v>
      </c>
      <c r="P47" s="37">
        <f t="shared" si="1"/>
        <v>1735.4948820203711</v>
      </c>
      <c r="Q47" s="95"/>
      <c r="R47" s="30">
        <f t="shared" si="2"/>
        <v>1</v>
      </c>
      <c r="S47" s="35">
        <f t="shared" si="3"/>
        <v>1</v>
      </c>
      <c r="T47" s="95"/>
      <c r="U47" s="41">
        <f t="shared" si="4"/>
        <v>0.33600233762940462</v>
      </c>
      <c r="V47" s="35">
        <f t="shared" si="5"/>
        <v>4.0000000814736456E-3</v>
      </c>
      <c r="W47" s="95"/>
      <c r="X47" s="87">
        <f t="shared" si="14"/>
        <v>7725</v>
      </c>
      <c r="Y47" s="43">
        <f t="shared" si="7"/>
        <v>114022687.30229105</v>
      </c>
      <c r="Z47" s="43">
        <f t="shared" si="8"/>
        <v>346688.40464401903</v>
      </c>
      <c r="AA47" s="43">
        <f t="shared" si="9"/>
        <v>-908004.15492498083</v>
      </c>
      <c r="AB47" s="44">
        <f t="shared" si="10"/>
        <v>32351.016865348869</v>
      </c>
      <c r="AD47" s="42">
        <f t="shared" ref="AD47:AD54" si="16">SUM(X47:AB47)</f>
        <v>113501447.56887543</v>
      </c>
      <c r="AE47" s="120"/>
      <c r="AF47" s="51"/>
      <c r="AG47" s="52">
        <f>'[3]Risikoschätzung '!$P$26</f>
        <v>1.4614157752901537E-6</v>
      </c>
      <c r="AH47" s="50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1">
        <f>'[1]Szenario 3'!$K48</f>
        <v>1951.8162969457651</v>
      </c>
      <c r="H48" s="95"/>
      <c r="I48" s="75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5"/>
      <c r="M48" s="90">
        <f t="shared" si="15"/>
        <v>57.685183636461034</v>
      </c>
      <c r="O48" s="33">
        <f t="shared" si="0"/>
        <v>16712.796171139333</v>
      </c>
      <c r="P48" s="37">
        <f t="shared" si="1"/>
        <v>1748.2214386648325</v>
      </c>
      <c r="Q48" s="95"/>
      <c r="R48" s="30">
        <f t="shared" si="2"/>
        <v>1</v>
      </c>
      <c r="S48" s="35">
        <f t="shared" si="3"/>
        <v>1</v>
      </c>
      <c r="T48" s="95"/>
      <c r="U48" s="41">
        <f t="shared" si="4"/>
        <v>0.33600240797212994</v>
      </c>
      <c r="V48" s="35">
        <f t="shared" si="5"/>
        <v>4.0000000838898795E-3</v>
      </c>
      <c r="W48" s="95"/>
      <c r="X48" s="87">
        <f t="shared" si="14"/>
        <v>7725</v>
      </c>
      <c r="Y48" s="43">
        <f t="shared" si="7"/>
        <v>114870966.75967158</v>
      </c>
      <c r="Z48" s="43">
        <f t="shared" si="8"/>
        <v>349266.76363943995</v>
      </c>
      <c r="AA48" s="43">
        <f t="shared" si="9"/>
        <v>-947107.03928993118</v>
      </c>
      <c r="AB48" s="44">
        <f t="shared" si="10"/>
        <v>32590.951807991005</v>
      </c>
      <c r="AD48" s="42">
        <f t="shared" si="16"/>
        <v>114313442.43582907</v>
      </c>
      <c r="AE48" s="120"/>
      <c r="AF48" s="142" t="s">
        <v>45</v>
      </c>
      <c r="AG48" s="143"/>
      <c r="AH48" s="144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1">
        <f>'[1]Szenario 3'!$K49</f>
        <v>1970.4203726548642</v>
      </c>
      <c r="H49" s="95"/>
      <c r="I49" s="75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5"/>
      <c r="M49" s="91">
        <f t="shared" si="15"/>
        <v>59.606479545576292</v>
      </c>
      <c r="O49" s="33">
        <f t="shared" si="0"/>
        <v>16836.211859853523</v>
      </c>
      <c r="P49" s="37">
        <f t="shared" si="1"/>
        <v>1760.9490509790903</v>
      </c>
      <c r="Q49" s="95"/>
      <c r="R49" s="30">
        <f t="shared" si="2"/>
        <v>1</v>
      </c>
      <c r="S49" s="35">
        <f t="shared" si="3"/>
        <v>1</v>
      </c>
      <c r="T49" s="95"/>
      <c r="U49" s="41">
        <f t="shared" si="4"/>
        <v>0.33600247989057569</v>
      </c>
      <c r="V49" s="35">
        <f t="shared" si="5"/>
        <v>4.0000000863596686E-3</v>
      </c>
      <c r="W49" s="95"/>
      <c r="X49" s="87">
        <f t="shared" si="14"/>
        <v>7725</v>
      </c>
      <c r="Y49" s="43">
        <f t="shared" si="7"/>
        <v>115719247.16815041</v>
      </c>
      <c r="Z49" s="43">
        <f t="shared" si="8"/>
        <v>351845.12725869444</v>
      </c>
      <c r="AA49" s="43">
        <f t="shared" si="9"/>
        <v>-986687.66911783186</v>
      </c>
      <c r="AB49" s="44">
        <f t="shared" si="10"/>
        <v>32830.890974881084</v>
      </c>
      <c r="AD49" s="42">
        <f t="shared" si="16"/>
        <v>115124960.51726614</v>
      </c>
      <c r="AE49" s="120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1">
        <f>'[1]Szenario 3'!$K50</f>
        <v>1989.0244483639631</v>
      </c>
      <c r="H50" s="95"/>
      <c r="I50" s="75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5"/>
      <c r="M50" s="90">
        <f t="shared" si="15"/>
        <v>61.52777545469155</v>
      </c>
      <c r="O50" s="33">
        <f t="shared" si="0"/>
        <v>16959.627548567718</v>
      </c>
      <c r="P50" s="37">
        <f t="shared" si="1"/>
        <v>1773.6776870805006</v>
      </c>
      <c r="Q50" s="95"/>
      <c r="R50" s="30">
        <f t="shared" si="2"/>
        <v>1</v>
      </c>
      <c r="S50" s="35">
        <f t="shared" si="3"/>
        <v>1</v>
      </c>
      <c r="T50" s="95"/>
      <c r="U50" s="41">
        <f t="shared" si="4"/>
        <v>0.33600255340809937</v>
      </c>
      <c r="V50" s="35">
        <f t="shared" si="5"/>
        <v>4.0000000888837997E-3</v>
      </c>
      <c r="W50" s="95"/>
      <c r="X50" s="87">
        <f t="shared" si="14"/>
        <v>7725</v>
      </c>
      <c r="Y50" s="43">
        <f t="shared" si="7"/>
        <v>116567528.54612015</v>
      </c>
      <c r="Z50" s="43">
        <f t="shared" si="8"/>
        <v>354423.49536213675</v>
      </c>
      <c r="AA50" s="43">
        <f t="shared" si="9"/>
        <v>-1026746.0444086834</v>
      </c>
      <c r="AB50" s="44">
        <f t="shared" si="10"/>
        <v>33070.834238441152</v>
      </c>
      <c r="AD50" s="42">
        <f t="shared" si="16"/>
        <v>115936001.83131205</v>
      </c>
      <c r="AE50" s="120"/>
      <c r="AF50" s="51"/>
      <c r="AG50" s="52">
        <f>'[3]Risikoschätzung '!$P$21</f>
        <v>2.6432999158184737E-7</v>
      </c>
      <c r="AH50" s="50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1">
        <f>'[1]Szenario 3'!$K51</f>
        <v>2007.6285240730622</v>
      </c>
      <c r="H51" s="95"/>
      <c r="I51" s="75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5"/>
      <c r="M51" s="91">
        <f t="shared" si="15"/>
        <v>63.449071363806809</v>
      </c>
      <c r="O51" s="33">
        <f t="shared" si="0"/>
        <v>17083.043237281912</v>
      </c>
      <c r="P51" s="37">
        <f t="shared" si="1"/>
        <v>1786.4073163574863</v>
      </c>
      <c r="Q51" s="95"/>
      <c r="R51" s="30">
        <f t="shared" si="2"/>
        <v>1</v>
      </c>
      <c r="S51" s="35">
        <f t="shared" si="3"/>
        <v>1</v>
      </c>
      <c r="T51" s="95"/>
      <c r="U51" s="41">
        <f t="shared" si="4"/>
        <v>0.33600262854823032</v>
      </c>
      <c r="V51" s="35">
        <f t="shared" si="5"/>
        <v>4.0000000914630664E-3</v>
      </c>
      <c r="W51" s="95"/>
      <c r="X51" s="87">
        <f t="shared" si="14"/>
        <v>7725</v>
      </c>
      <c r="Y51" s="43">
        <f t="shared" si="7"/>
        <v>117415810.91233414</v>
      </c>
      <c r="Z51" s="43">
        <f t="shared" si="8"/>
        <v>357001.86781568808</v>
      </c>
      <c r="AA51" s="43">
        <f t="shared" si="9"/>
        <v>-1067282.1651624853</v>
      </c>
      <c r="AB51" s="44">
        <f t="shared" si="10"/>
        <v>33310.781476179422</v>
      </c>
      <c r="AD51" s="42">
        <f t="shared" si="16"/>
        <v>116746566.39646353</v>
      </c>
      <c r="AE51" s="120"/>
      <c r="AF51" s="51"/>
      <c r="AG51" s="52">
        <f>'[3]Risikoschätzung '!$P$25</f>
        <v>1.0116705256743542E-7</v>
      </c>
      <c r="AH51" s="50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1">
        <f>'[1]Szenario 3'!$K52</f>
        <v>2026.2325997821613</v>
      </c>
      <c r="H52" s="95"/>
      <c r="I52" s="75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5"/>
      <c r="M52" s="90">
        <f t="shared" si="15"/>
        <v>65.370367272922067</v>
      </c>
      <c r="O52" s="33">
        <f t="shared" si="0"/>
        <v>17206.458925996103</v>
      </c>
      <c r="P52" s="37">
        <f t="shared" si="1"/>
        <v>1799.1379094068236</v>
      </c>
      <c r="Q52" s="95"/>
      <c r="R52" s="30">
        <f t="shared" si="2"/>
        <v>1</v>
      </c>
      <c r="S52" s="35">
        <f t="shared" si="3"/>
        <v>1</v>
      </c>
      <c r="T52" s="95"/>
      <c r="U52" s="41">
        <f t="shared" si="4"/>
        <v>0.33600270533466992</v>
      </c>
      <c r="V52" s="35">
        <f t="shared" si="5"/>
        <v>4.0000000940982657E-3</v>
      </c>
      <c r="W52" s="95"/>
      <c r="X52" s="87">
        <f t="shared" si="14"/>
        <v>7725</v>
      </c>
      <c r="Y52" s="43">
        <f t="shared" si="7"/>
        <v>118264094.28590524</v>
      </c>
      <c r="Z52" s="43">
        <f t="shared" si="8"/>
        <v>359580.24449056218</v>
      </c>
      <c r="AA52" s="43">
        <f t="shared" si="9"/>
        <v>-1108296.031379238</v>
      </c>
      <c r="AB52" s="44">
        <f t="shared" si="10"/>
        <v>33550.732570439286</v>
      </c>
      <c r="AD52" s="42">
        <f t="shared" si="16"/>
        <v>117556654.23158701</v>
      </c>
      <c r="AE52" s="120"/>
      <c r="AF52" s="142" t="s">
        <v>46</v>
      </c>
      <c r="AG52" s="143"/>
      <c r="AH52" s="144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1">
        <f>'[1]Szenario 3'!$K53</f>
        <v>2044.8366754912602</v>
      </c>
      <c r="H53" s="95"/>
      <c r="I53" s="75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5"/>
      <c r="M53" s="91">
        <f t="shared" si="15"/>
        <v>67.291663182037325</v>
      </c>
      <c r="O53" s="33">
        <f t="shared" si="0"/>
        <v>17329.874614710297</v>
      </c>
      <c r="P53" s="37">
        <f t="shared" si="1"/>
        <v>1811.8694379746003</v>
      </c>
      <c r="Q53" s="95"/>
      <c r="R53" s="30">
        <f t="shared" si="2"/>
        <v>1</v>
      </c>
      <c r="S53" s="35">
        <f t="shared" si="3"/>
        <v>1</v>
      </c>
      <c r="T53" s="95"/>
      <c r="U53" s="41">
        <f t="shared" si="4"/>
        <v>0.33600278379129112</v>
      </c>
      <c r="V53" s="35">
        <f t="shared" si="5"/>
        <v>4.0000000967902035E-3</v>
      </c>
      <c r="W53" s="95"/>
      <c r="X53" s="87">
        <f t="shared" si="14"/>
        <v>7725</v>
      </c>
      <c r="Y53" s="43">
        <f t="shared" si="7"/>
        <v>119112378.6863052</v>
      </c>
      <c r="Z53" s="43">
        <f t="shared" si="8"/>
        <v>362158.62526300718</v>
      </c>
      <c r="AA53" s="43">
        <f t="shared" si="9"/>
        <v>-1149787.6430589412</v>
      </c>
      <c r="AB53" s="44">
        <f t="shared" si="10"/>
        <v>33790.687408163132</v>
      </c>
      <c r="AD53" s="42">
        <f t="shared" si="16"/>
        <v>118366265.35591742</v>
      </c>
      <c r="AE53" s="120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1">
        <f>'[1]Szenario 3'!$K54</f>
        <v>2063.4407512003595</v>
      </c>
      <c r="H54" s="95"/>
      <c r="I54" s="75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5"/>
      <c r="M54" s="93">
        <f t="shared" si="15"/>
        <v>69.212959091152584</v>
      </c>
      <c r="O54" s="33">
        <f t="shared" si="0"/>
        <v>17453.290303424488</v>
      </c>
      <c r="P54" s="37">
        <f t="shared" si="1"/>
        <v>1824.6018749006028</v>
      </c>
      <c r="Q54" s="96"/>
      <c r="R54" s="30">
        <f t="shared" si="2"/>
        <v>1</v>
      </c>
      <c r="S54" s="35">
        <f t="shared" si="3"/>
        <v>1</v>
      </c>
      <c r="T54" s="96"/>
      <c r="U54" s="41">
        <f t="shared" si="4"/>
        <v>0.33600286394213891</v>
      </c>
      <c r="V54" s="35">
        <f t="shared" si="5"/>
        <v>4.0000000995396865E-3</v>
      </c>
      <c r="W54" s="96"/>
      <c r="X54" s="87">
        <f t="shared" si="14"/>
        <v>7725</v>
      </c>
      <c r="Y54" s="43">
        <f t="shared" si="7"/>
        <v>119960664.13336369</v>
      </c>
      <c r="Z54" s="43">
        <f t="shared" si="8"/>
        <v>364737.01001406118</v>
      </c>
      <c r="AA54" s="43">
        <f t="shared" si="9"/>
        <v>-1191757.000201595</v>
      </c>
      <c r="AB54" s="44">
        <f t="shared" si="10"/>
        <v>34030.645880669726</v>
      </c>
      <c r="AD54" s="42">
        <f t="shared" si="16"/>
        <v>119175399.78905682</v>
      </c>
      <c r="AE54" s="120"/>
      <c r="AF54" s="51"/>
      <c r="AG54" s="52">
        <f>'[3]Risikoschätzung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4633269405.1618118</v>
      </c>
      <c r="AE55" s="120"/>
      <c r="AF55" s="53"/>
      <c r="AG55" s="54">
        <f>'[3]Risikoschätzung '!$P$24</f>
        <v>5.2428785204316568E-9</v>
      </c>
      <c r="AH55" s="55" t="s">
        <v>52</v>
      </c>
    </row>
    <row r="56" spans="1:34" ht="15" thickBot="1" x14ac:dyDescent="0.35">
      <c r="U56" s="127" t="s">
        <v>22</v>
      </c>
      <c r="V56" s="128"/>
      <c r="X56" s="9">
        <f>SUM(X9:X54)</f>
        <v>1490600</v>
      </c>
      <c r="Y56" s="68">
        <f>SUM(Y9:Y54)</f>
        <v>4640228276.4621477</v>
      </c>
      <c r="Z56" s="69">
        <f>SUM(Z9:Z54)</f>
        <v>14109364.143328503</v>
      </c>
      <c r="AA56" s="69">
        <f>SUM(AA9:AA54)</f>
        <v>-23875970.266109243</v>
      </c>
      <c r="AB56" s="76">
        <f>SUM(AB9:AB54)</f>
        <v>1317134.8224447353</v>
      </c>
      <c r="AD56" s="70">
        <f>X56+Y56+Z56+AA56+AB56</f>
        <v>4633269405.1618118</v>
      </c>
      <c r="AF56" s="145"/>
      <c r="AG56" s="146"/>
    </row>
    <row r="57" spans="1:34" ht="15" thickBot="1" x14ac:dyDescent="0.35">
      <c r="AF57" s="147"/>
      <c r="AG57" s="148"/>
    </row>
    <row r="58" spans="1:34" x14ac:dyDescent="0.3">
      <c r="AE58" s="27"/>
      <c r="AF58" s="145"/>
      <c r="AG58" s="146"/>
      <c r="AH58" s="45"/>
    </row>
    <row r="59" spans="1:34" ht="15" thickBot="1" x14ac:dyDescent="0.35">
      <c r="AF59" s="147"/>
      <c r="AG59" s="148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5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4"/>
      <c r="L1" s="94"/>
      <c r="N1" s="94"/>
      <c r="Q1" s="94"/>
      <c r="R1" s="78"/>
      <c r="S1" s="78"/>
      <c r="T1" s="94"/>
      <c r="U1" s="78"/>
      <c r="V1" s="78"/>
      <c r="W1" s="94"/>
      <c r="AE1" s="120"/>
    </row>
    <row r="2" spans="1:36" ht="14.4" customHeight="1" thickBot="1" x14ac:dyDescent="0.35">
      <c r="B2" s="121" t="s">
        <v>0</v>
      </c>
      <c r="C2" s="122"/>
      <c r="D2" s="123"/>
      <c r="F2" s="120"/>
      <c r="G2" s="120"/>
      <c r="H2" s="95"/>
      <c r="K2" s="2"/>
      <c r="L2" s="95"/>
      <c r="O2" s="127" t="s">
        <v>55</v>
      </c>
      <c r="P2" s="128"/>
      <c r="Q2" s="95"/>
      <c r="R2" s="78"/>
      <c r="S2" s="78"/>
      <c r="T2" s="95"/>
      <c r="U2" s="78"/>
      <c r="V2" s="78"/>
      <c r="W2" s="95"/>
      <c r="Y2" s="129" t="s">
        <v>85</v>
      </c>
      <c r="Z2" s="130"/>
      <c r="AA2" s="131"/>
      <c r="AB2" s="8"/>
      <c r="AC2" s="8"/>
      <c r="AE2" s="120"/>
    </row>
    <row r="3" spans="1:36" ht="14.4" customHeight="1" thickBot="1" x14ac:dyDescent="0.35">
      <c r="B3" s="124"/>
      <c r="C3" s="125"/>
      <c r="D3" s="126"/>
      <c r="F3" s="120"/>
      <c r="G3" s="120"/>
      <c r="H3" s="95"/>
      <c r="K3" s="2"/>
      <c r="L3" s="95"/>
      <c r="O3" s="138" t="s">
        <v>84</v>
      </c>
      <c r="P3" s="139"/>
      <c r="Q3" s="95"/>
      <c r="R3" s="78"/>
      <c r="S3" s="78"/>
      <c r="T3" s="95"/>
      <c r="U3" s="78"/>
      <c r="V3" s="78"/>
      <c r="W3" s="95"/>
      <c r="Y3" s="132"/>
      <c r="Z3" s="133"/>
      <c r="AA3" s="134"/>
      <c r="AB3" s="8"/>
      <c r="AC3" s="8"/>
      <c r="AE3" s="120"/>
      <c r="AF3" s="98" t="s">
        <v>59</v>
      </c>
      <c r="AG3" s="99"/>
      <c r="AH3" s="100"/>
    </row>
    <row r="4" spans="1:36" ht="14.4" customHeight="1" thickBot="1" x14ac:dyDescent="0.35">
      <c r="H4" s="95"/>
      <c r="K4" s="2"/>
      <c r="L4" s="95"/>
      <c r="O4" s="140"/>
      <c r="P4" s="141"/>
      <c r="Q4" s="95"/>
      <c r="R4" s="78"/>
      <c r="S4" s="78"/>
      <c r="T4" s="95"/>
      <c r="U4" s="78"/>
      <c r="V4" s="78"/>
      <c r="W4" s="95"/>
      <c r="Y4" s="135"/>
      <c r="Z4" s="136"/>
      <c r="AA4" s="137"/>
      <c r="AB4" s="8"/>
      <c r="AC4" s="8"/>
      <c r="AE4" s="120"/>
      <c r="AF4" s="101"/>
      <c r="AG4" s="102"/>
      <c r="AH4" s="103"/>
    </row>
    <row r="5" spans="1:36" ht="14.4" customHeight="1" thickBot="1" x14ac:dyDescent="0.35">
      <c r="D5" s="104" t="s">
        <v>2</v>
      </c>
      <c r="E5" s="105"/>
      <c r="H5" s="95"/>
      <c r="I5" s="104" t="s">
        <v>7</v>
      </c>
      <c r="J5" s="108"/>
      <c r="K5" s="105"/>
      <c r="L5" s="95"/>
      <c r="M5" s="108" t="s">
        <v>3</v>
      </c>
      <c r="O5" s="110"/>
      <c r="P5" s="111"/>
      <c r="Q5" s="95"/>
      <c r="R5" s="108" t="s">
        <v>20</v>
      </c>
      <c r="S5" s="105"/>
      <c r="T5" s="95"/>
      <c r="U5" s="104" t="s">
        <v>29</v>
      </c>
      <c r="V5" s="105"/>
      <c r="W5" s="95"/>
      <c r="AE5" s="120"/>
    </row>
    <row r="6" spans="1:36" ht="14.4" customHeight="1" thickBot="1" x14ac:dyDescent="0.35">
      <c r="D6" s="106"/>
      <c r="E6" s="107"/>
      <c r="H6" s="95"/>
      <c r="I6" s="106"/>
      <c r="J6" s="109"/>
      <c r="K6" s="107"/>
      <c r="L6" s="95"/>
      <c r="M6" s="109"/>
      <c r="O6" s="112"/>
      <c r="P6" s="113"/>
      <c r="Q6" s="95"/>
      <c r="R6" s="109"/>
      <c r="S6" s="107"/>
      <c r="T6" s="95"/>
      <c r="U6" s="106"/>
      <c r="V6" s="107"/>
      <c r="W6" s="95"/>
      <c r="AE6" s="120"/>
      <c r="AF6" s="64" t="s">
        <v>30</v>
      </c>
      <c r="AG6" s="47"/>
      <c r="AH6" s="47"/>
      <c r="AI6" s="47"/>
      <c r="AJ6" s="60"/>
    </row>
    <row r="7" spans="1:36" ht="15" customHeight="1" thickBot="1" x14ac:dyDescent="0.35">
      <c r="B7" s="97" t="s">
        <v>5</v>
      </c>
      <c r="C7" s="97"/>
      <c r="D7" s="116" t="s">
        <v>4</v>
      </c>
      <c r="E7" s="116"/>
      <c r="F7" s="117" t="s">
        <v>6</v>
      </c>
      <c r="G7" s="117"/>
      <c r="H7" s="95"/>
      <c r="I7" s="72" t="s">
        <v>71</v>
      </c>
      <c r="J7" s="14" t="s">
        <v>70</v>
      </c>
      <c r="K7" s="22" t="s">
        <v>69</v>
      </c>
      <c r="L7" s="95"/>
      <c r="M7" s="1" t="s">
        <v>8</v>
      </c>
      <c r="O7" s="114"/>
      <c r="P7" s="115"/>
      <c r="Q7" s="95"/>
      <c r="R7" s="78"/>
      <c r="S7" s="78"/>
      <c r="T7" s="95"/>
      <c r="U7" s="78"/>
      <c r="V7" s="78"/>
      <c r="W7" s="95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8" t="s">
        <v>56</v>
      </c>
      <c r="AE7" s="120"/>
      <c r="AF7" s="67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5"/>
      <c r="I8" s="73"/>
      <c r="J8" s="7"/>
      <c r="K8" s="20"/>
      <c r="L8" s="95"/>
      <c r="M8" s="25"/>
      <c r="O8" s="32"/>
      <c r="P8" s="36"/>
      <c r="Q8" s="95"/>
      <c r="R8" s="80"/>
      <c r="S8" s="79"/>
      <c r="T8" s="95"/>
      <c r="U8" s="80"/>
      <c r="V8" s="79"/>
      <c r="W8" s="95"/>
      <c r="X8" s="39"/>
      <c r="Y8" s="10"/>
      <c r="Z8" s="38"/>
      <c r="AA8" s="38"/>
      <c r="AB8" s="38"/>
      <c r="AD8" s="119"/>
      <c r="AE8" s="120"/>
      <c r="AF8" s="61" t="s">
        <v>14</v>
      </c>
      <c r="AG8" s="28">
        <v>3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1">
        <f>'[1]Szenario 3'!$K9</f>
        <v>1226.2573442909008</v>
      </c>
      <c r="H9" s="95"/>
      <c r="I9" s="74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5"/>
      <c r="M9" s="88">
        <v>0.16900000000000001</v>
      </c>
      <c r="O9" s="33">
        <f>F9</f>
        <v>11843.319917818244</v>
      </c>
      <c r="P9" s="37">
        <f>G9+(G9*I9)</f>
        <v>1232.8440980259491</v>
      </c>
      <c r="Q9" s="95"/>
      <c r="R9" s="30">
        <f>IF(O9&lt;$AG$18,1,2)</f>
        <v>1</v>
      </c>
      <c r="S9" s="35">
        <f>IF(P9&lt;$AG$10,1,2)</f>
        <v>1</v>
      </c>
      <c r="T9" s="95"/>
      <c r="U9" s="41">
        <f>($AI$15/$AG$20)*(1+0.15*(O9/$AG$18)^4)+$AH$33</f>
        <v>0.33600060722386682</v>
      </c>
      <c r="V9" s="35">
        <f>($AI$7/$AG$12)*(1+0.15*(P9/$AG$10)^4)+$AH$32</f>
        <v>4.0000000207470552E-3</v>
      </c>
      <c r="W9" s="95"/>
      <c r="X9" s="78">
        <f t="shared" ref="X9:X12" si="0">($AG$7*$AG$8*S9*$AG$24+$AG$15*$AG$16*R9*$AG$24)</f>
        <v>3600</v>
      </c>
      <c r="Y9" s="43">
        <f>(O9*U9*$AG$30+P9*V9*$AG$29)*365</f>
        <v>81401171.593335524</v>
      </c>
      <c r="Z9" s="43">
        <f>(O9*$AI$15*$AG$37+P9*$AI$7*$AG$36)*365</f>
        <v>247477.31626955856</v>
      </c>
      <c r="AA9" s="43">
        <f>O9*$AI$15*($AG$41+$AG$40*(1-M9))*365</f>
        <v>15067.419793053956</v>
      </c>
      <c r="AB9" s="44">
        <f>365*((P9*$AI$7*($AG$53*$AG$54+$AG$49*$AG$50+$AG$45*$AG$46))+(O9*$AI$15*($AG$53*$AG$55+$AG$49*$AG$51+$AG$45*$AG$47)))</f>
        <v>23071.125907109701</v>
      </c>
      <c r="AD9" s="42">
        <f>SUM(X9:AB9)</f>
        <v>81690387.455305248</v>
      </c>
      <c r="AE9" s="120"/>
      <c r="AF9" s="149" t="s">
        <v>15</v>
      </c>
      <c r="AG9" s="17"/>
      <c r="AH9" s="152"/>
      <c r="AI9" s="81" t="s">
        <v>60</v>
      </c>
      <c r="AJ9" s="82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1">
        <f>'[1]Szenario 3'!$K10</f>
        <v>1244.86142</v>
      </c>
      <c r="H10" s="95"/>
      <c r="I10" s="75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5"/>
      <c r="M10" s="89">
        <v>0.23699999999999999</v>
      </c>
      <c r="O10" s="33">
        <f t="shared" ref="O10:O54" si="1">F10</f>
        <v>12023</v>
      </c>
      <c r="P10" s="37">
        <f t="shared" ref="P10:P54" si="2">G10+(G10*I10)</f>
        <v>1251.5123790474024</v>
      </c>
      <c r="Q10" s="95"/>
      <c r="R10" s="30">
        <f t="shared" ref="R10:R54" si="3">IF(O10&lt;$AG$18,1,2)</f>
        <v>1</v>
      </c>
      <c r="S10" s="35">
        <f t="shared" ref="S10:S54" si="4">IF(P10&lt;$AG$10,1,2)</f>
        <v>1</v>
      </c>
      <c r="T10" s="95"/>
      <c r="U10" s="41">
        <f t="shared" ref="U10:U54" si="5">($AI$15/$AG$20)*(1+0.15*(O10/$AG$18)^4)+$AH$33</f>
        <v>0.33600064492079135</v>
      </c>
      <c r="V10" s="35">
        <f t="shared" ref="V10:V54" si="6">($AI$7/$AG$12)*(1+0.15*(P10/$AG$10)^4)+$AH$32</f>
        <v>4.0000000220325313E-3</v>
      </c>
      <c r="W10" s="95"/>
      <c r="X10" s="78">
        <f t="shared" si="0"/>
        <v>3600</v>
      </c>
      <c r="Y10" s="43">
        <f t="shared" ref="Y10:Y54" si="7">(O10*U10*$AG$30+P10*V10*$AG$29)*365</f>
        <v>82636151.092283443</v>
      </c>
      <c r="Z10" s="43">
        <f t="shared" ref="Z10:Z54" si="8">(O10*$AI$15*$AG$37+P10*$AI$7*$AG$36)*365</f>
        <v>251231.74422022761</v>
      </c>
      <c r="AA10" s="43">
        <f t="shared" ref="AA10:AA54" si="9">O10*$AI$15*($AG$41+$AG$40*(1-M10))*365</f>
        <v>14472.400102600001</v>
      </c>
      <c r="AB10" s="44">
        <f t="shared" ref="AB10:AB54" si="10">365*((P10*$AI$7*($AG$53*$AG$54+$AG$49*$AG$50+$AG$45*$AG$46))+(O10*$AI$15*($AG$53*$AG$55+$AG$49*$AG$51+$AG$45*$AG$47)))</f>
        <v>23421.004892177258</v>
      </c>
      <c r="AD10" s="42">
        <f t="shared" ref="AD10:AD46" si="11">SUM(X10:AB10)</f>
        <v>82928876.241498441</v>
      </c>
      <c r="AE10" s="120"/>
      <c r="AF10" s="150"/>
      <c r="AG10" s="18">
        <v>90408</v>
      </c>
      <c r="AH10" s="152"/>
      <c r="AI10" s="81"/>
      <c r="AJ10" s="50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1">
        <f>'[1]Szenario 3'!$K11</f>
        <v>1263.4654957090991</v>
      </c>
      <c r="H11" s="95"/>
      <c r="I11" s="75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5"/>
      <c r="M11" s="88">
        <v>0.318</v>
      </c>
      <c r="O11" s="33">
        <f t="shared" si="1"/>
        <v>12202.680082181758</v>
      </c>
      <c r="P11" s="37">
        <f t="shared" si="2"/>
        <v>1270.1799776514699</v>
      </c>
      <c r="Q11" s="95"/>
      <c r="R11" s="30">
        <f t="shared" si="3"/>
        <v>1</v>
      </c>
      <c r="S11" s="35">
        <f t="shared" si="4"/>
        <v>1</v>
      </c>
      <c r="T11" s="95"/>
      <c r="U11" s="41">
        <f t="shared" si="5"/>
        <v>0.33600068434625008</v>
      </c>
      <c r="V11" s="35">
        <f t="shared" si="6"/>
        <v>4.0000000233767884E-3</v>
      </c>
      <c r="W11" s="95"/>
      <c r="X11" s="78">
        <f t="shared" si="0"/>
        <v>3600</v>
      </c>
      <c r="Y11" s="43">
        <f t="shared" si="7"/>
        <v>83871131.26439327</v>
      </c>
      <c r="Z11" s="43">
        <f t="shared" si="8"/>
        <v>254986.16918190857</v>
      </c>
      <c r="AA11" s="43">
        <f t="shared" si="9"/>
        <v>13692.954352042354</v>
      </c>
      <c r="AB11" s="44">
        <f t="shared" si="10"/>
        <v>23770.881146561176</v>
      </c>
      <c r="AD11" s="42">
        <f t="shared" si="11"/>
        <v>84167181.269073784</v>
      </c>
      <c r="AE11" s="120"/>
      <c r="AF11" s="151"/>
      <c r="AG11" s="17"/>
      <c r="AH11" s="152"/>
      <c r="AI11" s="81" t="s">
        <v>61</v>
      </c>
      <c r="AJ11" s="82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1">
        <f>'[1]Szenario 3'!$K12</f>
        <v>1282.0695714181982</v>
      </c>
      <c r="H12" s="95"/>
      <c r="I12" s="75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5"/>
      <c r="M12" s="89">
        <v>0.41699999999999998</v>
      </c>
      <c r="O12" s="33">
        <f t="shared" si="1"/>
        <v>12382.360164363514</v>
      </c>
      <c r="P12" s="37">
        <f t="shared" si="2"/>
        <v>1288.8469046604268</v>
      </c>
      <c r="Q12" s="95"/>
      <c r="R12" s="30">
        <f t="shared" si="3"/>
        <v>1</v>
      </c>
      <c r="S12" s="35">
        <f t="shared" si="4"/>
        <v>1</v>
      </c>
      <c r="T12" s="95"/>
      <c r="U12" s="41">
        <f t="shared" si="5"/>
        <v>0.33600072555229193</v>
      </c>
      <c r="V12" s="35">
        <f t="shared" si="6"/>
        <v>4.0000000247815883E-3</v>
      </c>
      <c r="W12" s="95"/>
      <c r="X12" s="78">
        <f t="shared" si="0"/>
        <v>3600</v>
      </c>
      <c r="Y12" s="43">
        <f t="shared" si="7"/>
        <v>85106112.14243634</v>
      </c>
      <c r="Z12" s="43">
        <f t="shared" si="8"/>
        <v>258740.59120200292</v>
      </c>
      <c r="AA12" s="43">
        <f t="shared" si="9"/>
        <v>12659.653214356304</v>
      </c>
      <c r="AB12" s="44">
        <f t="shared" si="10"/>
        <v>24120.754713566643</v>
      </c>
      <c r="AD12" s="42">
        <f t="shared" si="11"/>
        <v>85405233.141566262</v>
      </c>
      <c r="AE12" s="120"/>
      <c r="AF12" s="66" t="s">
        <v>32</v>
      </c>
      <c r="AG12" s="59">
        <v>20</v>
      </c>
      <c r="AH12" s="40" t="s">
        <v>33</v>
      </c>
      <c r="AI12" s="40"/>
      <c r="AJ12" s="55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1">
        <f>'[1]Szenario 3'!$K13</f>
        <v>1300.673647127297</v>
      </c>
      <c r="H13" s="95"/>
      <c r="I13" s="75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5"/>
      <c r="M13" s="88">
        <v>0.621</v>
      </c>
      <c r="O13" s="33">
        <f t="shared" si="1"/>
        <v>12562.04024654527</v>
      </c>
      <c r="P13" s="37">
        <f t="shared" si="2"/>
        <v>1307.5131706689151</v>
      </c>
      <c r="Q13" s="95"/>
      <c r="R13" s="30">
        <f t="shared" si="3"/>
        <v>1</v>
      </c>
      <c r="S13" s="35">
        <f t="shared" si="4"/>
        <v>1</v>
      </c>
      <c r="T13" s="95"/>
      <c r="U13" s="41">
        <f t="shared" si="5"/>
        <v>0.33600076859173794</v>
      </c>
      <c r="V13" s="35">
        <f t="shared" si="6"/>
        <v>4.0000000262487177E-3</v>
      </c>
      <c r="W13" s="95"/>
      <c r="X13" s="78">
        <f>($AG$7*$AG$8*S13*$AG$24+$AG$15*$AG$16*R13*$AG$24)</f>
        <v>3600</v>
      </c>
      <c r="Y13" s="43">
        <f t="shared" si="7"/>
        <v>86341093.760135353</v>
      </c>
      <c r="Z13" s="43">
        <f t="shared" si="8"/>
        <v>262495.01032691519</v>
      </c>
      <c r="AA13" s="43">
        <f t="shared" si="9"/>
        <v>10261.737221983034</v>
      </c>
      <c r="AB13" s="44">
        <f t="shared" si="10"/>
        <v>24470.625635587963</v>
      </c>
      <c r="AD13" s="42">
        <f t="shared" si="11"/>
        <v>86641921.133319855</v>
      </c>
      <c r="AE13" s="120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1">
        <f>'[1]Szenario 3'!$K14</f>
        <v>1319.2777228363964</v>
      </c>
      <c r="H14" s="95"/>
      <c r="I14" s="75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5"/>
      <c r="M14" s="90">
        <f>M13+(($D$42-$D$11)/($B$42-$B$11))</f>
        <v>2.5422959091152588</v>
      </c>
      <c r="O14" s="33">
        <f t="shared" si="1"/>
        <v>12741.720328727028</v>
      </c>
      <c r="P14" s="37">
        <f t="shared" si="2"/>
        <v>1326.1787860498978</v>
      </c>
      <c r="Q14" s="95"/>
      <c r="R14" s="30">
        <f t="shared" si="3"/>
        <v>1</v>
      </c>
      <c r="S14" s="35">
        <f t="shared" si="4"/>
        <v>1</v>
      </c>
      <c r="T14" s="95"/>
      <c r="U14" s="41">
        <f t="shared" si="5"/>
        <v>0.33600081351818128</v>
      </c>
      <c r="V14" s="35">
        <f t="shared" si="6"/>
        <v>4.0000000277799919E-3</v>
      </c>
      <c r="W14" s="95"/>
      <c r="X14" s="78">
        <f>($AG$7*$AG$8*S14*$AG$24+$AG$15*$AG$16*R14*$AG$24)+AG26</f>
        <v>1163600</v>
      </c>
      <c r="Y14" s="43">
        <f t="shared" si="7"/>
        <v>87576076.15217869</v>
      </c>
      <c r="Z14" s="43">
        <f t="shared" si="8"/>
        <v>266249.42660207895</v>
      </c>
      <c r="AA14" s="43">
        <f t="shared" si="9"/>
        <v>-14253.256580685713</v>
      </c>
      <c r="AB14" s="44">
        <f t="shared" si="10"/>
        <v>24820.493954132413</v>
      </c>
      <c r="AD14" s="42">
        <f t="shared" si="11"/>
        <v>89016492.816154227</v>
      </c>
      <c r="AE14" s="120"/>
      <c r="AF14" s="64" t="s">
        <v>31</v>
      </c>
      <c r="AG14" s="47"/>
      <c r="AH14" s="47"/>
      <c r="AI14" s="47"/>
      <c r="AJ14" s="60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1">
        <f>'[1]Szenario 3'!$K15</f>
        <v>1337.8817985454955</v>
      </c>
      <c r="H15" s="95"/>
      <c r="I15" s="75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5"/>
      <c r="M15" s="91">
        <f t="shared" ref="M15:M43" si="13">M14+(($D$42-$D$11)/($B$42-$B$11))</f>
        <v>4.4635918182305172</v>
      </c>
      <c r="O15" s="33">
        <f t="shared" si="1"/>
        <v>12921.400410908785</v>
      </c>
      <c r="P15" s="37">
        <f t="shared" si="2"/>
        <v>1344.8437609604243</v>
      </c>
      <c r="Q15" s="95"/>
      <c r="R15" s="30">
        <f t="shared" si="3"/>
        <v>1</v>
      </c>
      <c r="S15" s="35">
        <f t="shared" si="4"/>
        <v>1</v>
      </c>
      <c r="T15" s="95"/>
      <c r="U15" s="41">
        <f t="shared" si="5"/>
        <v>0.3360008603859872</v>
      </c>
      <c r="V15" s="35">
        <f t="shared" si="6"/>
        <v>4.0000000293772498E-3</v>
      </c>
      <c r="W15" s="95"/>
      <c r="X15" s="78">
        <f>($AJ$11*$AG$8*S15*$AG$25+$AJ$9*$AG$8*$AG$24*S15+$AG$15*$AG$16*R15*$AG$24)</f>
        <v>7725</v>
      </c>
      <c r="Y15" s="43">
        <f t="shared" si="7"/>
        <v>88811059.354234964</v>
      </c>
      <c r="Z15" s="43">
        <f t="shared" si="8"/>
        <v>270003.84007198218</v>
      </c>
      <c r="AA15" s="43">
        <f t="shared" si="9"/>
        <v>-39463.796832426371</v>
      </c>
      <c r="AB15" s="44">
        <f t="shared" si="10"/>
        <v>25170.359709843273</v>
      </c>
      <c r="AD15" s="42">
        <f t="shared" si="11"/>
        <v>89074494.757184356</v>
      </c>
      <c r="AE15" s="120"/>
      <c r="AF15" s="65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1">
        <f>'[1]Szenario 3'!$K16</f>
        <v>1356.4858742545948</v>
      </c>
      <c r="H16" s="95"/>
      <c r="I16" s="75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5"/>
      <c r="M16" s="90">
        <f t="shared" si="13"/>
        <v>6.3848877273457756</v>
      </c>
      <c r="O16" s="33">
        <f t="shared" si="1"/>
        <v>13101.080493090543</v>
      </c>
      <c r="P16" s="37">
        <f t="shared" si="2"/>
        <v>1363.5081053472225</v>
      </c>
      <c r="Q16" s="95"/>
      <c r="R16" s="30">
        <f t="shared" si="3"/>
        <v>1</v>
      </c>
      <c r="S16" s="35">
        <f t="shared" si="4"/>
        <v>1</v>
      </c>
      <c r="T16" s="95"/>
      <c r="U16" s="41">
        <f t="shared" si="5"/>
        <v>0.33600090925029286</v>
      </c>
      <c r="V16" s="35">
        <f t="shared" si="6"/>
        <v>4.000000031042358E-3</v>
      </c>
      <c r="W16" s="95"/>
      <c r="X16" s="87">
        <f t="shared" ref="X16:X54" si="14">($AJ$11*$AG$8*S16*$AG$25+$AJ$9*$AG$8*$AG$24*S16+$AG$15*$AG$16*R16*$AG$24)</f>
        <v>7725</v>
      </c>
      <c r="Y16" s="43">
        <f t="shared" si="7"/>
        <v>90046043.402967378</v>
      </c>
      <c r="Z16" s="43">
        <f t="shared" si="8"/>
        <v>273758.25078019156</v>
      </c>
      <c r="AA16" s="43">
        <f t="shared" si="9"/>
        <v>-65369.883533238957</v>
      </c>
      <c r="AB16" s="44">
        <f t="shared" si="10"/>
        <v>25520.222942522239</v>
      </c>
      <c r="AD16" s="42">
        <f t="shared" si="11"/>
        <v>90287676.99315685</v>
      </c>
      <c r="AE16" s="120"/>
      <c r="AF16" s="61" t="s">
        <v>17</v>
      </c>
      <c r="AG16" s="28">
        <v>6</v>
      </c>
      <c r="AH16" s="27" t="s">
        <v>18</v>
      </c>
      <c r="AI16" s="27"/>
      <c r="AJ16" s="50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1">
        <f>'[1]Szenario 3'!$K17</f>
        <v>1375.0899499636937</v>
      </c>
      <c r="H17" s="95"/>
      <c r="I17" s="75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5"/>
      <c r="M17" s="91">
        <f t="shared" si="13"/>
        <v>8.306183636461034</v>
      </c>
      <c r="O17" s="33">
        <f t="shared" si="1"/>
        <v>13280.760575272299</v>
      </c>
      <c r="P17" s="37">
        <f t="shared" si="2"/>
        <v>1382.1718289521107</v>
      </c>
      <c r="Q17" s="95"/>
      <c r="R17" s="30">
        <f t="shared" si="3"/>
        <v>1</v>
      </c>
      <c r="S17" s="35">
        <f t="shared" si="4"/>
        <v>1</v>
      </c>
      <c r="T17" s="95"/>
      <c r="U17" s="41">
        <f t="shared" si="5"/>
        <v>0.33600096016700776</v>
      </c>
      <c r="V17" s="35">
        <f t="shared" si="6"/>
        <v>4.0000000327772081E-3</v>
      </c>
      <c r="W17" s="95"/>
      <c r="X17" s="87">
        <f t="shared" si="14"/>
        <v>7725</v>
      </c>
      <c r="Y17" s="43">
        <f t="shared" si="7"/>
        <v>91281028.33604835</v>
      </c>
      <c r="Z17" s="43">
        <f t="shared" si="8"/>
        <v>277512.65876937605</v>
      </c>
      <c r="AA17" s="43">
        <f t="shared" si="9"/>
        <v>-91971.516683123453</v>
      </c>
      <c r="AB17" s="44">
        <f t="shared" si="10"/>
        <v>25870.083691151067</v>
      </c>
      <c r="AD17" s="42">
        <f t="shared" si="11"/>
        <v>91500164.561825752</v>
      </c>
      <c r="AE17" s="120"/>
      <c r="AF17" s="149" t="s">
        <v>16</v>
      </c>
      <c r="AG17" s="17"/>
      <c r="AH17" s="152"/>
      <c r="AI17" s="27"/>
      <c r="AJ17" s="50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1">
        <f>'[1]Szenario 3'!$K18</f>
        <v>1393.6940256727928</v>
      </c>
      <c r="H18" s="95"/>
      <c r="I18" s="75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5"/>
      <c r="M18" s="90">
        <f t="shared" si="13"/>
        <v>10.227479545576292</v>
      </c>
      <c r="O18" s="33">
        <f t="shared" si="1"/>
        <v>13460.440657454055</v>
      </c>
      <c r="P18" s="37">
        <f t="shared" si="2"/>
        <v>1400.8349413172516</v>
      </c>
      <c r="Q18" s="95"/>
      <c r="R18" s="30">
        <f t="shared" si="3"/>
        <v>1</v>
      </c>
      <c r="S18" s="35">
        <f t="shared" si="4"/>
        <v>1</v>
      </c>
      <c r="T18" s="95"/>
      <c r="U18" s="41">
        <f t="shared" si="5"/>
        <v>0.33600101319281334</v>
      </c>
      <c r="V18" s="35">
        <f t="shared" si="6"/>
        <v>4.000000034583717E-3</v>
      </c>
      <c r="W18" s="95"/>
      <c r="X18" s="87">
        <f t="shared" si="14"/>
        <v>7725</v>
      </c>
      <c r="Y18" s="43">
        <f t="shared" si="7"/>
        <v>92516014.192173794</v>
      </c>
      <c r="Z18" s="43">
        <f t="shared" si="8"/>
        <v>281267.06408133043</v>
      </c>
      <c r="AA18" s="43">
        <f t="shared" si="9"/>
        <v>-119268.69628207982</v>
      </c>
      <c r="AB18" s="44">
        <f t="shared" si="10"/>
        <v>26219.941993912576</v>
      </c>
      <c r="AD18" s="42">
        <f t="shared" si="11"/>
        <v>92711957.501966953</v>
      </c>
      <c r="AE18" s="120"/>
      <c r="AF18" s="150"/>
      <c r="AG18" s="18">
        <v>60000</v>
      </c>
      <c r="AH18" s="152"/>
      <c r="AI18" s="27"/>
      <c r="AJ18" s="50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1">
        <f>'[1]Szenario 3'!$K19</f>
        <v>1412.2981013818919</v>
      </c>
      <c r="H19" s="95"/>
      <c r="I19" s="75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5"/>
      <c r="M19" s="91">
        <f t="shared" si="13"/>
        <v>12.148775454691551</v>
      </c>
      <c r="O19" s="33">
        <f t="shared" si="1"/>
        <v>13640.120739635813</v>
      </c>
      <c r="P19" s="37">
        <f t="shared" si="2"/>
        <v>1419.4974517902378</v>
      </c>
      <c r="Q19" s="95"/>
      <c r="R19" s="30">
        <f t="shared" si="3"/>
        <v>1</v>
      </c>
      <c r="S19" s="35">
        <f t="shared" si="4"/>
        <v>1</v>
      </c>
      <c r="T19" s="95"/>
      <c r="U19" s="41">
        <f t="shared" si="5"/>
        <v>0.33600106838516319</v>
      </c>
      <c r="V19" s="35">
        <f t="shared" si="6"/>
        <v>4.0000000364638294E-3</v>
      </c>
      <c r="W19" s="95"/>
      <c r="X19" s="87">
        <f t="shared" si="14"/>
        <v>7725</v>
      </c>
      <c r="Y19" s="43">
        <f t="shared" si="7"/>
        <v>93751001.011077732</v>
      </c>
      <c r="Z19" s="43">
        <f t="shared" si="8"/>
        <v>285021.46675699728</v>
      </c>
      <c r="AA19" s="43">
        <f t="shared" si="9"/>
        <v>-147261.42233010815</v>
      </c>
      <c r="AB19" s="44">
        <f t="shared" si="10"/>
        <v>26569.79788821104</v>
      </c>
      <c r="AD19" s="42">
        <f t="shared" si="11"/>
        <v>93923055.853392825</v>
      </c>
      <c r="AE19" s="120"/>
      <c r="AF19" s="151"/>
      <c r="AG19" s="17"/>
      <c r="AH19" s="152"/>
      <c r="AI19" s="27"/>
      <c r="AJ19" s="50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1">
        <f>'[1]Szenario 3'!$K20</f>
        <v>1430.902177090991</v>
      </c>
      <c r="H20" s="95"/>
      <c r="I20" s="75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5"/>
      <c r="M20" s="90">
        <f t="shared" si="13"/>
        <v>14.070071363806809</v>
      </c>
      <c r="O20" s="33">
        <f t="shared" si="1"/>
        <v>13819.800821817569</v>
      </c>
      <c r="P20" s="37">
        <f t="shared" si="2"/>
        <v>1438.1593695290267</v>
      </c>
      <c r="Q20" s="95"/>
      <c r="R20" s="30">
        <f t="shared" si="3"/>
        <v>1</v>
      </c>
      <c r="S20" s="35">
        <f t="shared" si="4"/>
        <v>1</v>
      </c>
      <c r="T20" s="95"/>
      <c r="U20" s="41">
        <f t="shared" si="5"/>
        <v>0.33600112580228292</v>
      </c>
      <c r="V20" s="35">
        <f t="shared" si="6"/>
        <v>4.0000000384195142E-3</v>
      </c>
      <c r="W20" s="95"/>
      <c r="X20" s="87">
        <f t="shared" si="14"/>
        <v>7725</v>
      </c>
      <c r="Y20" s="43">
        <f t="shared" si="7"/>
        <v>94985988.833546519</v>
      </c>
      <c r="Z20" s="43">
        <f t="shared" si="8"/>
        <v>288775.86683648825</v>
      </c>
      <c r="AA20" s="43">
        <f t="shared" si="9"/>
        <v>-175949.69482720838</v>
      </c>
      <c r="AB20" s="44">
        <f t="shared" si="10"/>
        <v>26919.651410691891</v>
      </c>
      <c r="AD20" s="42">
        <f t="shared" si="11"/>
        <v>95133459.656966493</v>
      </c>
      <c r="AE20" s="120"/>
      <c r="AF20" s="66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1">
        <f>'[1]Szenario 3'!$K21</f>
        <v>1449.5062528000901</v>
      </c>
      <c r="H21" s="95"/>
      <c r="I21" s="75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5"/>
      <c r="M21" s="91">
        <f t="shared" si="13"/>
        <v>15.991367272922067</v>
      </c>
      <c r="O21" s="33">
        <f t="shared" si="1"/>
        <v>13999.480903999325</v>
      </c>
      <c r="P21" s="37">
        <f t="shared" si="2"/>
        <v>1456.8207035067257</v>
      </c>
      <c r="Q21" s="95"/>
      <c r="R21" s="30">
        <f t="shared" si="3"/>
        <v>1</v>
      </c>
      <c r="S21" s="35">
        <f t="shared" si="4"/>
        <v>1</v>
      </c>
      <c r="T21" s="95"/>
      <c r="U21" s="41">
        <f t="shared" si="5"/>
        <v>0.33600118550317032</v>
      </c>
      <c r="V21" s="35">
        <f t="shared" si="6"/>
        <v>4.0000000404527654E-3</v>
      </c>
      <c r="W21" s="95"/>
      <c r="X21" s="87">
        <f t="shared" si="14"/>
        <v>7725</v>
      </c>
      <c r="Y21" s="43">
        <f t="shared" si="7"/>
        <v>96220977.701433435</v>
      </c>
      <c r="Z21" s="43">
        <f t="shared" si="8"/>
        <v>292530.26435910561</v>
      </c>
      <c r="AA21" s="43">
        <f t="shared" si="9"/>
        <v>-205333.51377338049</v>
      </c>
      <c r="AB21" s="44">
        <f t="shared" si="10"/>
        <v>27269.502597260889</v>
      </c>
      <c r="AD21" s="42">
        <f t="shared" si="11"/>
        <v>96343168.954616413</v>
      </c>
      <c r="AE21" s="120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1">
        <f>'[1]Szenario 3'!$K22</f>
        <v>1468.110328509189</v>
      </c>
      <c r="H22" s="95"/>
      <c r="I22" s="75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5"/>
      <c r="M22" s="90">
        <f t="shared" si="13"/>
        <v>17.912663182037328</v>
      </c>
      <c r="O22" s="33">
        <f t="shared" si="1"/>
        <v>14179.160986181081</v>
      </c>
      <c r="P22" s="37">
        <f t="shared" si="2"/>
        <v>1475.4814625162323</v>
      </c>
      <c r="Q22" s="95"/>
      <c r="R22" s="30">
        <f t="shared" si="3"/>
        <v>1</v>
      </c>
      <c r="S22" s="35">
        <f t="shared" si="4"/>
        <v>1</v>
      </c>
      <c r="T22" s="95"/>
      <c r="U22" s="41">
        <f t="shared" si="5"/>
        <v>0.33600124754759514</v>
      </c>
      <c r="V22" s="35">
        <f t="shared" si="6"/>
        <v>4.0000000425656074E-3</v>
      </c>
      <c r="W22" s="95"/>
      <c r="X22" s="87">
        <f t="shared" si="14"/>
        <v>7725</v>
      </c>
      <c r="Y22" s="43">
        <f t="shared" si="7"/>
        <v>97455967.657672986</v>
      </c>
      <c r="Z22" s="43">
        <f t="shared" si="8"/>
        <v>296284.65936336241</v>
      </c>
      <c r="AA22" s="43">
        <f t="shared" si="9"/>
        <v>-235412.87916862467</v>
      </c>
      <c r="AB22" s="44">
        <f t="shared" si="10"/>
        <v>27619.351483102699</v>
      </c>
      <c r="AD22" s="42">
        <f t="shared" si="11"/>
        <v>97552183.789350823</v>
      </c>
      <c r="AE22" s="120"/>
      <c r="AF22" s="56" t="s">
        <v>25</v>
      </c>
      <c r="AG22" s="47"/>
      <c r="AH22" s="47"/>
      <c r="AI22" s="83" t="s">
        <v>62</v>
      </c>
      <c r="AJ22" s="84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1">
        <f>'[1]Szenario 3'!$K23</f>
        <v>1486.7144042182883</v>
      </c>
      <c r="H23" s="95"/>
      <c r="I23" s="75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5"/>
      <c r="M23" s="91">
        <f t="shared" si="13"/>
        <v>19.833959091152586</v>
      </c>
      <c r="O23" s="33">
        <f t="shared" si="1"/>
        <v>14358.841068362839</v>
      </c>
      <c r="P23" s="37">
        <f t="shared" si="2"/>
        <v>1494.1416551747359</v>
      </c>
      <c r="Q23" s="95"/>
      <c r="R23" s="30">
        <f t="shared" si="3"/>
        <v>1</v>
      </c>
      <c r="S23" s="35">
        <f t="shared" si="4"/>
        <v>1</v>
      </c>
      <c r="T23" s="95"/>
      <c r="U23" s="41">
        <f t="shared" si="5"/>
        <v>0.33600131199609939</v>
      </c>
      <c r="V23" s="35">
        <f t="shared" si="6"/>
        <v>4.0000000447600846E-3</v>
      </c>
      <c r="W23" s="95"/>
      <c r="X23" s="87">
        <f t="shared" si="14"/>
        <v>7725</v>
      </c>
      <c r="Y23" s="43">
        <f t="shared" si="7"/>
        <v>98690958.746295437</v>
      </c>
      <c r="Z23" s="43">
        <f t="shared" si="8"/>
        <v>300039.05188700173</v>
      </c>
      <c r="AA23" s="43">
        <f t="shared" si="9"/>
        <v>-266187.79101294064</v>
      </c>
      <c r="AB23" s="44">
        <f t="shared" si="10"/>
        <v>27969.19810269888</v>
      </c>
      <c r="AD23" s="42">
        <f t="shared" si="11"/>
        <v>98760504.205272198</v>
      </c>
      <c r="AE23" s="120"/>
      <c r="AF23" s="57" t="s">
        <v>34</v>
      </c>
      <c r="AG23" s="27"/>
      <c r="AH23" s="27"/>
      <c r="AI23" s="81" t="s">
        <v>63</v>
      </c>
      <c r="AJ23" s="85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1">
        <f>'[1]Szenario 3'!$K24</f>
        <v>1505.3184799273872</v>
      </c>
      <c r="H24" s="95"/>
      <c r="I24" s="75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5"/>
      <c r="M24" s="90">
        <f t="shared" si="13"/>
        <v>21.755255000267844</v>
      </c>
      <c r="O24" s="33">
        <f t="shared" si="1"/>
        <v>14538.521150544595</v>
      </c>
      <c r="P24" s="37">
        <f t="shared" si="2"/>
        <v>1512.8012899280839</v>
      </c>
      <c r="Q24" s="95"/>
      <c r="R24" s="30">
        <f t="shared" si="3"/>
        <v>1</v>
      </c>
      <c r="S24" s="35">
        <f t="shared" si="4"/>
        <v>1</v>
      </c>
      <c r="T24" s="95"/>
      <c r="U24" s="41">
        <f t="shared" si="5"/>
        <v>0.33600137890999693</v>
      </c>
      <c r="V24" s="35">
        <f t="shared" si="6"/>
        <v>4.0000000470382709E-3</v>
      </c>
      <c r="W24" s="95"/>
      <c r="X24" s="87">
        <f t="shared" si="14"/>
        <v>7725</v>
      </c>
      <c r="Y24" s="43">
        <f t="shared" si="7"/>
        <v>99925951.012441039</v>
      </c>
      <c r="Z24" s="43">
        <f t="shared" si="8"/>
        <v>303793.44196701655</v>
      </c>
      <c r="AA24" s="43">
        <f t="shared" si="9"/>
        <v>-297658.24930632854</v>
      </c>
      <c r="AB24" s="44">
        <f t="shared" si="10"/>
        <v>28319.042489845378</v>
      </c>
      <c r="AD24" s="42">
        <f t="shared" si="11"/>
        <v>99968130.24759157</v>
      </c>
      <c r="AE24" s="120"/>
      <c r="AF24" s="49" t="s">
        <v>35</v>
      </c>
      <c r="AG24" s="28">
        <v>5</v>
      </c>
      <c r="AH24" s="27" t="s">
        <v>28</v>
      </c>
      <c r="AI24" s="81" t="s">
        <v>66</v>
      </c>
      <c r="AJ24" s="85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1">
        <f>'[1]Szenario 3'!$K25</f>
        <v>1523.9225556364863</v>
      </c>
      <c r="H25" s="95"/>
      <c r="I25" s="75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5"/>
      <c r="M25" s="91">
        <f t="shared" si="13"/>
        <v>23.676550909383103</v>
      </c>
      <c r="O25" s="33">
        <f t="shared" si="1"/>
        <v>14718.201232726351</v>
      </c>
      <c r="P25" s="37">
        <f t="shared" si="2"/>
        <v>1531.4603750550209</v>
      </c>
      <c r="Q25" s="95"/>
      <c r="R25" s="30">
        <f t="shared" si="3"/>
        <v>1</v>
      </c>
      <c r="S25" s="35">
        <f t="shared" si="4"/>
        <v>1</v>
      </c>
      <c r="T25" s="95"/>
      <c r="U25" s="41">
        <f t="shared" si="5"/>
        <v>0.33600144835137397</v>
      </c>
      <c r="V25" s="35">
        <f t="shared" si="6"/>
        <v>4.0000000494022645E-3</v>
      </c>
      <c r="W25" s="95"/>
      <c r="X25" s="87">
        <f t="shared" si="14"/>
        <v>7725</v>
      </c>
      <c r="Y25" s="43">
        <f t="shared" si="7"/>
        <v>101160944.5023746</v>
      </c>
      <c r="Z25" s="43">
        <f t="shared" si="8"/>
        <v>307547.82963966759</v>
      </c>
      <c r="AA25" s="43">
        <f t="shared" si="9"/>
        <v>-329824.25404878828</v>
      </c>
      <c r="AB25" s="44">
        <f t="shared" si="10"/>
        <v>28668.884677669459</v>
      </c>
      <c r="AD25" s="42">
        <f t="shared" si="11"/>
        <v>101175061.96264315</v>
      </c>
      <c r="AE25" s="120"/>
      <c r="AF25" s="49" t="s">
        <v>36</v>
      </c>
      <c r="AG25" s="28">
        <v>30</v>
      </c>
      <c r="AH25" s="27" t="s">
        <v>28</v>
      </c>
      <c r="AI25" s="81" t="s">
        <v>68</v>
      </c>
      <c r="AJ25" s="85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1">
        <f>'[1]Szenario 3'!$K26</f>
        <v>1542.5266313455852</v>
      </c>
      <c r="H26" s="95"/>
      <c r="I26" s="75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5"/>
      <c r="M26" s="90">
        <f t="shared" si="13"/>
        <v>25.597846818498361</v>
      </c>
      <c r="O26" s="33">
        <f t="shared" si="1"/>
        <v>14897.881314908107</v>
      </c>
      <c r="P26" s="37">
        <f t="shared" si="2"/>
        <v>1550.1189186712991</v>
      </c>
      <c r="Q26" s="95"/>
      <c r="R26" s="30">
        <f t="shared" si="3"/>
        <v>1</v>
      </c>
      <c r="S26" s="35">
        <f t="shared" si="4"/>
        <v>1</v>
      </c>
      <c r="T26" s="95"/>
      <c r="U26" s="41">
        <f t="shared" si="5"/>
        <v>0.33600152038308856</v>
      </c>
      <c r="V26" s="35">
        <f t="shared" si="6"/>
        <v>4.000000051854192E-3</v>
      </c>
      <c r="W26" s="95"/>
      <c r="X26" s="87">
        <f t="shared" si="14"/>
        <v>7725</v>
      </c>
      <c r="Y26" s="43">
        <f t="shared" si="7"/>
        <v>102395939.26349978</v>
      </c>
      <c r="Z26" s="43">
        <f t="shared" si="8"/>
        <v>311302.21494050202</v>
      </c>
      <c r="AA26" s="43">
        <f t="shared" si="9"/>
        <v>-362685.80524032004</v>
      </c>
      <c r="AB26" s="44">
        <f t="shared" si="10"/>
        <v>29018.724698646209</v>
      </c>
      <c r="AD26" s="42">
        <f t="shared" si="11"/>
        <v>102381299.39789861</v>
      </c>
      <c r="AE26" s="120"/>
      <c r="AF26" s="58" t="s">
        <v>27</v>
      </c>
      <c r="AG26" s="59">
        <f>(3750*AJ11*AG8)+(850*AJ9)+(4*130000)</f>
        <v>1160000</v>
      </c>
      <c r="AH26" s="40" t="s">
        <v>21</v>
      </c>
      <c r="AI26" s="86"/>
      <c r="AJ26" s="39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1">
        <f>'[1]Szenario 3'!$K27</f>
        <v>1561.1307070546845</v>
      </c>
      <c r="H27" s="95"/>
      <c r="I27" s="75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5"/>
      <c r="M27" s="91">
        <f t="shared" si="13"/>
        <v>27.51914272761362</v>
      </c>
      <c r="O27" s="33">
        <f t="shared" si="1"/>
        <v>15077.561397089865</v>
      </c>
      <c r="P27" s="37">
        <f t="shared" si="2"/>
        <v>1568.7769287336728</v>
      </c>
      <c r="Q27" s="95"/>
      <c r="R27" s="30">
        <f t="shared" si="3"/>
        <v>1</v>
      </c>
      <c r="S27" s="35">
        <f t="shared" si="4"/>
        <v>1</v>
      </c>
      <c r="T27" s="95"/>
      <c r="U27" s="41">
        <f t="shared" si="5"/>
        <v>0.33600159506877103</v>
      </c>
      <c r="V27" s="35">
        <f t="shared" si="6"/>
        <v>4.000000054396202E-3</v>
      </c>
      <c r="W27" s="95"/>
      <c r="X27" s="87">
        <f t="shared" si="14"/>
        <v>7725</v>
      </c>
      <c r="Y27" s="43">
        <f t="shared" si="7"/>
        <v>103630935.34437348</v>
      </c>
      <c r="Z27" s="43">
        <f t="shared" si="8"/>
        <v>315056.59790437034</v>
      </c>
      <c r="AA27" s="43">
        <f t="shared" si="9"/>
        <v>-396242.90288092376</v>
      </c>
      <c r="AB27" s="44">
        <f t="shared" si="10"/>
        <v>29368.562584614461</v>
      </c>
      <c r="AD27" s="42">
        <f t="shared" si="11"/>
        <v>103586842.60198154</v>
      </c>
      <c r="AE27" s="120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1">
        <f>'[1]Szenario 3'!$K28</f>
        <v>1579.7347827637834</v>
      </c>
      <c r="H28" s="95"/>
      <c r="I28" s="75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5"/>
      <c r="M28" s="90">
        <f t="shared" si="13"/>
        <v>29.440438636728878</v>
      </c>
      <c r="O28" s="33">
        <f t="shared" si="1"/>
        <v>15257.241479271621</v>
      </c>
      <c r="P28" s="37">
        <f t="shared" si="2"/>
        <v>1587.4344130437687</v>
      </c>
      <c r="Q28" s="95"/>
      <c r="R28" s="30">
        <f t="shared" si="3"/>
        <v>1</v>
      </c>
      <c r="S28" s="35">
        <f t="shared" si="4"/>
        <v>1</v>
      </c>
      <c r="T28" s="95"/>
      <c r="U28" s="41">
        <f t="shared" si="5"/>
        <v>0.33600167247282375</v>
      </c>
      <c r="V28" s="35">
        <f t="shared" si="6"/>
        <v>4.0000000570304716E-3</v>
      </c>
      <c r="W28" s="95"/>
      <c r="X28" s="87">
        <f t="shared" si="14"/>
        <v>7725</v>
      </c>
      <c r="Y28" s="43">
        <f t="shared" si="7"/>
        <v>104865932.79472025</v>
      </c>
      <c r="Z28" s="43">
        <f t="shared" si="8"/>
        <v>318810.97856544366</v>
      </c>
      <c r="AA28" s="43">
        <f t="shared" si="9"/>
        <v>-430495.54697059927</v>
      </c>
      <c r="AB28" s="44">
        <f t="shared" si="10"/>
        <v>29718.398366792317</v>
      </c>
      <c r="AD28" s="42">
        <f t="shared" si="11"/>
        <v>104791691.62468188</v>
      </c>
      <c r="AE28" s="120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1">
        <f>'[1]Szenario 3'!$K29</f>
        <v>1598.3388584728825</v>
      </c>
      <c r="H29" s="95"/>
      <c r="I29" s="75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5"/>
      <c r="M29" s="91">
        <f t="shared" si="13"/>
        <v>31.361734545844136</v>
      </c>
      <c r="O29" s="33">
        <f t="shared" si="1"/>
        <v>15436.921561453377</v>
      </c>
      <c r="P29" s="37">
        <f t="shared" si="2"/>
        <v>1606.0913792518531</v>
      </c>
      <c r="Q29" s="95"/>
      <c r="R29" s="30">
        <f t="shared" si="3"/>
        <v>1</v>
      </c>
      <c r="S29" s="35">
        <f t="shared" si="4"/>
        <v>1</v>
      </c>
      <c r="T29" s="95"/>
      <c r="U29" s="41">
        <f t="shared" si="5"/>
        <v>0.33600175266042104</v>
      </c>
      <c r="V29" s="35">
        <f t="shared" si="6"/>
        <v>4.0000000597592046E-3</v>
      </c>
      <c r="W29" s="95"/>
      <c r="X29" s="87">
        <f t="shared" si="14"/>
        <v>7725</v>
      </c>
      <c r="Y29" s="43">
        <f t="shared" si="7"/>
        <v>106100931.66544656</v>
      </c>
      <c r="Z29" s="43">
        <f t="shared" si="8"/>
        <v>322565.35695723013</v>
      </c>
      <c r="AA29" s="43">
        <f t="shared" si="9"/>
        <v>-465443.73750934668</v>
      </c>
      <c r="AB29" s="44">
        <f t="shared" si="10"/>
        <v>30068.232075792206</v>
      </c>
      <c r="AD29" s="42">
        <f t="shared" si="11"/>
        <v>105995846.51697025</v>
      </c>
      <c r="AE29" s="120"/>
      <c r="AF29" s="57" t="s">
        <v>23</v>
      </c>
      <c r="AG29" s="28">
        <v>35</v>
      </c>
      <c r="AH29" s="27" t="s">
        <v>21</v>
      </c>
      <c r="AI29" s="50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1">
        <f>'[1]Szenario 3'!$K30</f>
        <v>1616.9429341819816</v>
      </c>
      <c r="H30" s="95"/>
      <c r="I30" s="75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5"/>
      <c r="M30" s="90">
        <f t="shared" si="13"/>
        <v>33.283030454959395</v>
      </c>
      <c r="O30" s="33">
        <f t="shared" si="1"/>
        <v>15616.601643635135</v>
      </c>
      <c r="P30" s="37">
        <f t="shared" si="2"/>
        <v>1624.7478348604816</v>
      </c>
      <c r="Q30" s="95"/>
      <c r="R30" s="30">
        <f t="shared" si="3"/>
        <v>1</v>
      </c>
      <c r="S30" s="35">
        <f t="shared" si="4"/>
        <v>1</v>
      </c>
      <c r="T30" s="95"/>
      <c r="U30" s="41">
        <f t="shared" si="5"/>
        <v>0.33600183569750952</v>
      </c>
      <c r="V30" s="35">
        <f t="shared" si="6"/>
        <v>4.0000000625846277E-3</v>
      </c>
      <c r="W30" s="95"/>
      <c r="X30" s="87">
        <f t="shared" si="14"/>
        <v>7725</v>
      </c>
      <c r="Y30" s="43">
        <f t="shared" si="7"/>
        <v>107335932.00865537</v>
      </c>
      <c r="Z30" s="43">
        <f t="shared" si="8"/>
        <v>326319.73311259109</v>
      </c>
      <c r="AA30" s="43">
        <f t="shared" si="9"/>
        <v>-501087.47449716617</v>
      </c>
      <c r="AB30" s="44">
        <f t="shared" si="10"/>
        <v>30418.063741635506</v>
      </c>
      <c r="AD30" s="42">
        <f t="shared" si="11"/>
        <v>107199307.33101243</v>
      </c>
      <c r="AE30" s="120"/>
      <c r="AF30" s="61" t="s">
        <v>24</v>
      </c>
      <c r="AG30" s="28">
        <v>56</v>
      </c>
      <c r="AH30" s="27" t="s">
        <v>21</v>
      </c>
      <c r="AI30" s="50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1">
        <f>'[1]Szenario 3'!$K31</f>
        <v>1635.5470098910807</v>
      </c>
      <c r="H31" s="95"/>
      <c r="I31" s="75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5"/>
      <c r="M31" s="91">
        <f t="shared" si="13"/>
        <v>35.204326364074653</v>
      </c>
      <c r="O31" s="33">
        <f t="shared" si="1"/>
        <v>15796.281725816891</v>
      </c>
      <c r="P31" s="37">
        <f t="shared" si="2"/>
        <v>1643.4037872280473</v>
      </c>
      <c r="Q31" s="95"/>
      <c r="R31" s="30">
        <f t="shared" si="3"/>
        <v>1</v>
      </c>
      <c r="S31" s="35">
        <f t="shared" si="4"/>
        <v>1</v>
      </c>
      <c r="T31" s="95"/>
      <c r="U31" s="41">
        <f t="shared" si="5"/>
        <v>0.33600192165080772</v>
      </c>
      <c r="V31" s="35">
        <f t="shared" si="6"/>
        <v>4.000000065508995E-3</v>
      </c>
      <c r="W31" s="95"/>
      <c r="X31" s="87">
        <f t="shared" si="14"/>
        <v>7725</v>
      </c>
      <c r="Y31" s="43">
        <f t="shared" si="7"/>
        <v>108570933.87766021</v>
      </c>
      <c r="Z31" s="43">
        <f t="shared" si="8"/>
        <v>330074.10706375609</v>
      </c>
      <c r="AA31" s="43">
        <f t="shared" si="9"/>
        <v>-537426.7579340575</v>
      </c>
      <c r="AB31" s="44">
        <f t="shared" si="10"/>
        <v>30767.893393766717</v>
      </c>
      <c r="AD31" s="42">
        <f t="shared" si="11"/>
        <v>108402074.12018368</v>
      </c>
      <c r="AE31" s="120"/>
      <c r="AF31" s="62" t="s">
        <v>43</v>
      </c>
      <c r="AG31" s="28" t="s">
        <v>57</v>
      </c>
      <c r="AH31" s="27"/>
      <c r="AI31" s="50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1">
        <f>'[1]Szenario 3'!$K32</f>
        <v>1654.1510856001801</v>
      </c>
      <c r="H32" s="95"/>
      <c r="I32" s="75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5"/>
      <c r="M32" s="90">
        <f t="shared" si="13"/>
        <v>37.125622273189911</v>
      </c>
      <c r="O32" s="33">
        <f t="shared" si="1"/>
        <v>15975.961807998649</v>
      </c>
      <c r="P32" s="37">
        <f t="shared" si="2"/>
        <v>1662.0592435722285</v>
      </c>
      <c r="Q32" s="95"/>
      <c r="R32" s="30">
        <f t="shared" si="3"/>
        <v>1</v>
      </c>
      <c r="S32" s="35">
        <f t="shared" si="4"/>
        <v>1</v>
      </c>
      <c r="T32" s="95"/>
      <c r="U32" s="41">
        <f t="shared" si="5"/>
        <v>0.33600201058780638</v>
      </c>
      <c r="V32" s="35">
        <f t="shared" si="6"/>
        <v>4.0000000685345878E-3</v>
      </c>
      <c r="W32" s="95"/>
      <c r="X32" s="87">
        <f t="shared" si="14"/>
        <v>7725</v>
      </c>
      <c r="Y32" s="43">
        <f t="shared" si="7"/>
        <v>109805937.32699984</v>
      </c>
      <c r="Z32" s="43">
        <f t="shared" si="8"/>
        <v>333828.47884233872</v>
      </c>
      <c r="AA32" s="43">
        <f t="shared" si="9"/>
        <v>-574461.58782002074</v>
      </c>
      <c r="AB32" s="44">
        <f t="shared" si="10"/>
        <v>31117.721061067292</v>
      </c>
      <c r="AD32" s="42">
        <f t="shared" si="11"/>
        <v>109604146.93908322</v>
      </c>
      <c r="AE32" s="120"/>
      <c r="AF32" s="49" t="s">
        <v>23</v>
      </c>
      <c r="AG32" s="27"/>
      <c r="AH32" s="28">
        <v>0</v>
      </c>
      <c r="AI32" s="50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1">
        <f>'[1]Szenario 3'!$K33</f>
        <v>1672.7551613092789</v>
      </c>
      <c r="H33" s="95"/>
      <c r="I33" s="75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5"/>
      <c r="M33" s="91">
        <f t="shared" si="13"/>
        <v>39.04691818230517</v>
      </c>
      <c r="O33" s="33">
        <f t="shared" si="1"/>
        <v>16155.641890180405</v>
      </c>
      <c r="P33" s="37">
        <f t="shared" si="2"/>
        <v>1680.714210973334</v>
      </c>
      <c r="Q33" s="95"/>
      <c r="R33" s="30">
        <f t="shared" si="3"/>
        <v>1</v>
      </c>
      <c r="S33" s="35">
        <f t="shared" si="4"/>
        <v>1</v>
      </c>
      <c r="T33" s="95"/>
      <c r="U33" s="41">
        <f t="shared" si="5"/>
        <v>0.33600210257676827</v>
      </c>
      <c r="V33" s="35">
        <f t="shared" si="6"/>
        <v>4.0000000716637106E-3</v>
      </c>
      <c r="W33" s="95"/>
      <c r="X33" s="87">
        <f t="shared" si="14"/>
        <v>7725</v>
      </c>
      <c r="Y33" s="43">
        <f t="shared" si="7"/>
        <v>111040942.41245231</v>
      </c>
      <c r="Z33" s="43">
        <f t="shared" si="8"/>
        <v>337582.84847935062</v>
      </c>
      <c r="AA33" s="43">
        <f t="shared" si="9"/>
        <v>-612191.96415505582</v>
      </c>
      <c r="AB33" s="44">
        <f t="shared" si="10"/>
        <v>31467.546771868969</v>
      </c>
      <c r="AD33" s="42">
        <f t="shared" si="11"/>
        <v>110805525.84354846</v>
      </c>
      <c r="AE33" s="120"/>
      <c r="AF33" s="77" t="s">
        <v>24</v>
      </c>
      <c r="AG33" s="40"/>
      <c r="AH33" s="59">
        <f>20/60</f>
        <v>0.33333333333333331</v>
      </c>
      <c r="AI33" s="55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1">
        <f>'[1]Szenario 3'!$K34</f>
        <v>1691.3592370183781</v>
      </c>
      <c r="H34" s="95"/>
      <c r="I34" s="75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5"/>
      <c r="M34" s="90">
        <f t="shared" si="13"/>
        <v>40.968214091420428</v>
      </c>
      <c r="O34" s="33">
        <f t="shared" si="1"/>
        <v>16335.321972362161</v>
      </c>
      <c r="P34" s="37">
        <f t="shared" si="2"/>
        <v>1699.3686963775583</v>
      </c>
      <c r="Q34" s="95"/>
      <c r="R34" s="30">
        <f t="shared" si="3"/>
        <v>1</v>
      </c>
      <c r="S34" s="35">
        <f t="shared" si="4"/>
        <v>1</v>
      </c>
      <c r="T34" s="95"/>
      <c r="U34" s="41">
        <f t="shared" si="5"/>
        <v>0.33600219768672818</v>
      </c>
      <c r="V34" s="35">
        <f t="shared" si="6"/>
        <v>4.0000000748986958E-3</v>
      </c>
      <c r="W34" s="95"/>
      <c r="X34" s="87">
        <f t="shared" si="14"/>
        <v>7725</v>
      </c>
      <c r="Y34" s="43">
        <f t="shared" si="7"/>
        <v>112275949.19104955</v>
      </c>
      <c r="Z34" s="43">
        <f t="shared" si="8"/>
        <v>341337.21600521624</v>
      </c>
      <c r="AA34" s="43">
        <f t="shared" si="9"/>
        <v>-650617.88693916297</v>
      </c>
      <c r="AB34" s="44">
        <f t="shared" si="10"/>
        <v>31817.370553966859</v>
      </c>
      <c r="AD34" s="42">
        <f t="shared" si="11"/>
        <v>112006210.89066957</v>
      </c>
      <c r="AE34" s="120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1">
        <f>'[1]Szenario 3'!$K35</f>
        <v>1709.9633127274767</v>
      </c>
      <c r="H35" s="95"/>
      <c r="I35" s="75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5"/>
      <c r="M35" s="91">
        <f t="shared" si="13"/>
        <v>42.889510000535687</v>
      </c>
      <c r="O35" s="33">
        <f t="shared" si="1"/>
        <v>16515.002054543915</v>
      </c>
      <c r="P35" s="37">
        <f t="shared" si="2"/>
        <v>1718.0227066001394</v>
      </c>
      <c r="Q35" s="95"/>
      <c r="R35" s="30">
        <f t="shared" si="3"/>
        <v>1</v>
      </c>
      <c r="S35" s="35">
        <f t="shared" si="4"/>
        <v>1</v>
      </c>
      <c r="T35" s="95"/>
      <c r="U35" s="41">
        <f t="shared" si="5"/>
        <v>0.33600229598749315</v>
      </c>
      <c r="V35" s="35">
        <f t="shared" si="6"/>
        <v>4.0000000782419018E-3</v>
      </c>
      <c r="W35" s="95"/>
      <c r="X35" s="87">
        <f t="shared" si="14"/>
        <v>7725</v>
      </c>
      <c r="Y35" s="43">
        <f t="shared" si="7"/>
        <v>113510957.72109148</v>
      </c>
      <c r="Z35" s="43">
        <f t="shared" si="8"/>
        <v>345091.58144978626</v>
      </c>
      <c r="AA35" s="43">
        <f t="shared" si="9"/>
        <v>-689739.35617234174</v>
      </c>
      <c r="AB35" s="44">
        <f t="shared" si="10"/>
        <v>32167.192434632041</v>
      </c>
      <c r="AD35" s="42">
        <f t="shared" si="11"/>
        <v>113206202.13880357</v>
      </c>
      <c r="AE35" s="120"/>
      <c r="AF35" s="56" t="s">
        <v>37</v>
      </c>
      <c r="AG35" s="47"/>
      <c r="AH35" s="60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1">
        <f>'[1]Szenario 3'!$K36</f>
        <v>1728.5673884365763</v>
      </c>
      <c r="H36" s="95"/>
      <c r="I36" s="75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5"/>
      <c r="M36" s="90">
        <f t="shared" si="13"/>
        <v>44.810805909650945</v>
      </c>
      <c r="O36" s="33">
        <f t="shared" si="1"/>
        <v>16694.682136725674</v>
      </c>
      <c r="P36" s="37">
        <f t="shared" si="2"/>
        <v>1736.6762483284338</v>
      </c>
      <c r="Q36" s="95"/>
      <c r="R36" s="30">
        <f t="shared" si="3"/>
        <v>1</v>
      </c>
      <c r="S36" s="35">
        <f t="shared" si="4"/>
        <v>1</v>
      </c>
      <c r="T36" s="95"/>
      <c r="U36" s="41">
        <f t="shared" si="5"/>
        <v>0.33600239754964212</v>
      </c>
      <c r="V36" s="35">
        <f t="shared" si="6"/>
        <v>4.0000000816957119E-3</v>
      </c>
      <c r="W36" s="95"/>
      <c r="X36" s="87">
        <f t="shared" si="14"/>
        <v>7725</v>
      </c>
      <c r="Y36" s="43">
        <f t="shared" si="7"/>
        <v>114745968.06216061</v>
      </c>
      <c r="Z36" s="43">
        <f t="shared" si="8"/>
        <v>348845.94484235125</v>
      </c>
      <c r="AA36" s="43">
        <f t="shared" si="9"/>
        <v>-729556.3718545927</v>
      </c>
      <c r="AB36" s="44">
        <f t="shared" si="10"/>
        <v>32517.012440623887</v>
      </c>
      <c r="AD36" s="42">
        <f t="shared" si="11"/>
        <v>114405499.647589</v>
      </c>
      <c r="AE36" s="120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1">
        <f>'[1]Szenario 3'!$K37</f>
        <v>1747.1714641456751</v>
      </c>
      <c r="H37" s="95"/>
      <c r="I37" s="75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5"/>
      <c r="M37" s="91">
        <f t="shared" si="13"/>
        <v>46.732101818766203</v>
      </c>
      <c r="O37" s="33">
        <f t="shared" si="1"/>
        <v>16874.36221890743</v>
      </c>
      <c r="P37" s="37">
        <f t="shared" si="2"/>
        <v>1755.3293281248968</v>
      </c>
      <c r="Q37" s="95"/>
      <c r="R37" s="30">
        <f t="shared" si="3"/>
        <v>1</v>
      </c>
      <c r="S37" s="35">
        <f t="shared" si="4"/>
        <v>1</v>
      </c>
      <c r="T37" s="95"/>
      <c r="U37" s="41">
        <f t="shared" si="5"/>
        <v>0.33600250244452629</v>
      </c>
      <c r="V37" s="35">
        <f t="shared" si="6"/>
        <v>4.000000085262535E-3</v>
      </c>
      <c r="W37" s="95"/>
      <c r="X37" s="87">
        <f t="shared" si="14"/>
        <v>7725</v>
      </c>
      <c r="Y37" s="43">
        <f t="shared" si="7"/>
        <v>115980980.2751361</v>
      </c>
      <c r="Z37" s="43">
        <f t="shared" si="8"/>
        <v>352600.30621165491</v>
      </c>
      <c r="AA37" s="43">
        <f t="shared" si="9"/>
        <v>-770068.9339859155</v>
      </c>
      <c r="AB37" s="44">
        <f t="shared" si="10"/>
        <v>32866.830598201952</v>
      </c>
      <c r="AD37" s="42">
        <f t="shared" si="11"/>
        <v>115604103.47796004</v>
      </c>
      <c r="AE37" s="120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1">
        <f>'[1]Szenario 3'!$K38</f>
        <v>1765.7755398547743</v>
      </c>
      <c r="H38" s="95"/>
      <c r="I38" s="75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5"/>
      <c r="M38" s="90">
        <f t="shared" si="13"/>
        <v>48.653397727881462</v>
      </c>
      <c r="O38" s="33">
        <f t="shared" si="1"/>
        <v>17054.042301089186</v>
      </c>
      <c r="P38" s="37">
        <f t="shared" si="2"/>
        <v>1773.9819524299917</v>
      </c>
      <c r="Q38" s="95"/>
      <c r="R38" s="30">
        <f t="shared" si="3"/>
        <v>1</v>
      </c>
      <c r="S38" s="35">
        <f t="shared" si="4"/>
        <v>1</v>
      </c>
      <c r="T38" s="95"/>
      <c r="U38" s="41">
        <f t="shared" si="5"/>
        <v>0.33600261074426885</v>
      </c>
      <c r="V38" s="35">
        <f t="shared" si="6"/>
        <v>4.0000000889448065E-3</v>
      </c>
      <c r="W38" s="95"/>
      <c r="X38" s="87">
        <f t="shared" si="14"/>
        <v>7725</v>
      </c>
      <c r="Y38" s="43">
        <f t="shared" si="7"/>
        <v>117215994.42220822</v>
      </c>
      <c r="Z38" s="43">
        <f t="shared" si="8"/>
        <v>356354.6655859063</v>
      </c>
      <c r="AA38" s="43">
        <f t="shared" si="9"/>
        <v>-811277.04256631015</v>
      </c>
      <c r="AB38" s="44">
        <f t="shared" si="10"/>
        <v>33216.646933137665</v>
      </c>
      <c r="AD38" s="42">
        <f t="shared" si="11"/>
        <v>116802013.69216095</v>
      </c>
      <c r="AE38" s="120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1">
        <f>'[1]Szenario 3'!$K39</f>
        <v>1784.3796155638734</v>
      </c>
      <c r="H39" s="95"/>
      <c r="I39" s="75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5"/>
      <c r="M39" s="91">
        <f t="shared" si="13"/>
        <v>50.57469363699672</v>
      </c>
      <c r="O39" s="33">
        <f t="shared" si="1"/>
        <v>17233.722383270942</v>
      </c>
      <c r="P39" s="37">
        <f t="shared" si="2"/>
        <v>1792.6341275650054</v>
      </c>
      <c r="Q39" s="95"/>
      <c r="R39" s="30">
        <f t="shared" si="3"/>
        <v>1</v>
      </c>
      <c r="S39" s="35">
        <f t="shared" si="4"/>
        <v>1</v>
      </c>
      <c r="T39" s="95"/>
      <c r="U39" s="41">
        <f t="shared" si="5"/>
        <v>0.33600272252176505</v>
      </c>
      <c r="V39" s="35">
        <f t="shared" si="6"/>
        <v>4.0000000927449871E-3</v>
      </c>
      <c r="W39" s="95"/>
      <c r="X39" s="87">
        <f t="shared" si="14"/>
        <v>7725</v>
      </c>
      <c r="Y39" s="43">
        <f t="shared" si="7"/>
        <v>118451010.56689274</v>
      </c>
      <c r="Z39" s="43">
        <f t="shared" si="8"/>
        <v>360109.02299279277</v>
      </c>
      <c r="AA39" s="43">
        <f t="shared" si="9"/>
        <v>-853180.69759577687</v>
      </c>
      <c r="AB39" s="44">
        <f t="shared" si="10"/>
        <v>33566.461470725582</v>
      </c>
      <c r="AD39" s="42">
        <f t="shared" si="11"/>
        <v>117999230.35376048</v>
      </c>
      <c r="AE39" s="120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1">
        <f>'[1]Szenario 3'!$K40</f>
        <v>1802.9836912729727</v>
      </c>
      <c r="H40" s="95"/>
      <c r="I40" s="75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5"/>
      <c r="M40" s="90">
        <f t="shared" si="13"/>
        <v>52.495989546111979</v>
      </c>
      <c r="O40" s="33">
        <f t="shared" si="1"/>
        <v>17413.402465452702</v>
      </c>
      <c r="P40" s="37">
        <f t="shared" si="2"/>
        <v>1811.2858597347958</v>
      </c>
      <c r="Q40" s="95"/>
      <c r="R40" s="30">
        <f t="shared" si="3"/>
        <v>1</v>
      </c>
      <c r="S40" s="35">
        <f t="shared" si="4"/>
        <v>1</v>
      </c>
      <c r="T40" s="95"/>
      <c r="U40" s="41">
        <f t="shared" si="5"/>
        <v>0.3360028378506823</v>
      </c>
      <c r="V40" s="35">
        <f t="shared" si="6"/>
        <v>4.0000000966655645E-3</v>
      </c>
      <c r="W40" s="95"/>
      <c r="X40" s="87">
        <f t="shared" si="14"/>
        <v>7725</v>
      </c>
      <c r="Y40" s="43">
        <f t="shared" si="7"/>
        <v>119686028.77404511</v>
      </c>
      <c r="Z40" s="43">
        <f t="shared" si="8"/>
        <v>363863.37845949159</v>
      </c>
      <c r="AA40" s="43">
        <f t="shared" si="9"/>
        <v>-895779.89907431544</v>
      </c>
      <c r="AB40" s="44">
        <f t="shared" si="10"/>
        <v>33916.274235794343</v>
      </c>
      <c r="AD40" s="42">
        <f t="shared" si="11"/>
        <v>119195753.52766609</v>
      </c>
      <c r="AE40" s="120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1">
        <f>'[1]Szenario 3'!$K41</f>
        <v>1821.5877669820716</v>
      </c>
      <c r="H41" s="95"/>
      <c r="I41" s="75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5"/>
      <c r="M41" s="91">
        <f t="shared" si="13"/>
        <v>54.417285455227237</v>
      </c>
      <c r="O41" s="33">
        <f t="shared" si="1"/>
        <v>17593.082547634458</v>
      </c>
      <c r="P41" s="37">
        <f t="shared" si="2"/>
        <v>1829.9371550304584</v>
      </c>
      <c r="Q41" s="95"/>
      <c r="R41" s="30">
        <f t="shared" si="3"/>
        <v>1</v>
      </c>
      <c r="S41" s="35">
        <f t="shared" si="4"/>
        <v>1</v>
      </c>
      <c r="T41" s="95"/>
      <c r="U41" s="41">
        <f t="shared" si="5"/>
        <v>0.33600295680546011</v>
      </c>
      <c r="V41" s="35">
        <f t="shared" si="6"/>
        <v>4.0000001007090506E-3</v>
      </c>
      <c r="W41" s="95"/>
      <c r="X41" s="87">
        <f t="shared" si="14"/>
        <v>7725</v>
      </c>
      <c r="Y41" s="43">
        <f t="shared" si="7"/>
        <v>120921049.10987486</v>
      </c>
      <c r="Z41" s="43">
        <f t="shared" si="8"/>
        <v>367617.73201268172</v>
      </c>
      <c r="AA41" s="43">
        <f t="shared" si="9"/>
        <v>-939074.64700192586</v>
      </c>
      <c r="AB41" s="44">
        <f t="shared" si="10"/>
        <v>34266.085252717385</v>
      </c>
      <c r="AD41" s="42">
        <f t="shared" si="11"/>
        <v>120391583.28013834</v>
      </c>
      <c r="AE41" s="120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1">
        <f>'[1]Szenario 3'!$K42</f>
        <v>1840.1918426911707</v>
      </c>
      <c r="H42" s="95"/>
      <c r="I42" s="75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5"/>
      <c r="M42" s="90">
        <f t="shared" si="13"/>
        <v>56.338581364342495</v>
      </c>
      <c r="O42" s="33">
        <f t="shared" si="1"/>
        <v>17772.762629816214</v>
      </c>
      <c r="P42" s="37">
        <f t="shared" si="2"/>
        <v>1848.5880194319225</v>
      </c>
      <c r="Q42" s="95"/>
      <c r="R42" s="30">
        <f t="shared" si="3"/>
        <v>1</v>
      </c>
      <c r="S42" s="35">
        <f t="shared" si="4"/>
        <v>1</v>
      </c>
      <c r="T42" s="95"/>
      <c r="U42" s="41">
        <f t="shared" si="5"/>
        <v>0.33600307946130992</v>
      </c>
      <c r="V42" s="35">
        <f t="shared" si="6"/>
        <v>4.0000001048779866E-3</v>
      </c>
      <c r="W42" s="95"/>
      <c r="X42" s="87">
        <f t="shared" si="14"/>
        <v>7725</v>
      </c>
      <c r="Y42" s="43">
        <f t="shared" si="7"/>
        <v>122156071.64195986</v>
      </c>
      <c r="Z42" s="43">
        <f t="shared" si="8"/>
        <v>371372.08367855515</v>
      </c>
      <c r="AA42" s="43">
        <f t="shared" si="9"/>
        <v>-983064.94137860823</v>
      </c>
      <c r="AB42" s="44">
        <f t="shared" si="10"/>
        <v>34615.894545423303</v>
      </c>
      <c r="AD42" s="42">
        <f t="shared" si="11"/>
        <v>121586719.67880523</v>
      </c>
      <c r="AE42" s="120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1">
        <f>'[1]Szenario 3'!$K43</f>
        <v>1858.7959184002698</v>
      </c>
      <c r="H43" s="95"/>
      <c r="I43" s="75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5"/>
      <c r="M43" s="91">
        <f t="shared" si="13"/>
        <v>58.259877273457754</v>
      </c>
      <c r="O43" s="33">
        <f t="shared" si="1"/>
        <v>17952.44271199797</v>
      </c>
      <c r="P43" s="37">
        <f t="shared" si="2"/>
        <v>1867.2384588104758</v>
      </c>
      <c r="Q43" s="95"/>
      <c r="R43" s="30">
        <f t="shared" si="3"/>
        <v>1</v>
      </c>
      <c r="S43" s="35">
        <f t="shared" si="4"/>
        <v>1</v>
      </c>
      <c r="T43" s="95"/>
      <c r="U43" s="41">
        <f t="shared" si="5"/>
        <v>0.33600320589421551</v>
      </c>
      <c r="V43" s="35">
        <f t="shared" si="6"/>
        <v>4.0000001091749339E-3</v>
      </c>
      <c r="W43" s="95"/>
      <c r="X43" s="87">
        <f t="shared" si="14"/>
        <v>7725</v>
      </c>
      <c r="Y43" s="43">
        <f t="shared" si="7"/>
        <v>123391096.43926068</v>
      </c>
      <c r="Z43" s="43">
        <f t="shared" si="8"/>
        <v>375126.43348282838</v>
      </c>
      <c r="AA43" s="43">
        <f t="shared" si="9"/>
        <v>-1027750.7822043624</v>
      </c>
      <c r="AB43" s="44">
        <f t="shared" si="10"/>
        <v>34965.702137405977</v>
      </c>
      <c r="AD43" s="42">
        <f t="shared" si="11"/>
        <v>122781162.79267655</v>
      </c>
      <c r="AE43" s="120"/>
      <c r="AF43" s="46" t="s">
        <v>42</v>
      </c>
      <c r="AG43" s="47"/>
      <c r="AH43" s="48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1">
        <f>'[1]Szenario 3'!$K44</f>
        <v>1877.3999941093691</v>
      </c>
      <c r="H44" s="95"/>
      <c r="I44" s="75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5"/>
      <c r="M44" s="92">
        <v>50</v>
      </c>
      <c r="O44" s="33">
        <f t="shared" si="1"/>
        <v>18132.12279417973</v>
      </c>
      <c r="P44" s="37">
        <f t="shared" si="2"/>
        <v>1885.8884789312201</v>
      </c>
      <c r="Q44" s="95"/>
      <c r="R44" s="30">
        <f t="shared" si="3"/>
        <v>1</v>
      </c>
      <c r="S44" s="35">
        <f t="shared" si="4"/>
        <v>1</v>
      </c>
      <c r="T44" s="95"/>
      <c r="U44" s="41">
        <f t="shared" si="5"/>
        <v>0.33600333618093248</v>
      </c>
      <c r="V44" s="35">
        <f t="shared" si="6"/>
        <v>4.000000113602486E-3</v>
      </c>
      <c r="W44" s="95"/>
      <c r="X44" s="87">
        <f t="shared" si="14"/>
        <v>7725</v>
      </c>
      <c r="Y44" s="43">
        <f t="shared" si="7"/>
        <v>124626123.5721349</v>
      </c>
      <c r="Z44" s="43">
        <f t="shared" si="8"/>
        <v>378880.78145075246</v>
      </c>
      <c r="AA44" s="43">
        <f t="shared" si="9"/>
        <v>-887159.80065468478</v>
      </c>
      <c r="AB44" s="44">
        <f t="shared" si="10"/>
        <v>35315.508051734403</v>
      </c>
      <c r="AD44" s="42">
        <f t="shared" si="11"/>
        <v>124160885.0609827</v>
      </c>
      <c r="AE44" s="120"/>
      <c r="AF44" s="142" t="s">
        <v>44</v>
      </c>
      <c r="AG44" s="143"/>
      <c r="AH44" s="144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1">
        <f>'[1]Szenario 3'!$K45</f>
        <v>1896.004069818468</v>
      </c>
      <c r="H45" s="95"/>
      <c r="I45" s="75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5"/>
      <c r="M45" s="91">
        <f>M44+(($D$42-$D$11)/($B$42-$B$11))</f>
        <v>51.921295909115258</v>
      </c>
      <c r="O45" s="33">
        <f t="shared" si="1"/>
        <v>18311.802876361486</v>
      </c>
      <c r="P45" s="37">
        <f t="shared" si="2"/>
        <v>1904.5380854554598</v>
      </c>
      <c r="Q45" s="95"/>
      <c r="R45" s="30">
        <f t="shared" si="3"/>
        <v>1</v>
      </c>
      <c r="S45" s="35">
        <f t="shared" si="4"/>
        <v>1</v>
      </c>
      <c r="T45" s="95"/>
      <c r="U45" s="41">
        <f t="shared" si="5"/>
        <v>0.3360034703989887</v>
      </c>
      <c r="V45" s="35">
        <f t="shared" si="6"/>
        <v>4.0000001181632562E-3</v>
      </c>
      <c r="W45" s="95"/>
      <c r="X45" s="87">
        <f t="shared" si="14"/>
        <v>7725</v>
      </c>
      <c r="Y45" s="43">
        <f t="shared" si="7"/>
        <v>125861153.11235121</v>
      </c>
      <c r="Z45" s="43">
        <f t="shared" si="8"/>
        <v>382635.12760712369</v>
      </c>
      <c r="AA45" s="43">
        <f t="shared" si="9"/>
        <v>-931393.84312457859</v>
      </c>
      <c r="AB45" s="44">
        <f t="shared" si="10"/>
        <v>35665.312311062167</v>
      </c>
      <c r="AD45" s="42">
        <f t="shared" si="11"/>
        <v>125355784.70914482</v>
      </c>
      <c r="AE45" s="120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1">
        <f>'[1]Szenario 3'!$K46</f>
        <v>1914.6081455275671</v>
      </c>
      <c r="H46" s="95"/>
      <c r="I46" s="75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5"/>
      <c r="M46" s="90">
        <f t="shared" ref="M46:M54" si="15">M45+(($D$42-$D$11)/($B$42-$B$11))</f>
        <v>53.842591818230517</v>
      </c>
      <c r="O46" s="33">
        <f t="shared" si="1"/>
        <v>18491.482958543242</v>
      </c>
      <c r="P46" s="37">
        <f t="shared" si="2"/>
        <v>1923.1872839430305</v>
      </c>
      <c r="Q46" s="95"/>
      <c r="R46" s="30">
        <f t="shared" si="3"/>
        <v>1</v>
      </c>
      <c r="S46" s="35">
        <f t="shared" si="4"/>
        <v>1</v>
      </c>
      <c r="T46" s="95"/>
      <c r="U46" s="41">
        <f t="shared" si="5"/>
        <v>0.3360036086266841</v>
      </c>
      <c r="V46" s="35">
        <f t="shared" si="6"/>
        <v>4.0000001228598881E-3</v>
      </c>
      <c r="W46" s="95"/>
      <c r="X46" s="87">
        <f t="shared" si="14"/>
        <v>7725</v>
      </c>
      <c r="Y46" s="43">
        <f t="shared" si="7"/>
        <v>127096185.13310418</v>
      </c>
      <c r="Z46" s="43">
        <f t="shared" si="8"/>
        <v>386389.47197629436</v>
      </c>
      <c r="AA46" s="43">
        <f t="shared" si="9"/>
        <v>-976323.4320435446</v>
      </c>
      <c r="AB46" s="44">
        <f t="shared" si="10"/>
        <v>36015.114937636914</v>
      </c>
      <c r="AD46" s="42">
        <f t="shared" si="11"/>
        <v>126549991.28797457</v>
      </c>
      <c r="AE46" s="120"/>
      <c r="AF46" s="51"/>
      <c r="AG46" s="52">
        <f>'[3]Risikoschätzung '!$P$22</f>
        <v>3.8183974898599521E-6</v>
      </c>
      <c r="AH46" s="50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1">
        <f>'[1]Szenario 3'!$K47</f>
        <v>1933.2122212366662</v>
      </c>
      <c r="H47" s="95"/>
      <c r="I47" s="75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5"/>
      <c r="M47" s="91">
        <f t="shared" si="15"/>
        <v>55.763887727345775</v>
      </c>
      <c r="O47" s="33">
        <f t="shared" si="1"/>
        <v>18671.163040724998</v>
      </c>
      <c r="P47" s="37">
        <f t="shared" si="2"/>
        <v>1941.8360798545596</v>
      </c>
      <c r="Q47" s="95"/>
      <c r="R47" s="30">
        <f t="shared" si="3"/>
        <v>1</v>
      </c>
      <c r="S47" s="35">
        <f t="shared" si="4"/>
        <v>1</v>
      </c>
      <c r="T47" s="95"/>
      <c r="U47" s="41">
        <f t="shared" si="5"/>
        <v>0.3360037509430906</v>
      </c>
      <c r="V47" s="35">
        <f t="shared" si="6"/>
        <v>4.0000001276950508E-3</v>
      </c>
      <c r="W47" s="95"/>
      <c r="X47" s="87">
        <f t="shared" si="14"/>
        <v>7725</v>
      </c>
      <c r="Y47" s="43">
        <f t="shared" si="7"/>
        <v>128331219.7090279</v>
      </c>
      <c r="Z47" s="43">
        <f t="shared" si="8"/>
        <v>390143.81458218192</v>
      </c>
      <c r="AA47" s="43">
        <f t="shared" si="9"/>
        <v>-1021948.5674115823</v>
      </c>
      <c r="AB47" s="44">
        <f t="shared" si="10"/>
        <v>36364.915953309246</v>
      </c>
      <c r="AD47" s="42">
        <f t="shared" ref="AD47:AD54" si="16">SUM(X47:AB47)</f>
        <v>127743504.87215181</v>
      </c>
      <c r="AE47" s="120"/>
      <c r="AF47" s="51"/>
      <c r="AG47" s="52">
        <f>'[3]Risikoschätzung '!$P$26</f>
        <v>1.4614157752901537E-6</v>
      </c>
      <c r="AH47" s="50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1">
        <f>'[1]Szenario 3'!$K48</f>
        <v>1951.8162969457651</v>
      </c>
      <c r="H48" s="95"/>
      <c r="I48" s="75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5"/>
      <c r="M48" s="90">
        <f t="shared" si="15"/>
        <v>57.685183636461034</v>
      </c>
      <c r="O48" s="33">
        <f t="shared" si="1"/>
        <v>18850.843122906754</v>
      </c>
      <c r="P48" s="37">
        <f t="shared" si="2"/>
        <v>1960.4844785536693</v>
      </c>
      <c r="Q48" s="95"/>
      <c r="R48" s="30">
        <f t="shared" si="3"/>
        <v>1</v>
      </c>
      <c r="S48" s="35">
        <f t="shared" si="4"/>
        <v>1</v>
      </c>
      <c r="T48" s="95"/>
      <c r="U48" s="41">
        <f t="shared" si="5"/>
        <v>0.33600389742805226</v>
      </c>
      <c r="V48" s="35">
        <f t="shared" si="6"/>
        <v>4.0000001326714373E-3</v>
      </c>
      <c r="W48" s="95"/>
      <c r="X48" s="87">
        <f t="shared" si="14"/>
        <v>7725</v>
      </c>
      <c r="Y48" s="43">
        <f t="shared" si="7"/>
        <v>129566256.91621082</v>
      </c>
      <c r="Z48" s="43">
        <f t="shared" si="8"/>
        <v>393898.15544827911</v>
      </c>
      <c r="AA48" s="43">
        <f t="shared" si="9"/>
        <v>-1068269.2492286921</v>
      </c>
      <c r="AB48" s="44">
        <f t="shared" si="10"/>
        <v>36714.715379541638</v>
      </c>
      <c r="AD48" s="42">
        <f t="shared" si="16"/>
        <v>128936325.53780994</v>
      </c>
      <c r="AE48" s="120"/>
      <c r="AF48" s="142" t="s">
        <v>45</v>
      </c>
      <c r="AG48" s="143"/>
      <c r="AH48" s="144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1">
        <f>'[1]Szenario 3'!$K49</f>
        <v>1970.4203726548642</v>
      </c>
      <c r="H49" s="95"/>
      <c r="I49" s="75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5"/>
      <c r="M49" s="91">
        <f t="shared" si="15"/>
        <v>59.606479545576292</v>
      </c>
      <c r="O49" s="33">
        <f t="shared" si="1"/>
        <v>19030.52320508851</v>
      </c>
      <c r="P49" s="37">
        <f t="shared" si="2"/>
        <v>1979.1324853091237</v>
      </c>
      <c r="Q49" s="95"/>
      <c r="R49" s="30">
        <f t="shared" si="3"/>
        <v>1</v>
      </c>
      <c r="S49" s="35">
        <f t="shared" si="4"/>
        <v>1</v>
      </c>
      <c r="T49" s="95"/>
      <c r="U49" s="41">
        <f t="shared" si="5"/>
        <v>0.33600404816218532</v>
      </c>
      <c r="V49" s="35">
        <f t="shared" si="6"/>
        <v>4.0000001377917685E-3</v>
      </c>
      <c r="W49" s="95"/>
      <c r="X49" s="87">
        <f t="shared" si="14"/>
        <v>7725</v>
      </c>
      <c r="Y49" s="43">
        <f t="shared" si="7"/>
        <v>130801296.83220987</v>
      </c>
      <c r="Z49" s="43">
        <f t="shared" si="8"/>
        <v>397652.49459766311</v>
      </c>
      <c r="AA49" s="43">
        <f t="shared" si="9"/>
        <v>-1115285.4774948738</v>
      </c>
      <c r="AB49" s="44">
        <f t="shared" si="10"/>
        <v>37064.513237416955</v>
      </c>
      <c r="AD49" s="42">
        <f t="shared" si="16"/>
        <v>130128453.36255006</v>
      </c>
      <c r="AE49" s="120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1">
        <f>'[1]Szenario 3'!$K50</f>
        <v>1989.0244483639631</v>
      </c>
      <c r="H50" s="95"/>
      <c r="I50" s="75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5"/>
      <c r="M50" s="90">
        <f t="shared" si="15"/>
        <v>61.52777545469155</v>
      </c>
      <c r="O50" s="33">
        <f t="shared" si="1"/>
        <v>19210.203287270266</v>
      </c>
      <c r="P50" s="37">
        <f t="shared" si="2"/>
        <v>1997.780105296913</v>
      </c>
      <c r="Q50" s="95"/>
      <c r="R50" s="30">
        <f t="shared" si="3"/>
        <v>1</v>
      </c>
      <c r="S50" s="35">
        <f t="shared" si="4"/>
        <v>1</v>
      </c>
      <c r="T50" s="95"/>
      <c r="U50" s="41">
        <f t="shared" si="5"/>
        <v>0.33600420322687802</v>
      </c>
      <c r="V50" s="35">
        <f t="shared" si="6"/>
        <v>4.0000001430587871E-3</v>
      </c>
      <c r="W50" s="95"/>
      <c r="X50" s="87">
        <f t="shared" si="14"/>
        <v>7725</v>
      </c>
      <c r="Y50" s="43">
        <f t="shared" si="7"/>
        <v>132036339.53606459</v>
      </c>
      <c r="Z50" s="43">
        <f t="shared" si="8"/>
        <v>401406.83205300476</v>
      </c>
      <c r="AA50" s="43">
        <f t="shared" si="9"/>
        <v>-1162997.2522101274</v>
      </c>
      <c r="AB50" s="44">
        <f t="shared" si="10"/>
        <v>37414.309547646873</v>
      </c>
      <c r="AD50" s="42">
        <f t="shared" si="16"/>
        <v>131319888.42545512</v>
      </c>
      <c r="AE50" s="120"/>
      <c r="AF50" s="51"/>
      <c r="AG50" s="52">
        <f>'[3]Risikoschätzung '!$P$21</f>
        <v>2.6432999158184737E-7</v>
      </c>
      <c r="AH50" s="50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1">
        <f>'[1]Szenario 3'!$K51</f>
        <v>2007.6285240730622</v>
      </c>
      <c r="H51" s="95"/>
      <c r="I51" s="75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5"/>
      <c r="M51" s="91">
        <f t="shared" si="15"/>
        <v>63.449071363806809</v>
      </c>
      <c r="O51" s="33">
        <f t="shared" si="1"/>
        <v>19389.883369452022</v>
      </c>
      <c r="P51" s="37">
        <f t="shared" si="2"/>
        <v>2016.4273436022895</v>
      </c>
      <c r="Q51" s="95"/>
      <c r="R51" s="30">
        <f t="shared" si="3"/>
        <v>1</v>
      </c>
      <c r="S51" s="35">
        <f t="shared" si="4"/>
        <v>1</v>
      </c>
      <c r="T51" s="95"/>
      <c r="U51" s="41">
        <f t="shared" si="5"/>
        <v>0.33600436270429063</v>
      </c>
      <c r="V51" s="35">
        <f t="shared" si="6"/>
        <v>4.0000001484752669E-3</v>
      </c>
      <c r="W51" s="95"/>
      <c r="X51" s="87">
        <f t="shared" si="14"/>
        <v>7725</v>
      </c>
      <c r="Y51" s="43">
        <f t="shared" si="7"/>
        <v>133271385.10831161</v>
      </c>
      <c r="Z51" s="43">
        <f t="shared" si="8"/>
        <v>405161.16783657734</v>
      </c>
      <c r="AA51" s="43">
        <f t="shared" si="9"/>
        <v>-1211404.5733744525</v>
      </c>
      <c r="AB51" s="44">
        <f t="shared" si="10"/>
        <v>37764.104330579939</v>
      </c>
      <c r="AD51" s="42">
        <f t="shared" si="16"/>
        <v>132510630.80710432</v>
      </c>
      <c r="AE51" s="120"/>
      <c r="AF51" s="51"/>
      <c r="AG51" s="52">
        <f>'[3]Risikoschätzung '!$P$25</f>
        <v>1.0116705256743542E-7</v>
      </c>
      <c r="AH51" s="50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1">
        <f>'[1]Szenario 3'!$K52</f>
        <v>2026.2325997821613</v>
      </c>
      <c r="H52" s="95"/>
      <c r="I52" s="75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5"/>
      <c r="M52" s="90">
        <f t="shared" si="15"/>
        <v>65.370367272922067</v>
      </c>
      <c r="O52" s="33">
        <f t="shared" si="1"/>
        <v>19569.563451633778</v>
      </c>
      <c r="P52" s="37">
        <f t="shared" si="2"/>
        <v>2035.0742052217456</v>
      </c>
      <c r="Q52" s="95"/>
      <c r="R52" s="30">
        <f t="shared" si="3"/>
        <v>1</v>
      </c>
      <c r="S52" s="35">
        <f t="shared" si="4"/>
        <v>1</v>
      </c>
      <c r="T52" s="95"/>
      <c r="U52" s="41">
        <f t="shared" si="5"/>
        <v>0.33600452667735553</v>
      </c>
      <c r="V52" s="35">
        <f t="shared" si="6"/>
        <v>4.0000001540440051E-3</v>
      </c>
      <c r="W52" s="95"/>
      <c r="X52" s="87">
        <f t="shared" si="14"/>
        <v>7725</v>
      </c>
      <c r="Y52" s="43">
        <f t="shared" si="7"/>
        <v>134506433.63099879</v>
      </c>
      <c r="Z52" s="43">
        <f t="shared" si="8"/>
        <v>408915.50197026564</v>
      </c>
      <c r="AA52" s="43">
        <f t="shared" si="9"/>
        <v>-1260507.4409878498</v>
      </c>
      <c r="AB52" s="44">
        <f t="shared" si="10"/>
        <v>38113.897606209553</v>
      </c>
      <c r="AD52" s="42">
        <f t="shared" si="16"/>
        <v>133700680.58958741</v>
      </c>
      <c r="AE52" s="120"/>
      <c r="AF52" s="142" t="s">
        <v>46</v>
      </c>
      <c r="AG52" s="143"/>
      <c r="AH52" s="144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1">
        <f>'[1]Szenario 3'!$K53</f>
        <v>2044.8366754912602</v>
      </c>
      <c r="H53" s="95"/>
      <c r="I53" s="75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5"/>
      <c r="M53" s="91">
        <f t="shared" si="15"/>
        <v>67.291663182037325</v>
      </c>
      <c r="O53" s="33">
        <f t="shared" si="1"/>
        <v>19749.243533815534</v>
      </c>
      <c r="P53" s="37">
        <f t="shared" si="2"/>
        <v>2053.720695064942</v>
      </c>
      <c r="Q53" s="95"/>
      <c r="R53" s="30">
        <f t="shared" si="3"/>
        <v>1</v>
      </c>
      <c r="S53" s="35">
        <f t="shared" si="4"/>
        <v>1</v>
      </c>
      <c r="T53" s="95"/>
      <c r="U53" s="41">
        <f t="shared" si="5"/>
        <v>0.33600469522977738</v>
      </c>
      <c r="V53" s="35">
        <f t="shared" si="6"/>
        <v>4.0000001597678241E-3</v>
      </c>
      <c r="W53" s="95"/>
      <c r="X53" s="87">
        <f t="shared" si="14"/>
        <v>7725</v>
      </c>
      <c r="Y53" s="43">
        <f t="shared" si="7"/>
        <v>135741485.18769962</v>
      </c>
      <c r="Z53" s="43">
        <f t="shared" si="8"/>
        <v>412669.83447557385</v>
      </c>
      <c r="AA53" s="43">
        <f t="shared" si="9"/>
        <v>-1310305.8550503191</v>
      </c>
      <c r="AB53" s="44">
        <f t="shared" si="10"/>
        <v>38463.689394181667</v>
      </c>
      <c r="AD53" s="42">
        <f t="shared" si="16"/>
        <v>134890037.85651904</v>
      </c>
      <c r="AE53" s="120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1">
        <f>'[1]Szenario 3'!$K54</f>
        <v>2063.4407512003595</v>
      </c>
      <c r="H54" s="95"/>
      <c r="I54" s="75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5"/>
      <c r="M54" s="93">
        <f t="shared" si="15"/>
        <v>69.212959091152584</v>
      </c>
      <c r="O54" s="33">
        <f t="shared" si="1"/>
        <v>19928.923615997293</v>
      </c>
      <c r="P54" s="37">
        <f t="shared" si="2"/>
        <v>2072.3668179565875</v>
      </c>
      <c r="Q54" s="96"/>
      <c r="R54" s="30">
        <f t="shared" si="3"/>
        <v>1</v>
      </c>
      <c r="S54" s="35">
        <f t="shared" si="4"/>
        <v>1</v>
      </c>
      <c r="T54" s="96"/>
      <c r="U54" s="41">
        <f t="shared" si="5"/>
        <v>0.33600486844603261</v>
      </c>
      <c r="V54" s="35">
        <f t="shared" si="6"/>
        <v>4.0000001656495731E-3</v>
      </c>
      <c r="W54" s="96"/>
      <c r="X54" s="87">
        <f t="shared" si="14"/>
        <v>7725</v>
      </c>
      <c r="Y54" s="43">
        <f t="shared" si="7"/>
        <v>136976539.86352739</v>
      </c>
      <c r="Z54" s="43">
        <f t="shared" si="8"/>
        <v>416424.16537363449</v>
      </c>
      <c r="AA54" s="43">
        <f t="shared" si="9"/>
        <v>-1360799.8155618606</v>
      </c>
      <c r="AB54" s="44">
        <f t="shared" si="10"/>
        <v>38813.479713802277</v>
      </c>
      <c r="AD54" s="42">
        <f t="shared" si="16"/>
        <v>136078702.69305295</v>
      </c>
      <c r="AE54" s="120"/>
      <c r="AF54" s="51"/>
      <c r="AG54" s="52">
        <f>'[3]Risikoschätzung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5014400049.5988064</v>
      </c>
      <c r="AE55" s="120"/>
      <c r="AF55" s="53"/>
      <c r="AG55" s="54">
        <f>'[3]Risikoschätzung '!$P$24</f>
        <v>5.2428785204316568E-9</v>
      </c>
      <c r="AH55" s="55" t="s">
        <v>52</v>
      </c>
    </row>
    <row r="56" spans="1:34" ht="15" thickBot="1" x14ac:dyDescent="0.35">
      <c r="U56" s="127" t="s">
        <v>22</v>
      </c>
      <c r="V56" s="128"/>
      <c r="X56" s="9">
        <f>SUM(X9:X54)</f>
        <v>1490600</v>
      </c>
      <c r="Y56" s="68">
        <f>SUM(Y9:Y54)</f>
        <v>5022674680.2541542</v>
      </c>
      <c r="Z56" s="69">
        <f>SUM(Z9:Z54)</f>
        <v>15269750.680273406</v>
      </c>
      <c r="AA56" s="69">
        <f>SUM(AA9:AA54)</f>
        <v>-26458342.432618272</v>
      </c>
      <c r="AB56" s="76">
        <f>SUM(AB9:AB54)</f>
        <v>1423361.0969959788</v>
      </c>
      <c r="AD56" s="70">
        <f>X56+Y56+Z56+AA56+AB56</f>
        <v>5014400049.5988054</v>
      </c>
      <c r="AF56" s="145"/>
      <c r="AG56" s="146"/>
    </row>
    <row r="57" spans="1:34" ht="15" thickBot="1" x14ac:dyDescent="0.35">
      <c r="AF57" s="147"/>
      <c r="AG57" s="148"/>
    </row>
    <row r="58" spans="1:34" x14ac:dyDescent="0.3">
      <c r="AE58" s="27"/>
      <c r="AF58" s="145"/>
      <c r="AG58" s="146"/>
      <c r="AH58" s="45"/>
    </row>
    <row r="59" spans="1:34" ht="15" thickBot="1" x14ac:dyDescent="0.35">
      <c r="AF59" s="147"/>
      <c r="AG59" s="148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5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4"/>
      <c r="L1" s="94"/>
      <c r="N1" s="94"/>
      <c r="Q1" s="94"/>
      <c r="R1" s="78"/>
      <c r="S1" s="78"/>
      <c r="T1" s="94"/>
      <c r="U1" s="78"/>
      <c r="V1" s="78"/>
      <c r="W1" s="94"/>
      <c r="AE1" s="120"/>
    </row>
    <row r="2" spans="1:36" ht="14.4" customHeight="1" thickBot="1" x14ac:dyDescent="0.35">
      <c r="B2" s="121" t="s">
        <v>0</v>
      </c>
      <c r="C2" s="122"/>
      <c r="D2" s="123"/>
      <c r="F2" s="120"/>
      <c r="G2" s="120"/>
      <c r="H2" s="95"/>
      <c r="K2" s="2"/>
      <c r="L2" s="95"/>
      <c r="O2" s="127" t="s">
        <v>55</v>
      </c>
      <c r="P2" s="128"/>
      <c r="Q2" s="95"/>
      <c r="R2" s="78"/>
      <c r="S2" s="78"/>
      <c r="T2" s="95"/>
      <c r="U2" s="78"/>
      <c r="V2" s="78"/>
      <c r="W2" s="95"/>
      <c r="Y2" s="129" t="s">
        <v>87</v>
      </c>
      <c r="Z2" s="130"/>
      <c r="AA2" s="131"/>
      <c r="AB2" s="8"/>
      <c r="AC2" s="8"/>
      <c r="AE2" s="120"/>
    </row>
    <row r="3" spans="1:36" ht="14.4" customHeight="1" thickBot="1" x14ac:dyDescent="0.35">
      <c r="B3" s="124"/>
      <c r="C3" s="125"/>
      <c r="D3" s="126"/>
      <c r="F3" s="120"/>
      <c r="G3" s="120"/>
      <c r="H3" s="95"/>
      <c r="K3" s="2"/>
      <c r="L3" s="95"/>
      <c r="O3" s="138" t="s">
        <v>86</v>
      </c>
      <c r="P3" s="139"/>
      <c r="Q3" s="95"/>
      <c r="R3" s="78"/>
      <c r="S3" s="78"/>
      <c r="T3" s="95"/>
      <c r="U3" s="78"/>
      <c r="V3" s="78"/>
      <c r="W3" s="95"/>
      <c r="Y3" s="132"/>
      <c r="Z3" s="133"/>
      <c r="AA3" s="134"/>
      <c r="AB3" s="8"/>
      <c r="AC3" s="8"/>
      <c r="AE3" s="120"/>
      <c r="AF3" s="98" t="s">
        <v>59</v>
      </c>
      <c r="AG3" s="99"/>
      <c r="AH3" s="100"/>
    </row>
    <row r="4" spans="1:36" ht="14.4" customHeight="1" thickBot="1" x14ac:dyDescent="0.35">
      <c r="H4" s="95"/>
      <c r="K4" s="2"/>
      <c r="L4" s="95"/>
      <c r="O4" s="140"/>
      <c r="P4" s="141"/>
      <c r="Q4" s="95"/>
      <c r="R4" s="78"/>
      <c r="S4" s="78"/>
      <c r="T4" s="95"/>
      <c r="U4" s="78"/>
      <c r="V4" s="78"/>
      <c r="W4" s="95"/>
      <c r="Y4" s="135"/>
      <c r="Z4" s="136"/>
      <c r="AA4" s="137"/>
      <c r="AB4" s="8"/>
      <c r="AC4" s="8"/>
      <c r="AE4" s="120"/>
      <c r="AF4" s="101"/>
      <c r="AG4" s="102"/>
      <c r="AH4" s="103"/>
    </row>
    <row r="5" spans="1:36" ht="14.4" customHeight="1" thickBot="1" x14ac:dyDescent="0.35">
      <c r="D5" s="104" t="s">
        <v>2</v>
      </c>
      <c r="E5" s="105"/>
      <c r="H5" s="95"/>
      <c r="I5" s="104" t="s">
        <v>7</v>
      </c>
      <c r="J5" s="108"/>
      <c r="K5" s="105"/>
      <c r="L5" s="95"/>
      <c r="M5" s="108" t="s">
        <v>3</v>
      </c>
      <c r="O5" s="110"/>
      <c r="P5" s="111"/>
      <c r="Q5" s="95"/>
      <c r="R5" s="108" t="s">
        <v>20</v>
      </c>
      <c r="S5" s="105"/>
      <c r="T5" s="95"/>
      <c r="U5" s="104" t="s">
        <v>29</v>
      </c>
      <c r="V5" s="105"/>
      <c r="W5" s="95"/>
      <c r="AE5" s="120"/>
    </row>
    <row r="6" spans="1:36" ht="14.4" customHeight="1" thickBot="1" x14ac:dyDescent="0.35">
      <c r="D6" s="106"/>
      <c r="E6" s="107"/>
      <c r="H6" s="95"/>
      <c r="I6" s="106"/>
      <c r="J6" s="109"/>
      <c r="K6" s="107"/>
      <c r="L6" s="95"/>
      <c r="M6" s="109"/>
      <c r="O6" s="112"/>
      <c r="P6" s="113"/>
      <c r="Q6" s="95"/>
      <c r="R6" s="109"/>
      <c r="S6" s="107"/>
      <c r="T6" s="95"/>
      <c r="U6" s="106"/>
      <c r="V6" s="107"/>
      <c r="W6" s="95"/>
      <c r="AE6" s="120"/>
      <c r="AF6" s="64" t="s">
        <v>30</v>
      </c>
      <c r="AG6" s="47"/>
      <c r="AH6" s="47"/>
      <c r="AI6" s="47"/>
      <c r="AJ6" s="60"/>
    </row>
    <row r="7" spans="1:36" ht="15" customHeight="1" thickBot="1" x14ac:dyDescent="0.35">
      <c r="B7" s="97" t="s">
        <v>5</v>
      </c>
      <c r="C7" s="97"/>
      <c r="D7" s="116" t="s">
        <v>4</v>
      </c>
      <c r="E7" s="116"/>
      <c r="F7" s="117" t="s">
        <v>6</v>
      </c>
      <c r="G7" s="117"/>
      <c r="H7" s="95"/>
      <c r="I7" s="72" t="s">
        <v>71</v>
      </c>
      <c r="J7" s="14" t="s">
        <v>70</v>
      </c>
      <c r="K7" s="22" t="s">
        <v>69</v>
      </c>
      <c r="L7" s="95"/>
      <c r="M7" s="1" t="s">
        <v>8</v>
      </c>
      <c r="O7" s="114"/>
      <c r="P7" s="115"/>
      <c r="Q7" s="95"/>
      <c r="R7" s="78"/>
      <c r="S7" s="78"/>
      <c r="T7" s="95"/>
      <c r="U7" s="78"/>
      <c r="V7" s="78"/>
      <c r="W7" s="95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8" t="s">
        <v>56</v>
      </c>
      <c r="AE7" s="120"/>
      <c r="AF7" s="67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5"/>
      <c r="I8" s="73"/>
      <c r="J8" s="7"/>
      <c r="K8" s="20"/>
      <c r="L8" s="95"/>
      <c r="M8" s="25"/>
      <c r="O8" s="32"/>
      <c r="P8" s="36"/>
      <c r="Q8" s="95"/>
      <c r="R8" s="80"/>
      <c r="S8" s="79"/>
      <c r="T8" s="95"/>
      <c r="U8" s="80"/>
      <c r="V8" s="79"/>
      <c r="W8" s="95"/>
      <c r="X8" s="39"/>
      <c r="Y8" s="10"/>
      <c r="Z8" s="38"/>
      <c r="AA8" s="38"/>
      <c r="AB8" s="38"/>
      <c r="AD8" s="119"/>
      <c r="AE8" s="120"/>
      <c r="AF8" s="61" t="s">
        <v>14</v>
      </c>
      <c r="AG8" s="28">
        <v>3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1">
        <f>'[1]Szenario 3'!$K9</f>
        <v>1226.2573442909008</v>
      </c>
      <c r="H9" s="95"/>
      <c r="I9" s="74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5"/>
      <c r="M9" s="88">
        <v>0.16900000000000001</v>
      </c>
      <c r="O9" s="33">
        <f>F9</f>
        <v>11843.319917818244</v>
      </c>
      <c r="P9" s="37">
        <f>G9+(G9*J9)</f>
        <v>1241.6030790565985</v>
      </c>
      <c r="Q9" s="95"/>
      <c r="R9" s="30">
        <f>IF(O9&lt;$AG$18,1,2)</f>
        <v>1</v>
      </c>
      <c r="S9" s="35">
        <f>IF(P9&lt;$AG$10,1,2)</f>
        <v>1</v>
      </c>
      <c r="T9" s="95"/>
      <c r="U9" s="41">
        <f>($AI$15/$AG$20)*(1+0.15*(O9/$AG$18)^4)+$AH$33</f>
        <v>0.33600060722386682</v>
      </c>
      <c r="V9" s="35">
        <f>($AI$7/$AG$12)*(1+0.15*(P9/$AG$10)^4)+$AH$32</f>
        <v>4.0000000213429735E-3</v>
      </c>
      <c r="W9" s="95"/>
      <c r="X9" s="78">
        <f t="shared" ref="X9:X12" si="0">($AG$7*$AG$8*S9*$AG$24+$AG$15*$AG$16*R9*$AG$24)</f>
        <v>3600</v>
      </c>
      <c r="Y9" s="43">
        <f>(O9*U9*$AG$30+P9*V9*$AG$29)*365</f>
        <v>81401619.177277967</v>
      </c>
      <c r="Z9" s="43">
        <f>(O9*$AI$15*$AG$37+P9*$AI$7*$AG$36)*365</f>
        <v>247515.68060647286</v>
      </c>
      <c r="AA9" s="43">
        <f>O9*$AI$15*($AG$41+$AG$40*(1-M9))*365</f>
        <v>15067.419793053956</v>
      </c>
      <c r="AB9" s="44">
        <f>365*((P9*$AI$7*($AG$53*$AG$54+$AG$49*$AG$50+$AG$45*$AG$46))+(O9*$AI$15*($AG$53*$AG$55+$AG$49*$AG$51+$AG$45*$AG$47)))</f>
        <v>23106.174847371709</v>
      </c>
      <c r="AD9" s="42">
        <f>SUM(X9:AB9)</f>
        <v>81690908.452524856</v>
      </c>
      <c r="AE9" s="120"/>
      <c r="AF9" s="149" t="s">
        <v>15</v>
      </c>
      <c r="AG9" s="17"/>
      <c r="AH9" s="152"/>
      <c r="AI9" s="81" t="s">
        <v>60</v>
      </c>
      <c r="AJ9" s="82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1">
        <f>'[1]Szenario 3'!$K10</f>
        <v>1244.86142</v>
      </c>
      <c r="H10" s="95"/>
      <c r="I10" s="75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5"/>
      <c r="M10" s="89">
        <v>0.23699999999999999</v>
      </c>
      <c r="O10" s="33">
        <f t="shared" ref="O10:O54" si="1">F10</f>
        <v>12023</v>
      </c>
      <c r="P10" s="37">
        <f t="shared" ref="P10:P54" si="2">G10+(G10*J10)</f>
        <v>1260.2474266019526</v>
      </c>
      <c r="Q10" s="95"/>
      <c r="R10" s="30">
        <f t="shared" ref="R10:R54" si="3">IF(O10&lt;$AG$18,1,2)</f>
        <v>1</v>
      </c>
      <c r="S10" s="35">
        <f t="shared" ref="S10:S54" si="4">IF(P10&lt;$AG$10,1,2)</f>
        <v>1</v>
      </c>
      <c r="T10" s="95"/>
      <c r="U10" s="41">
        <f t="shared" ref="U10:U54" si="5">($AI$15/$AG$20)*(1+0.15*(O10/$AG$18)^4)+$AH$33</f>
        <v>0.33600064492079135</v>
      </c>
      <c r="V10" s="35">
        <f t="shared" ref="V10:V54" si="6">($AI$7/$AG$12)*(1+0.15*(P10/$AG$10)^4)+$AH$32</f>
        <v>4.0000000226541139E-3</v>
      </c>
      <c r="W10" s="95"/>
      <c r="X10" s="78">
        <f t="shared" si="0"/>
        <v>3600</v>
      </c>
      <c r="Y10" s="43">
        <f t="shared" ref="Y10:Y54" si="7">(O10*U10*$AG$30+P10*V10*$AG$29)*365</f>
        <v>82636597.45322594</v>
      </c>
      <c r="Z10" s="43">
        <f t="shared" ref="Z10:Z54" si="8">(O10*$AI$15*$AG$37+P10*$AI$7*$AG$36)*365</f>
        <v>251270.00372851655</v>
      </c>
      <c r="AA10" s="43">
        <f t="shared" ref="AA10:AA54" si="9">O10*$AI$15*($AG$41+$AG$40*(1-M10))*365</f>
        <v>14472.400102600001</v>
      </c>
      <c r="AB10" s="44">
        <f t="shared" ref="AB10:AB54" si="10">365*((P10*$AI$7*($AG$53*$AG$54+$AG$49*$AG$50+$AG$45*$AG$46))+(O10*$AI$15*($AG$53*$AG$55+$AG$49*$AG$51+$AG$45*$AG$47)))</f>
        <v>23455.958062968919</v>
      </c>
      <c r="AD10" s="42">
        <f t="shared" ref="AD10:AD46" si="11">SUM(X10:AB10)</f>
        <v>82929395.815120026</v>
      </c>
      <c r="AE10" s="120"/>
      <c r="AF10" s="150"/>
      <c r="AG10" s="18">
        <v>90408</v>
      </c>
      <c r="AH10" s="152"/>
      <c r="AI10" s="81"/>
      <c r="AJ10" s="50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1">
        <f>'[1]Szenario 3'!$K11</f>
        <v>1263.4654957090991</v>
      </c>
      <c r="H11" s="95"/>
      <c r="I11" s="75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5"/>
      <c r="M11" s="88">
        <v>0.318</v>
      </c>
      <c r="O11" s="33">
        <f t="shared" si="1"/>
        <v>12202.680082181758</v>
      </c>
      <c r="P11" s="37">
        <f t="shared" si="2"/>
        <v>1278.8907908122485</v>
      </c>
      <c r="Q11" s="95"/>
      <c r="R11" s="30">
        <f t="shared" si="3"/>
        <v>1</v>
      </c>
      <c r="S11" s="35">
        <f t="shared" si="4"/>
        <v>1</v>
      </c>
      <c r="T11" s="95"/>
      <c r="U11" s="41">
        <f t="shared" si="5"/>
        <v>0.33600068434625008</v>
      </c>
      <c r="V11" s="35">
        <f t="shared" si="6"/>
        <v>4.0000000240246816E-3</v>
      </c>
      <c r="W11" s="95"/>
      <c r="X11" s="78">
        <f t="shared" si="0"/>
        <v>3600</v>
      </c>
      <c r="Y11" s="43">
        <f t="shared" si="7"/>
        <v>83871576.386958972</v>
      </c>
      <c r="Z11" s="43">
        <f t="shared" si="8"/>
        <v>255024.32254355276</v>
      </c>
      <c r="AA11" s="43">
        <f t="shared" si="9"/>
        <v>13692.954352042354</v>
      </c>
      <c r="AB11" s="44">
        <f t="shared" si="10"/>
        <v>23805.737343764631</v>
      </c>
      <c r="AD11" s="42">
        <f t="shared" si="11"/>
        <v>84167699.401198313</v>
      </c>
      <c r="AE11" s="120"/>
      <c r="AF11" s="151"/>
      <c r="AG11" s="17"/>
      <c r="AH11" s="152"/>
      <c r="AI11" s="81" t="s">
        <v>61</v>
      </c>
      <c r="AJ11" s="82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1">
        <f>'[1]Szenario 3'!$K12</f>
        <v>1282.0695714181982</v>
      </c>
      <c r="H12" s="95"/>
      <c r="I12" s="75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5"/>
      <c r="M12" s="89">
        <v>0.41699999999999998</v>
      </c>
      <c r="O12" s="33">
        <f t="shared" si="1"/>
        <v>12382.360164363514</v>
      </c>
      <c r="P12" s="37">
        <f t="shared" si="2"/>
        <v>1297.5332072688666</v>
      </c>
      <c r="Q12" s="95"/>
      <c r="R12" s="30">
        <f t="shared" si="3"/>
        <v>1</v>
      </c>
      <c r="S12" s="35">
        <f t="shared" si="4"/>
        <v>1</v>
      </c>
      <c r="T12" s="95"/>
      <c r="U12" s="41">
        <f t="shared" si="5"/>
        <v>0.33600072555229193</v>
      </c>
      <c r="V12" s="35">
        <f t="shared" si="6"/>
        <v>4.0000000254564435E-3</v>
      </c>
      <c r="W12" s="95"/>
      <c r="X12" s="78">
        <f t="shared" si="0"/>
        <v>3600</v>
      </c>
      <c r="Y12" s="43">
        <f t="shared" si="7"/>
        <v>85106556.012513563</v>
      </c>
      <c r="Z12" s="43">
        <f t="shared" si="8"/>
        <v>258778.63720742788</v>
      </c>
      <c r="AA12" s="43">
        <f t="shared" si="9"/>
        <v>12659.653214356304</v>
      </c>
      <c r="AB12" s="44">
        <f t="shared" si="10"/>
        <v>24155.512832137239</v>
      </c>
      <c r="AD12" s="42">
        <f t="shared" si="11"/>
        <v>85405749.815767482</v>
      </c>
      <c r="AE12" s="120"/>
      <c r="AF12" s="66" t="s">
        <v>32</v>
      </c>
      <c r="AG12" s="59">
        <v>20</v>
      </c>
      <c r="AH12" s="40" t="s">
        <v>33</v>
      </c>
      <c r="AI12" s="40"/>
      <c r="AJ12" s="55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1">
        <f>'[1]Szenario 3'!$K13</f>
        <v>1300.673647127297</v>
      </c>
      <c r="H13" s="95"/>
      <c r="I13" s="75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5"/>
      <c r="M13" s="88">
        <v>0.621</v>
      </c>
      <c r="O13" s="33">
        <f t="shared" si="1"/>
        <v>12562.04024654527</v>
      </c>
      <c r="P13" s="37">
        <f t="shared" si="2"/>
        <v>1316.1747098569922</v>
      </c>
      <c r="Q13" s="95"/>
      <c r="R13" s="30">
        <f t="shared" si="3"/>
        <v>1</v>
      </c>
      <c r="S13" s="35">
        <f t="shared" si="4"/>
        <v>1</v>
      </c>
      <c r="T13" s="95"/>
      <c r="U13" s="41">
        <f t="shared" si="5"/>
        <v>0.33600076859173794</v>
      </c>
      <c r="V13" s="35">
        <f t="shared" si="6"/>
        <v>4.0000000269511914E-3</v>
      </c>
      <c r="W13" s="95"/>
      <c r="X13" s="78">
        <f>($AG$7*$AG$8*S13*$AG$24+$AG$15*$AG$16*R13*$AG$24)</f>
        <v>3600</v>
      </c>
      <c r="Y13" s="43">
        <f t="shared" si="7"/>
        <v>86341536.364802584</v>
      </c>
      <c r="Z13" s="43">
        <f t="shared" si="8"/>
        <v>262532.94786855893</v>
      </c>
      <c r="AA13" s="43">
        <f t="shared" si="9"/>
        <v>10261.737221983034</v>
      </c>
      <c r="AB13" s="44">
        <f t="shared" si="10"/>
        <v>24505.284663677838</v>
      </c>
      <c r="AD13" s="42">
        <f t="shared" si="11"/>
        <v>86642436.334556803</v>
      </c>
      <c r="AE13" s="120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1">
        <f>'[1]Szenario 3'!$K14</f>
        <v>1319.2777228363964</v>
      </c>
      <c r="H14" s="95"/>
      <c r="I14" s="75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5"/>
      <c r="M14" s="90">
        <f>M13+(($D$42-$D$11)/($B$42-$B$11))</f>
        <v>2.5422959091152588</v>
      </c>
      <c r="O14" s="33">
        <f t="shared" si="1"/>
        <v>12741.720328727028</v>
      </c>
      <c r="P14" s="37">
        <f t="shared" si="2"/>
        <v>1334.8153308654994</v>
      </c>
      <c r="Q14" s="95"/>
      <c r="R14" s="30">
        <f t="shared" si="3"/>
        <v>1</v>
      </c>
      <c r="S14" s="35">
        <f t="shared" si="4"/>
        <v>1</v>
      </c>
      <c r="T14" s="95"/>
      <c r="U14" s="41">
        <f t="shared" si="5"/>
        <v>0.33600081351818128</v>
      </c>
      <c r="V14" s="35">
        <f t="shared" si="6"/>
        <v>4.0000000285107442E-3</v>
      </c>
      <c r="W14" s="95"/>
      <c r="X14" s="78">
        <f>($AG$7*$AG$8*S14*$AG$24+$AG$15*$AG$16*R14*$AG$24)+AG26</f>
        <v>1163600</v>
      </c>
      <c r="Y14" s="43">
        <f t="shared" si="7"/>
        <v>87576517.4796343</v>
      </c>
      <c r="Z14" s="43">
        <f t="shared" si="8"/>
        <v>266287.25466837129</v>
      </c>
      <c r="AA14" s="43">
        <f t="shared" si="9"/>
        <v>-14253.256580685713</v>
      </c>
      <c r="AB14" s="44">
        <f t="shared" si="10"/>
        <v>24855.052967589905</v>
      </c>
      <c r="AD14" s="42">
        <f t="shared" si="11"/>
        <v>89017006.530689582</v>
      </c>
      <c r="AE14" s="120"/>
      <c r="AF14" s="64" t="s">
        <v>31</v>
      </c>
      <c r="AG14" s="47"/>
      <c r="AH14" s="47"/>
      <c r="AI14" s="47"/>
      <c r="AJ14" s="60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1">
        <f>'[1]Szenario 3'!$K15</f>
        <v>1337.8817985454955</v>
      </c>
      <c r="H15" s="95"/>
      <c r="I15" s="75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5"/>
      <c r="M15" s="91">
        <f t="shared" ref="M15:M43" si="13">M14+(($D$42-$D$11)/($B$42-$B$11))</f>
        <v>4.4635918182305172</v>
      </c>
      <c r="O15" s="33">
        <f t="shared" si="1"/>
        <v>12921.400410908785</v>
      </c>
      <c r="P15" s="37">
        <f t="shared" si="2"/>
        <v>1353.4551010798561</v>
      </c>
      <c r="Q15" s="95"/>
      <c r="R15" s="30">
        <f t="shared" si="3"/>
        <v>1</v>
      </c>
      <c r="S15" s="35">
        <f t="shared" si="4"/>
        <v>1</v>
      </c>
      <c r="T15" s="95"/>
      <c r="U15" s="41">
        <f t="shared" si="5"/>
        <v>0.3360008603859872</v>
      </c>
      <c r="V15" s="35">
        <f t="shared" si="6"/>
        <v>4.0000000301369442E-3</v>
      </c>
      <c r="W15" s="95"/>
      <c r="X15" s="78">
        <f>($AJ$11*$AG$8*S15*$AG$25+$AJ$9*$AG$8*$AG$24*S15+$AG$15*$AG$16*R15*$AG$24)</f>
        <v>7725</v>
      </c>
      <c r="Y15" s="43">
        <f t="shared" si="7"/>
        <v>88811499.393731445</v>
      </c>
      <c r="Z15" s="43">
        <f t="shared" si="8"/>
        <v>270041.55774170533</v>
      </c>
      <c r="AA15" s="43">
        <f t="shared" si="9"/>
        <v>-39463.796832426371</v>
      </c>
      <c r="AB15" s="44">
        <f t="shared" si="10"/>
        <v>25204.817867061069</v>
      </c>
      <c r="AD15" s="42">
        <f t="shared" si="11"/>
        <v>89075006.972507775</v>
      </c>
      <c r="AE15" s="120"/>
      <c r="AF15" s="65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1">
        <f>'[1]Szenario 3'!$K16</f>
        <v>1356.4858742545948</v>
      </c>
      <c r="H16" s="95"/>
      <c r="I16" s="75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5"/>
      <c r="M16" s="90">
        <f t="shared" si="13"/>
        <v>6.3848877273457756</v>
      </c>
      <c r="O16" s="33">
        <f t="shared" si="1"/>
        <v>13101.080493090543</v>
      </c>
      <c r="P16" s="37">
        <f t="shared" si="2"/>
        <v>1372.0940498686207</v>
      </c>
      <c r="Q16" s="95"/>
      <c r="R16" s="30">
        <f t="shared" si="3"/>
        <v>1</v>
      </c>
      <c r="S16" s="35">
        <f t="shared" si="4"/>
        <v>1</v>
      </c>
      <c r="T16" s="95"/>
      <c r="U16" s="41">
        <f t="shared" si="5"/>
        <v>0.33600090925029286</v>
      </c>
      <c r="V16" s="35">
        <f t="shared" si="6"/>
        <v>4.0000000318316624E-3</v>
      </c>
      <c r="W16" s="95"/>
      <c r="X16" s="87">
        <f t="shared" ref="X16:X54" si="14">($AJ$11*$AG$8*S16*$AG$25+$AJ$9*$AG$8*$AG$24*S16+$AG$15*$AG$16*R16*$AG$24)</f>
        <v>7725</v>
      </c>
      <c r="Y16" s="43">
        <f t="shared" si="7"/>
        <v>90046482.144749671</v>
      </c>
      <c r="Z16" s="43">
        <f t="shared" si="8"/>
        <v>273795.85721719527</v>
      </c>
      <c r="AA16" s="43">
        <f t="shared" si="9"/>
        <v>-65369.883533238957</v>
      </c>
      <c r="AB16" s="44">
        <f t="shared" si="10"/>
        <v>25554.579479609194</v>
      </c>
      <c r="AD16" s="42">
        <f t="shared" si="11"/>
        <v>90288187.697913229</v>
      </c>
      <c r="AE16" s="120"/>
      <c r="AF16" s="61" t="s">
        <v>17</v>
      </c>
      <c r="AG16" s="28">
        <v>6</v>
      </c>
      <c r="AH16" s="27" t="s">
        <v>18</v>
      </c>
      <c r="AI16" s="27"/>
      <c r="AJ16" s="50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1">
        <f>'[1]Szenario 3'!$K17</f>
        <v>1375.0899499636937</v>
      </c>
      <c r="H17" s="95"/>
      <c r="I17" s="75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5"/>
      <c r="M17" s="91">
        <f t="shared" si="13"/>
        <v>8.306183636461034</v>
      </c>
      <c r="O17" s="33">
        <f t="shared" si="1"/>
        <v>13280.760575272299</v>
      </c>
      <c r="P17" s="37">
        <f t="shared" si="2"/>
        <v>1390.7322052640286</v>
      </c>
      <c r="Q17" s="95"/>
      <c r="R17" s="30">
        <f t="shared" si="3"/>
        <v>1</v>
      </c>
      <c r="S17" s="35">
        <f t="shared" si="4"/>
        <v>1</v>
      </c>
      <c r="T17" s="95"/>
      <c r="U17" s="41">
        <f t="shared" si="5"/>
        <v>0.33600096016700776</v>
      </c>
      <c r="V17" s="35">
        <f t="shared" si="6"/>
        <v>4.0000000335967947E-3</v>
      </c>
      <c r="W17" s="95"/>
      <c r="X17" s="87">
        <f t="shared" si="14"/>
        <v>7725</v>
      </c>
      <c r="Y17" s="43">
        <f t="shared" si="7"/>
        <v>91281465.771296039</v>
      </c>
      <c r="Z17" s="43">
        <f t="shared" si="8"/>
        <v>277550.1532176222</v>
      </c>
      <c r="AA17" s="43">
        <f t="shared" si="9"/>
        <v>-91971.516683123453</v>
      </c>
      <c r="AB17" s="44">
        <f t="shared" si="10"/>
        <v>25904.337917404879</v>
      </c>
      <c r="AD17" s="42">
        <f t="shared" si="11"/>
        <v>91500673.745747954</v>
      </c>
      <c r="AE17" s="120"/>
      <c r="AF17" s="149" t="s">
        <v>16</v>
      </c>
      <c r="AG17" s="17"/>
      <c r="AH17" s="152"/>
      <c r="AI17" s="27"/>
      <c r="AJ17" s="50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1">
        <f>'[1]Szenario 3'!$K18</f>
        <v>1393.6940256727928</v>
      </c>
      <c r="H18" s="95"/>
      <c r="I18" s="75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5"/>
      <c r="M18" s="90">
        <f t="shared" si="13"/>
        <v>10.227479545576292</v>
      </c>
      <c r="O18" s="33">
        <f t="shared" si="1"/>
        <v>13460.440657454055</v>
      </c>
      <c r="P18" s="37">
        <f t="shared" si="2"/>
        <v>1409.369594037147</v>
      </c>
      <c r="Q18" s="95"/>
      <c r="R18" s="30">
        <f t="shared" si="3"/>
        <v>1</v>
      </c>
      <c r="S18" s="35">
        <f t="shared" si="4"/>
        <v>1</v>
      </c>
      <c r="T18" s="95"/>
      <c r="U18" s="41">
        <f t="shared" si="5"/>
        <v>0.33600101319281334</v>
      </c>
      <c r="V18" s="35">
        <f t="shared" si="6"/>
        <v>4.0000000354342615E-3</v>
      </c>
      <c r="W18" s="95"/>
      <c r="X18" s="87">
        <f t="shared" si="14"/>
        <v>7725</v>
      </c>
      <c r="Y18" s="43">
        <f t="shared" si="7"/>
        <v>92516450.312946871</v>
      </c>
      <c r="Z18" s="43">
        <f t="shared" si="8"/>
        <v>281304.44586024358</v>
      </c>
      <c r="AA18" s="43">
        <f t="shared" si="9"/>
        <v>-119268.69628207982</v>
      </c>
      <c r="AB18" s="44">
        <f t="shared" si="10"/>
        <v>26254.093287572177</v>
      </c>
      <c r="AD18" s="42">
        <f t="shared" si="11"/>
        <v>92712465.155812606</v>
      </c>
      <c r="AE18" s="120"/>
      <c r="AF18" s="150"/>
      <c r="AG18" s="18">
        <v>60000</v>
      </c>
      <c r="AH18" s="152"/>
      <c r="AI18" s="27"/>
      <c r="AJ18" s="50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1">
        <f>'[1]Szenario 3'!$K19</f>
        <v>1412.2981013818919</v>
      </c>
      <c r="H19" s="95"/>
      <c r="I19" s="75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5"/>
      <c r="M19" s="91">
        <f t="shared" si="13"/>
        <v>12.148775454691551</v>
      </c>
      <c r="O19" s="33">
        <f t="shared" si="1"/>
        <v>13640.120739635813</v>
      </c>
      <c r="P19" s="37">
        <f t="shared" si="2"/>
        <v>1428.0062417680085</v>
      </c>
      <c r="Q19" s="95"/>
      <c r="R19" s="30">
        <f t="shared" si="3"/>
        <v>1</v>
      </c>
      <c r="S19" s="35">
        <f t="shared" si="4"/>
        <v>1</v>
      </c>
      <c r="T19" s="95"/>
      <c r="U19" s="41">
        <f t="shared" si="5"/>
        <v>0.33600106838516319</v>
      </c>
      <c r="V19" s="35">
        <f t="shared" si="6"/>
        <v>4.0000000373460118E-3</v>
      </c>
      <c r="W19" s="95"/>
      <c r="X19" s="87">
        <f t="shared" si="14"/>
        <v>7725</v>
      </c>
      <c r="Y19" s="43">
        <f t="shared" si="7"/>
        <v>93751435.81026566</v>
      </c>
      <c r="Z19" s="43">
        <f t="shared" si="8"/>
        <v>285058.73525709991</v>
      </c>
      <c r="AA19" s="43">
        <f t="shared" si="9"/>
        <v>-147261.42233010815</v>
      </c>
      <c r="AB19" s="44">
        <f t="shared" si="10"/>
        <v>26603.84569246924</v>
      </c>
      <c r="AD19" s="42">
        <f t="shared" si="11"/>
        <v>93923561.968885124</v>
      </c>
      <c r="AE19" s="120"/>
      <c r="AF19" s="151"/>
      <c r="AG19" s="17"/>
      <c r="AH19" s="152"/>
      <c r="AI19" s="27"/>
      <c r="AJ19" s="50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1">
        <f>'[1]Szenario 3'!$K20</f>
        <v>1430.902177090991</v>
      </c>
      <c r="H20" s="95"/>
      <c r="I20" s="75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5"/>
      <c r="M20" s="90">
        <f t="shared" si="13"/>
        <v>14.070071363806809</v>
      </c>
      <c r="O20" s="33">
        <f t="shared" si="1"/>
        <v>13819.800821817569</v>
      </c>
      <c r="P20" s="37">
        <f t="shared" si="2"/>
        <v>1446.6421729111189</v>
      </c>
      <c r="Q20" s="95"/>
      <c r="R20" s="30">
        <f t="shared" si="3"/>
        <v>1</v>
      </c>
      <c r="S20" s="35">
        <f t="shared" si="4"/>
        <v>1</v>
      </c>
      <c r="T20" s="95"/>
      <c r="U20" s="41">
        <f t="shared" si="5"/>
        <v>0.33600112580228292</v>
      </c>
      <c r="V20" s="35">
        <f t="shared" si="6"/>
        <v>4.0000000393340162E-3</v>
      </c>
      <c r="W20" s="95"/>
      <c r="X20" s="87">
        <f t="shared" si="14"/>
        <v>7725</v>
      </c>
      <c r="Y20" s="43">
        <f t="shared" si="7"/>
        <v>94986422.304820418</v>
      </c>
      <c r="Z20" s="43">
        <f t="shared" si="8"/>
        <v>288813.02151530178</v>
      </c>
      <c r="AA20" s="43">
        <f t="shared" si="9"/>
        <v>-175949.69482720838</v>
      </c>
      <c r="AB20" s="44">
        <f t="shared" si="10"/>
        <v>26953.595229950424</v>
      </c>
      <c r="AD20" s="42">
        <f t="shared" si="11"/>
        <v>95133964.226738453</v>
      </c>
      <c r="AE20" s="120"/>
      <c r="AF20" s="66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1">
        <f>'[1]Szenario 3'!$K21</f>
        <v>1449.5062528000901</v>
      </c>
      <c r="H21" s="95"/>
      <c r="I21" s="75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5"/>
      <c r="M21" s="91">
        <f t="shared" si="13"/>
        <v>15.991367272922067</v>
      </c>
      <c r="O21" s="33">
        <f t="shared" si="1"/>
        <v>13999.480903999325</v>
      </c>
      <c r="P21" s="37">
        <f t="shared" si="2"/>
        <v>1465.2774108566889</v>
      </c>
      <c r="Q21" s="95"/>
      <c r="R21" s="30">
        <f t="shared" si="3"/>
        <v>1</v>
      </c>
      <c r="S21" s="35">
        <f t="shared" si="4"/>
        <v>1</v>
      </c>
      <c r="T21" s="95"/>
      <c r="U21" s="41">
        <f t="shared" si="5"/>
        <v>0.33600118550317032</v>
      </c>
      <c r="V21" s="35">
        <f t="shared" si="6"/>
        <v>4.0000000414002748E-3</v>
      </c>
      <c r="W21" s="95"/>
      <c r="X21" s="87">
        <f t="shared" si="14"/>
        <v>7725</v>
      </c>
      <c r="Y21" s="43">
        <f t="shared" si="7"/>
        <v>96221409.839201137</v>
      </c>
      <c r="Z21" s="43">
        <f t="shared" si="8"/>
        <v>292567.30473729846</v>
      </c>
      <c r="AA21" s="43">
        <f t="shared" si="9"/>
        <v>-205333.51377338049</v>
      </c>
      <c r="AB21" s="44">
        <f t="shared" si="10"/>
        <v>27303.341993611328</v>
      </c>
      <c r="AD21" s="42">
        <f t="shared" si="11"/>
        <v>96343671.97215867</v>
      </c>
      <c r="AE21" s="120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1">
        <f>'[1]Szenario 3'!$K22</f>
        <v>1468.110328509189</v>
      </c>
      <c r="H22" s="95"/>
      <c r="I22" s="75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5"/>
      <c r="M22" s="90">
        <f t="shared" si="13"/>
        <v>17.912663182037328</v>
      </c>
      <c r="O22" s="33">
        <f t="shared" si="1"/>
        <v>14179.160986181081</v>
      </c>
      <c r="P22" s="37">
        <f t="shared" si="2"/>
        <v>1483.9119779879088</v>
      </c>
      <c r="Q22" s="95"/>
      <c r="R22" s="30">
        <f t="shared" si="3"/>
        <v>1</v>
      </c>
      <c r="S22" s="35">
        <f t="shared" si="4"/>
        <v>1</v>
      </c>
      <c r="T22" s="95"/>
      <c r="U22" s="41">
        <f t="shared" si="5"/>
        <v>0.33600124754759514</v>
      </c>
      <c r="V22" s="35">
        <f t="shared" si="6"/>
        <v>4.0000000435468112E-3</v>
      </c>
      <c r="W22" s="95"/>
      <c r="X22" s="87">
        <f t="shared" si="14"/>
        <v>7725</v>
      </c>
      <c r="Y22" s="43">
        <f t="shared" si="7"/>
        <v>97456398.457036778</v>
      </c>
      <c r="Z22" s="43">
        <f t="shared" si="8"/>
        <v>296321.58502112835</v>
      </c>
      <c r="AA22" s="43">
        <f t="shared" si="9"/>
        <v>-235412.87916862467</v>
      </c>
      <c r="AB22" s="44">
        <f t="shared" si="10"/>
        <v>27653.086073017985</v>
      </c>
      <c r="AD22" s="42">
        <f t="shared" si="11"/>
        <v>97552685.248962283</v>
      </c>
      <c r="AE22" s="120"/>
      <c r="AF22" s="56" t="s">
        <v>25</v>
      </c>
      <c r="AG22" s="47"/>
      <c r="AH22" s="47"/>
      <c r="AI22" s="83" t="s">
        <v>62</v>
      </c>
      <c r="AJ22" s="84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1">
        <f>'[1]Szenario 3'!$K23</f>
        <v>1486.7144042182883</v>
      </c>
      <c r="H23" s="95"/>
      <c r="I23" s="75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5"/>
      <c r="M23" s="91">
        <f t="shared" si="13"/>
        <v>19.833959091152586</v>
      </c>
      <c r="O23" s="33">
        <f t="shared" si="1"/>
        <v>14358.841068362839</v>
      </c>
      <c r="P23" s="37">
        <f t="shared" si="2"/>
        <v>1502.5458957345679</v>
      </c>
      <c r="Q23" s="95"/>
      <c r="R23" s="30">
        <f t="shared" si="3"/>
        <v>1</v>
      </c>
      <c r="S23" s="35">
        <f t="shared" si="4"/>
        <v>1</v>
      </c>
      <c r="T23" s="95"/>
      <c r="U23" s="41">
        <f t="shared" si="5"/>
        <v>0.33600131199609939</v>
      </c>
      <c r="V23" s="35">
        <f t="shared" si="6"/>
        <v>4.0000000457756785E-3</v>
      </c>
      <c r="W23" s="95"/>
      <c r="X23" s="87">
        <f t="shared" si="14"/>
        <v>7725</v>
      </c>
      <c r="Y23" s="43">
        <f t="shared" si="7"/>
        <v>98691388.203012332</v>
      </c>
      <c r="Z23" s="43">
        <f t="shared" si="8"/>
        <v>300075.86246065382</v>
      </c>
      <c r="AA23" s="43">
        <f t="shared" si="9"/>
        <v>-266187.79101294064</v>
      </c>
      <c r="AB23" s="44">
        <f t="shared" si="10"/>
        <v>28002.827553921386</v>
      </c>
      <c r="AD23" s="42">
        <f t="shared" si="11"/>
        <v>98761004.102013975</v>
      </c>
      <c r="AE23" s="120"/>
      <c r="AF23" s="57" t="s">
        <v>34</v>
      </c>
      <c r="AG23" s="27"/>
      <c r="AH23" s="27"/>
      <c r="AI23" s="81" t="s">
        <v>63</v>
      </c>
      <c r="AJ23" s="85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1">
        <f>'[1]Szenario 3'!$K24</f>
        <v>1505.3184799273872</v>
      </c>
      <c r="H24" s="95"/>
      <c r="I24" s="75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5"/>
      <c r="M24" s="90">
        <f t="shared" si="13"/>
        <v>21.755255000267844</v>
      </c>
      <c r="O24" s="33">
        <f t="shared" si="1"/>
        <v>14538.521150544595</v>
      </c>
      <c r="P24" s="37">
        <f t="shared" si="2"/>
        <v>1521.1791846232784</v>
      </c>
      <c r="Q24" s="95"/>
      <c r="R24" s="30">
        <f t="shared" si="3"/>
        <v>1</v>
      </c>
      <c r="S24" s="35">
        <f t="shared" si="4"/>
        <v>1</v>
      </c>
      <c r="T24" s="95"/>
      <c r="U24" s="41">
        <f t="shared" si="5"/>
        <v>0.33600137890999693</v>
      </c>
      <c r="V24" s="35">
        <f t="shared" si="6"/>
        <v>4.0000000480889504E-3</v>
      </c>
      <c r="W24" s="95"/>
      <c r="X24" s="87">
        <f t="shared" si="14"/>
        <v>7725</v>
      </c>
      <c r="Y24" s="43">
        <f t="shared" si="7"/>
        <v>99926379.122885406</v>
      </c>
      <c r="Z24" s="43">
        <f t="shared" si="8"/>
        <v>303830.13714578148</v>
      </c>
      <c r="AA24" s="43">
        <f t="shared" si="9"/>
        <v>-297658.24930632854</v>
      </c>
      <c r="AB24" s="44">
        <f t="shared" si="10"/>
        <v>28352.566518458498</v>
      </c>
      <c r="AD24" s="42">
        <f t="shared" si="11"/>
        <v>99968628.577243328</v>
      </c>
      <c r="AE24" s="120"/>
      <c r="AF24" s="49" t="s">
        <v>35</v>
      </c>
      <c r="AG24" s="28">
        <v>5</v>
      </c>
      <c r="AH24" s="27" t="s">
        <v>28</v>
      </c>
      <c r="AI24" s="81" t="s">
        <v>66</v>
      </c>
      <c r="AJ24" s="85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1">
        <f>'[1]Szenario 3'!$K25</f>
        <v>1523.9225556364863</v>
      </c>
      <c r="H25" s="95"/>
      <c r="I25" s="75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5"/>
      <c r="M25" s="91">
        <f t="shared" si="13"/>
        <v>23.676550909383103</v>
      </c>
      <c r="O25" s="33">
        <f t="shared" si="1"/>
        <v>14718.201232726351</v>
      </c>
      <c r="P25" s="37">
        <f t="shared" si="2"/>
        <v>1539.8118643245643</v>
      </c>
      <c r="Q25" s="95"/>
      <c r="R25" s="30">
        <f t="shared" si="3"/>
        <v>1</v>
      </c>
      <c r="S25" s="35">
        <f t="shared" si="4"/>
        <v>1</v>
      </c>
      <c r="T25" s="95"/>
      <c r="U25" s="41">
        <f t="shared" si="5"/>
        <v>0.33600144835137397</v>
      </c>
      <c r="V25" s="35">
        <f t="shared" si="6"/>
        <v>4.0000000504887305E-3</v>
      </c>
      <c r="W25" s="95"/>
      <c r="X25" s="87">
        <f t="shared" si="14"/>
        <v>7725</v>
      </c>
      <c r="Y25" s="43">
        <f t="shared" si="7"/>
        <v>101161371.26350293</v>
      </c>
      <c r="Z25" s="43">
        <f t="shared" si="8"/>
        <v>307584.40916266822</v>
      </c>
      <c r="AA25" s="43">
        <f t="shared" si="9"/>
        <v>-329824.25404878828</v>
      </c>
      <c r="AB25" s="44">
        <f t="shared" si="10"/>
        <v>28702.303045340628</v>
      </c>
      <c r="AD25" s="42">
        <f t="shared" si="11"/>
        <v>101175558.72166215</v>
      </c>
      <c r="AE25" s="120"/>
      <c r="AF25" s="49" t="s">
        <v>36</v>
      </c>
      <c r="AG25" s="28">
        <v>30</v>
      </c>
      <c r="AH25" s="27" t="s">
        <v>28</v>
      </c>
      <c r="AI25" s="81" t="s">
        <v>68</v>
      </c>
      <c r="AJ25" s="85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1">
        <f>'[1]Szenario 3'!$K26</f>
        <v>1542.5266313455852</v>
      </c>
      <c r="H26" s="95"/>
      <c r="I26" s="75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5"/>
      <c r="M26" s="90">
        <f t="shared" si="13"/>
        <v>25.597846818498361</v>
      </c>
      <c r="O26" s="33">
        <f t="shared" si="1"/>
        <v>14897.881314908107</v>
      </c>
      <c r="P26" s="37">
        <f t="shared" si="2"/>
        <v>1558.4439536970285</v>
      </c>
      <c r="Q26" s="95"/>
      <c r="R26" s="30">
        <f t="shared" si="3"/>
        <v>1</v>
      </c>
      <c r="S26" s="35">
        <f t="shared" si="4"/>
        <v>1</v>
      </c>
      <c r="T26" s="95"/>
      <c r="U26" s="41">
        <f t="shared" si="5"/>
        <v>0.33600152038308856</v>
      </c>
      <c r="V26" s="35">
        <f t="shared" si="6"/>
        <v>4.0000000529771453E-3</v>
      </c>
      <c r="W26" s="95"/>
      <c r="X26" s="87">
        <f t="shared" si="14"/>
        <v>7725</v>
      </c>
      <c r="Y26" s="43">
        <f t="shared" si="7"/>
        <v>102396364.67281747</v>
      </c>
      <c r="Z26" s="43">
        <f t="shared" si="8"/>
        <v>311338.67859391466</v>
      </c>
      <c r="AA26" s="43">
        <f t="shared" si="9"/>
        <v>-362685.80524032004</v>
      </c>
      <c r="AB26" s="44">
        <f t="shared" si="10"/>
        <v>29052.037210030223</v>
      </c>
      <c r="AD26" s="42">
        <f t="shared" si="11"/>
        <v>102381794.5833811</v>
      </c>
      <c r="AE26" s="120"/>
      <c r="AF26" s="58" t="s">
        <v>27</v>
      </c>
      <c r="AG26" s="59">
        <f>(3750*AJ11*AG8)+(850*AJ9)+(4*130000)</f>
        <v>1160000</v>
      </c>
      <c r="AH26" s="40" t="s">
        <v>21</v>
      </c>
      <c r="AI26" s="86"/>
      <c r="AJ26" s="39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1">
        <f>'[1]Szenario 3'!$K27</f>
        <v>1561.1307070546845</v>
      </c>
      <c r="H27" s="95"/>
      <c r="I27" s="75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5"/>
      <c r="M27" s="91">
        <f t="shared" si="13"/>
        <v>27.51914272761362</v>
      </c>
      <c r="O27" s="33">
        <f t="shared" si="1"/>
        <v>15077.561397089865</v>
      </c>
      <c r="P27" s="37">
        <f t="shared" si="2"/>
        <v>1577.0754708288182</v>
      </c>
      <c r="Q27" s="95"/>
      <c r="R27" s="30">
        <f t="shared" si="3"/>
        <v>1</v>
      </c>
      <c r="S27" s="35">
        <f t="shared" si="4"/>
        <v>1</v>
      </c>
      <c r="T27" s="95"/>
      <c r="U27" s="41">
        <f t="shared" si="5"/>
        <v>0.33600159506877103</v>
      </c>
      <c r="V27" s="35">
        <f t="shared" si="6"/>
        <v>4.0000000555563504E-3</v>
      </c>
      <c r="W27" s="95"/>
      <c r="X27" s="87">
        <f t="shared" si="14"/>
        <v>7725</v>
      </c>
      <c r="Y27" s="43">
        <f t="shared" si="7"/>
        <v>103631359.39990368</v>
      </c>
      <c r="Z27" s="43">
        <f t="shared" si="8"/>
        <v>315092.94551874709</v>
      </c>
      <c r="AA27" s="43">
        <f t="shared" si="9"/>
        <v>-396242.90288092376</v>
      </c>
      <c r="AB27" s="44">
        <f t="shared" si="10"/>
        <v>29401.769084906755</v>
      </c>
      <c r="AD27" s="42">
        <f t="shared" si="11"/>
        <v>103587336.21162641</v>
      </c>
      <c r="AE27" s="120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1">
        <f>'[1]Szenario 3'!$K28</f>
        <v>1579.7347827637834</v>
      </c>
      <c r="H28" s="95"/>
      <c r="I28" s="75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5"/>
      <c r="M28" s="90">
        <f t="shared" si="13"/>
        <v>29.440438636728878</v>
      </c>
      <c r="O28" s="33">
        <f t="shared" si="1"/>
        <v>15257.241479271621</v>
      </c>
      <c r="P28" s="37">
        <f t="shared" si="2"/>
        <v>1595.70643307657</v>
      </c>
      <c r="Q28" s="95"/>
      <c r="R28" s="30">
        <f t="shared" si="3"/>
        <v>1</v>
      </c>
      <c r="S28" s="35">
        <f t="shared" si="4"/>
        <v>1</v>
      </c>
      <c r="T28" s="95"/>
      <c r="U28" s="41">
        <f t="shared" si="5"/>
        <v>0.33600167247282375</v>
      </c>
      <c r="V28" s="35">
        <f t="shared" si="6"/>
        <v>4.0000000582285245E-3</v>
      </c>
      <c r="W28" s="95"/>
      <c r="X28" s="87">
        <f t="shared" si="14"/>
        <v>7725</v>
      </c>
      <c r="Y28" s="43">
        <f t="shared" si="7"/>
        <v>104866355.49497437</v>
      </c>
      <c r="Z28" s="43">
        <f t="shared" si="8"/>
        <v>318847.21001318732</v>
      </c>
      <c r="AA28" s="43">
        <f t="shared" si="9"/>
        <v>-430495.54697059927</v>
      </c>
      <c r="AB28" s="44">
        <f t="shared" si="10"/>
        <v>29751.498739422565</v>
      </c>
      <c r="AD28" s="42">
        <f t="shared" si="11"/>
        <v>104792183.65675637</v>
      </c>
      <c r="AE28" s="120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1">
        <f>'[1]Szenario 3'!$K29</f>
        <v>1598.3388584728825</v>
      </c>
      <c r="H29" s="95"/>
      <c r="I29" s="75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5"/>
      <c r="M29" s="91">
        <f t="shared" si="13"/>
        <v>31.361734545844136</v>
      </c>
      <c r="O29" s="33">
        <f t="shared" si="1"/>
        <v>15436.921561453377</v>
      </c>
      <c r="P29" s="37">
        <f t="shared" si="2"/>
        <v>1614.3368571020214</v>
      </c>
      <c r="Q29" s="95"/>
      <c r="R29" s="30">
        <f t="shared" si="3"/>
        <v>1</v>
      </c>
      <c r="S29" s="35">
        <f t="shared" si="4"/>
        <v>1</v>
      </c>
      <c r="T29" s="95"/>
      <c r="U29" s="41">
        <f t="shared" si="5"/>
        <v>0.33600175266042104</v>
      </c>
      <c r="V29" s="35">
        <f t="shared" si="6"/>
        <v>4.0000000609958734E-3</v>
      </c>
      <c r="W29" s="95"/>
      <c r="X29" s="87">
        <f t="shared" si="14"/>
        <v>7725</v>
      </c>
      <c r="Y29" s="43">
        <f t="shared" si="7"/>
        <v>106101353.00939651</v>
      </c>
      <c r="Z29" s="43">
        <f t="shared" si="8"/>
        <v>322601.47215021384</v>
      </c>
      <c r="AA29" s="43">
        <f t="shared" si="9"/>
        <v>-465443.73750934668</v>
      </c>
      <c r="AB29" s="44">
        <f t="shared" si="10"/>
        <v>30101.226240249347</v>
      </c>
      <c r="AD29" s="42">
        <f t="shared" si="11"/>
        <v>105996336.97027762</v>
      </c>
      <c r="AE29" s="120"/>
      <c r="AF29" s="57" t="s">
        <v>23</v>
      </c>
      <c r="AG29" s="28">
        <v>35</v>
      </c>
      <c r="AH29" s="27" t="s">
        <v>21</v>
      </c>
      <c r="AI29" s="50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1">
        <f>'[1]Szenario 3'!$K30</f>
        <v>1616.9429341819816</v>
      </c>
      <c r="H30" s="95"/>
      <c r="I30" s="75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5"/>
      <c r="M30" s="90">
        <f t="shared" si="13"/>
        <v>33.283030454959395</v>
      </c>
      <c r="O30" s="33">
        <f t="shared" si="1"/>
        <v>15616.601643635135</v>
      </c>
      <c r="P30" s="37">
        <f t="shared" si="2"/>
        <v>1632.9667589064422</v>
      </c>
      <c r="Q30" s="95"/>
      <c r="R30" s="30">
        <f t="shared" si="3"/>
        <v>1</v>
      </c>
      <c r="S30" s="35">
        <f t="shared" si="4"/>
        <v>1</v>
      </c>
      <c r="T30" s="95"/>
      <c r="U30" s="41">
        <f t="shared" si="5"/>
        <v>0.33600183569750952</v>
      </c>
      <c r="V30" s="35">
        <f t="shared" si="6"/>
        <v>4.0000000638606269E-3</v>
      </c>
      <c r="W30" s="95"/>
      <c r="X30" s="87">
        <f t="shared" si="14"/>
        <v>7725</v>
      </c>
      <c r="Y30" s="43">
        <f t="shared" si="7"/>
        <v>107336351.9957073</v>
      </c>
      <c r="Z30" s="43">
        <f t="shared" si="8"/>
        <v>326355.73199991242</v>
      </c>
      <c r="AA30" s="43">
        <f t="shared" si="9"/>
        <v>-501087.47449716617</v>
      </c>
      <c r="AB30" s="44">
        <f t="shared" si="10"/>
        <v>30450.951651415977</v>
      </c>
      <c r="AD30" s="42">
        <f t="shared" si="11"/>
        <v>107199796.20486146</v>
      </c>
      <c r="AE30" s="120"/>
      <c r="AF30" s="61" t="s">
        <v>24</v>
      </c>
      <c r="AG30" s="28">
        <v>56</v>
      </c>
      <c r="AH30" s="27" t="s">
        <v>21</v>
      </c>
      <c r="AI30" s="50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1">
        <f>'[1]Szenario 3'!$K31</f>
        <v>1635.5470098910807</v>
      </c>
      <c r="H31" s="95"/>
      <c r="I31" s="75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5"/>
      <c r="M31" s="91">
        <f t="shared" si="13"/>
        <v>35.204326364074653</v>
      </c>
      <c r="O31" s="33">
        <f t="shared" si="1"/>
        <v>15796.281725816891</v>
      </c>
      <c r="P31" s="37">
        <f t="shared" si="2"/>
        <v>1651.5961538630381</v>
      </c>
      <c r="Q31" s="95"/>
      <c r="R31" s="30">
        <f t="shared" si="3"/>
        <v>1</v>
      </c>
      <c r="S31" s="35">
        <f t="shared" si="4"/>
        <v>1</v>
      </c>
      <c r="T31" s="95"/>
      <c r="U31" s="41">
        <f t="shared" si="5"/>
        <v>0.33600192165080772</v>
      </c>
      <c r="V31" s="35">
        <f t="shared" si="6"/>
        <v>4.0000000668250438E-3</v>
      </c>
      <c r="W31" s="95"/>
      <c r="X31" s="87">
        <f t="shared" si="14"/>
        <v>7725</v>
      </c>
      <c r="Y31" s="43">
        <f t="shared" si="7"/>
        <v>108571352.50762989</v>
      </c>
      <c r="Z31" s="43">
        <f t="shared" si="8"/>
        <v>330109.98962961737</v>
      </c>
      <c r="AA31" s="43">
        <f t="shared" si="9"/>
        <v>-537426.7579340575</v>
      </c>
      <c r="AB31" s="44">
        <f t="shared" si="10"/>
        <v>30800.6750344381</v>
      </c>
      <c r="AD31" s="42">
        <f t="shared" si="11"/>
        <v>108402561.41435987</v>
      </c>
      <c r="AE31" s="120"/>
      <c r="AF31" s="62" t="s">
        <v>43</v>
      </c>
      <c r="AG31" s="28" t="s">
        <v>57</v>
      </c>
      <c r="AH31" s="27"/>
      <c r="AI31" s="50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1">
        <f>'[1]Szenario 3'!$K32</f>
        <v>1654.1510856001801</v>
      </c>
      <c r="H32" s="95"/>
      <c r="I32" s="75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5"/>
      <c r="M32" s="90">
        <f t="shared" si="13"/>
        <v>37.125622273189911</v>
      </c>
      <c r="O32" s="33">
        <f t="shared" si="1"/>
        <v>15975.961807998649</v>
      </c>
      <c r="P32" s="37">
        <f t="shared" si="2"/>
        <v>1670.2250567474684</v>
      </c>
      <c r="Q32" s="95"/>
      <c r="R32" s="30">
        <f t="shared" si="3"/>
        <v>1</v>
      </c>
      <c r="S32" s="35">
        <f t="shared" si="4"/>
        <v>1</v>
      </c>
      <c r="T32" s="95"/>
      <c r="U32" s="41">
        <f t="shared" si="5"/>
        <v>0.33600201058780638</v>
      </c>
      <c r="V32" s="35">
        <f t="shared" si="6"/>
        <v>4.0000000698914061E-3</v>
      </c>
      <c r="W32" s="95"/>
      <c r="X32" s="87">
        <f t="shared" si="14"/>
        <v>7725</v>
      </c>
      <c r="Y32" s="43">
        <f t="shared" si="7"/>
        <v>109806354.60008919</v>
      </c>
      <c r="Z32" s="43">
        <f t="shared" si="8"/>
        <v>333864.24510404625</v>
      </c>
      <c r="AA32" s="43">
        <f t="shared" si="9"/>
        <v>-574461.58782002074</v>
      </c>
      <c r="AB32" s="44">
        <f t="shared" si="10"/>
        <v>31150.396448440344</v>
      </c>
      <c r="AD32" s="42">
        <f t="shared" si="11"/>
        <v>109604632.65382165</v>
      </c>
      <c r="AE32" s="120"/>
      <c r="AF32" s="49" t="s">
        <v>23</v>
      </c>
      <c r="AG32" s="27"/>
      <c r="AH32" s="28">
        <v>0</v>
      </c>
      <c r="AI32" s="50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1">
        <f>'[1]Szenario 3'!$K33</f>
        <v>1672.7551613092789</v>
      </c>
      <c r="H33" s="95"/>
      <c r="I33" s="75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5"/>
      <c r="M33" s="91">
        <f t="shared" si="13"/>
        <v>39.04691818230517</v>
      </c>
      <c r="O33" s="33">
        <f t="shared" si="1"/>
        <v>16155.641890180405</v>
      </c>
      <c r="P33" s="37">
        <f t="shared" si="2"/>
        <v>1688.853481766597</v>
      </c>
      <c r="Q33" s="95"/>
      <c r="R33" s="30">
        <f t="shared" si="3"/>
        <v>1</v>
      </c>
      <c r="S33" s="35">
        <f t="shared" si="4"/>
        <v>1</v>
      </c>
      <c r="T33" s="95"/>
      <c r="U33" s="41">
        <f t="shared" si="5"/>
        <v>0.33600210257676827</v>
      </c>
      <c r="V33" s="35">
        <f t="shared" si="6"/>
        <v>4.0000000730620244E-3</v>
      </c>
      <c r="W33" s="95"/>
      <c r="X33" s="87">
        <f t="shared" si="14"/>
        <v>7725</v>
      </c>
      <c r="Y33" s="43">
        <f t="shared" si="7"/>
        <v>111041358.32922749</v>
      </c>
      <c r="Z33" s="43">
        <f t="shared" si="8"/>
        <v>337618.49848542514</v>
      </c>
      <c r="AA33" s="43">
        <f t="shared" si="9"/>
        <v>-612191.96415505582</v>
      </c>
      <c r="AB33" s="44">
        <f t="shared" si="10"/>
        <v>31500.115950271243</v>
      </c>
      <c r="AD33" s="42">
        <f t="shared" si="11"/>
        <v>110806009.97950813</v>
      </c>
      <c r="AE33" s="120"/>
      <c r="AF33" s="77" t="s">
        <v>24</v>
      </c>
      <c r="AG33" s="40"/>
      <c r="AH33" s="59">
        <f>20/60</f>
        <v>0.33333333333333331</v>
      </c>
      <c r="AI33" s="55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1">
        <f>'[1]Szenario 3'!$K34</f>
        <v>1691.3592370183781</v>
      </c>
      <c r="H34" s="95"/>
      <c r="I34" s="75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5"/>
      <c r="M34" s="90">
        <f t="shared" si="13"/>
        <v>40.968214091420428</v>
      </c>
      <c r="O34" s="33">
        <f t="shared" si="1"/>
        <v>16335.321972362161</v>
      </c>
      <c r="P34" s="37">
        <f t="shared" si="2"/>
        <v>1707.4814425856043</v>
      </c>
      <c r="Q34" s="95"/>
      <c r="R34" s="30">
        <f t="shared" si="3"/>
        <v>1</v>
      </c>
      <c r="S34" s="35">
        <f t="shared" si="4"/>
        <v>1</v>
      </c>
      <c r="T34" s="95"/>
      <c r="U34" s="41">
        <f t="shared" si="5"/>
        <v>0.33600219768672818</v>
      </c>
      <c r="V34" s="35">
        <f t="shared" si="6"/>
        <v>4.0000000763392293E-3</v>
      </c>
      <c r="W34" s="95"/>
      <c r="X34" s="87">
        <f t="shared" si="14"/>
        <v>7725</v>
      </c>
      <c r="Y34" s="43">
        <f t="shared" si="7"/>
        <v>112276363.75241998</v>
      </c>
      <c r="Z34" s="43">
        <f t="shared" si="8"/>
        <v>341372.74983360752</v>
      </c>
      <c r="AA34" s="43">
        <f t="shared" si="9"/>
        <v>-650617.88693916297</v>
      </c>
      <c r="AB34" s="44">
        <f t="shared" si="10"/>
        <v>31849.833594611842</v>
      </c>
      <c r="AD34" s="42">
        <f t="shared" si="11"/>
        <v>112006693.44890903</v>
      </c>
      <c r="AE34" s="120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1">
        <f>'[1]Szenario 3'!$K35</f>
        <v>1709.9633127274767</v>
      </c>
      <c r="H35" s="95"/>
      <c r="I35" s="75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5"/>
      <c r="M35" s="91">
        <f t="shared" si="13"/>
        <v>42.889510000535687</v>
      </c>
      <c r="O35" s="33">
        <f t="shared" si="1"/>
        <v>16515.002054543915</v>
      </c>
      <c r="P35" s="37">
        <f t="shared" si="2"/>
        <v>1726.1089523535575</v>
      </c>
      <c r="Q35" s="95"/>
      <c r="R35" s="30">
        <f t="shared" si="3"/>
        <v>1</v>
      </c>
      <c r="S35" s="35">
        <f t="shared" si="4"/>
        <v>1</v>
      </c>
      <c r="T35" s="95"/>
      <c r="U35" s="41">
        <f t="shared" si="5"/>
        <v>0.33600229598749315</v>
      </c>
      <c r="V35" s="35">
        <f t="shared" si="6"/>
        <v>4.0000000797253844E-3</v>
      </c>
      <c r="W35" s="95"/>
      <c r="X35" s="87">
        <f t="shared" si="14"/>
        <v>7725</v>
      </c>
      <c r="Y35" s="43">
        <f t="shared" si="7"/>
        <v>113511370.92829028</v>
      </c>
      <c r="Z35" s="43">
        <f t="shared" si="8"/>
        <v>345126.99920618621</v>
      </c>
      <c r="AA35" s="43">
        <f t="shared" si="9"/>
        <v>-689739.35617234174</v>
      </c>
      <c r="AB35" s="44">
        <f t="shared" si="10"/>
        <v>32199.549434077955</v>
      </c>
      <c r="AD35" s="42">
        <f t="shared" si="11"/>
        <v>113206683.12075821</v>
      </c>
      <c r="AE35" s="120"/>
      <c r="AF35" s="56" t="s">
        <v>37</v>
      </c>
      <c r="AG35" s="47"/>
      <c r="AH35" s="60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1">
        <f>'[1]Szenario 3'!$K36</f>
        <v>1728.5673884365763</v>
      </c>
      <c r="H36" s="95"/>
      <c r="I36" s="75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5"/>
      <c r="M36" s="90">
        <f t="shared" si="13"/>
        <v>44.810805909650945</v>
      </c>
      <c r="O36" s="33">
        <f t="shared" si="1"/>
        <v>16694.682136725674</v>
      </c>
      <c r="P36" s="37">
        <f t="shared" si="2"/>
        <v>1744.7360237275518</v>
      </c>
      <c r="Q36" s="95"/>
      <c r="R36" s="30">
        <f t="shared" si="3"/>
        <v>1</v>
      </c>
      <c r="S36" s="35">
        <f t="shared" si="4"/>
        <v>1</v>
      </c>
      <c r="T36" s="95"/>
      <c r="U36" s="41">
        <f t="shared" si="5"/>
        <v>0.33600239754964212</v>
      </c>
      <c r="V36" s="35">
        <f t="shared" si="6"/>
        <v>4.0000000832228749E-3</v>
      </c>
      <c r="W36" s="95"/>
      <c r="X36" s="87">
        <f t="shared" si="14"/>
        <v>7725</v>
      </c>
      <c r="Y36" s="43">
        <f t="shared" si="7"/>
        <v>114746379.91672595</v>
      </c>
      <c r="Z36" s="43">
        <f t="shared" si="8"/>
        <v>348881.24665859941</v>
      </c>
      <c r="AA36" s="43">
        <f t="shared" si="9"/>
        <v>-729556.3718545927</v>
      </c>
      <c r="AB36" s="44">
        <f t="shared" si="10"/>
        <v>32549.263519316759</v>
      </c>
      <c r="AD36" s="42">
        <f t="shared" si="11"/>
        <v>114405979.05504927</v>
      </c>
      <c r="AE36" s="120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1">
        <f>'[1]Szenario 3'!$K37</f>
        <v>1747.1714641456751</v>
      </c>
      <c r="H37" s="95"/>
      <c r="I37" s="75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5"/>
      <c r="M37" s="91">
        <f t="shared" si="13"/>
        <v>46.732101818766203</v>
      </c>
      <c r="O37" s="33">
        <f t="shared" si="1"/>
        <v>16874.36221890743</v>
      </c>
      <c r="P37" s="37">
        <f t="shared" si="2"/>
        <v>1763.3626688955019</v>
      </c>
      <c r="Q37" s="95"/>
      <c r="R37" s="30">
        <f t="shared" si="3"/>
        <v>1</v>
      </c>
      <c r="S37" s="35">
        <f t="shared" si="4"/>
        <v>1</v>
      </c>
      <c r="T37" s="95"/>
      <c r="U37" s="41">
        <f t="shared" si="5"/>
        <v>0.33600250244452629</v>
      </c>
      <c r="V37" s="35">
        <f t="shared" si="6"/>
        <v>4.0000000868341129E-3</v>
      </c>
      <c r="W37" s="95"/>
      <c r="X37" s="87">
        <f t="shared" si="14"/>
        <v>7725</v>
      </c>
      <c r="Y37" s="43">
        <f t="shared" si="7"/>
        <v>115981390.77889362</v>
      </c>
      <c r="Z37" s="43">
        <f t="shared" si="8"/>
        <v>352635.49224423018</v>
      </c>
      <c r="AA37" s="43">
        <f t="shared" si="9"/>
        <v>-770068.9339859155</v>
      </c>
      <c r="AB37" s="44">
        <f t="shared" si="10"/>
        <v>32898.975899098026</v>
      </c>
      <c r="AD37" s="42">
        <f t="shared" si="11"/>
        <v>115604581.31305103</v>
      </c>
      <c r="AE37" s="120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1">
        <f>'[1]Szenario 3'!$K38</f>
        <v>1765.7755398547743</v>
      </c>
      <c r="H38" s="95"/>
      <c r="I38" s="75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5"/>
      <c r="M38" s="90">
        <f t="shared" si="13"/>
        <v>48.653397727881462</v>
      </c>
      <c r="O38" s="33">
        <f t="shared" si="1"/>
        <v>17054.042301089186</v>
      </c>
      <c r="P38" s="37">
        <f t="shared" si="2"/>
        <v>1781.9888995976862</v>
      </c>
      <c r="Q38" s="95"/>
      <c r="R38" s="30">
        <f t="shared" si="3"/>
        <v>1</v>
      </c>
      <c r="S38" s="35">
        <f t="shared" si="4"/>
        <v>1</v>
      </c>
      <c r="T38" s="95"/>
      <c r="U38" s="41">
        <f t="shared" si="5"/>
        <v>0.33600261074426885</v>
      </c>
      <c r="V38" s="35">
        <f t="shared" si="6"/>
        <v>4.0000000905615358E-3</v>
      </c>
      <c r="W38" s="95"/>
      <c r="X38" s="87">
        <f t="shared" si="14"/>
        <v>7725</v>
      </c>
      <c r="Y38" s="43">
        <f t="shared" si="7"/>
        <v>117216403.5772544</v>
      </c>
      <c r="Z38" s="43">
        <f t="shared" si="8"/>
        <v>356389.73601450078</v>
      </c>
      <c r="AA38" s="43">
        <f t="shared" si="9"/>
        <v>-811277.04256631015</v>
      </c>
      <c r="AB38" s="44">
        <f t="shared" si="10"/>
        <v>33248.686620400331</v>
      </c>
      <c r="AD38" s="42">
        <f t="shared" si="11"/>
        <v>116802489.95732298</v>
      </c>
      <c r="AE38" s="120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1">
        <f>'[1]Szenario 3'!$K39</f>
        <v>1784.3796155638734</v>
      </c>
      <c r="H39" s="95"/>
      <c r="I39" s="75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5"/>
      <c r="M39" s="91">
        <f t="shared" si="13"/>
        <v>50.57469363699672</v>
      </c>
      <c r="O39" s="33">
        <f t="shared" si="1"/>
        <v>17233.722383270942</v>
      </c>
      <c r="P39" s="37">
        <f t="shared" si="2"/>
        <v>1800.6147271471093</v>
      </c>
      <c r="Q39" s="95"/>
      <c r="R39" s="30">
        <f t="shared" si="3"/>
        <v>1</v>
      </c>
      <c r="S39" s="35">
        <f t="shared" si="4"/>
        <v>1</v>
      </c>
      <c r="T39" s="95"/>
      <c r="U39" s="41">
        <f t="shared" si="5"/>
        <v>0.33600272252176505</v>
      </c>
      <c r="V39" s="35">
        <f t="shared" si="6"/>
        <v>4.0000000944076077E-3</v>
      </c>
      <c r="W39" s="95"/>
      <c r="X39" s="87">
        <f t="shared" si="14"/>
        <v>7725</v>
      </c>
      <c r="Y39" s="43">
        <f t="shared" si="7"/>
        <v>118451418.37557907</v>
      </c>
      <c r="Z39" s="43">
        <f t="shared" si="8"/>
        <v>360143.97801896243</v>
      </c>
      <c r="AA39" s="43">
        <f t="shared" si="9"/>
        <v>-853180.69759577687</v>
      </c>
      <c r="AB39" s="44">
        <f t="shared" si="10"/>
        <v>33598.395728492484</v>
      </c>
      <c r="AD39" s="42">
        <f t="shared" si="11"/>
        <v>117999705.05173077</v>
      </c>
      <c r="AE39" s="120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1">
        <f>'[1]Szenario 3'!$K40</f>
        <v>1802.9836912729727</v>
      </c>
      <c r="H40" s="95"/>
      <c r="I40" s="75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5"/>
      <c r="M40" s="90">
        <f t="shared" si="13"/>
        <v>52.495989546111979</v>
      </c>
      <c r="O40" s="33">
        <f t="shared" si="1"/>
        <v>17413.402465452702</v>
      </c>
      <c r="P40" s="37">
        <f t="shared" si="2"/>
        <v>1819.2401624487634</v>
      </c>
      <c r="Q40" s="95"/>
      <c r="R40" s="30">
        <f t="shared" si="3"/>
        <v>1</v>
      </c>
      <c r="S40" s="35">
        <f t="shared" si="4"/>
        <v>1</v>
      </c>
      <c r="T40" s="95"/>
      <c r="U40" s="41">
        <f t="shared" si="5"/>
        <v>0.3360028378506823</v>
      </c>
      <c r="V40" s="35">
        <f t="shared" si="6"/>
        <v>4.0000000983748188E-3</v>
      </c>
      <c r="W40" s="95"/>
      <c r="X40" s="87">
        <f t="shared" si="14"/>
        <v>7725</v>
      </c>
      <c r="Y40" s="43">
        <f t="shared" si="7"/>
        <v>119686435.23896334</v>
      </c>
      <c r="Z40" s="43">
        <f t="shared" si="8"/>
        <v>363898.2183053788</v>
      </c>
      <c r="AA40" s="43">
        <f t="shared" si="9"/>
        <v>-895779.89907431544</v>
      </c>
      <c r="AB40" s="44">
        <f t="shared" si="10"/>
        <v>33948.103267010672</v>
      </c>
      <c r="AD40" s="42">
        <f t="shared" si="11"/>
        <v>119196226.66146141</v>
      </c>
      <c r="AE40" s="120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1">
        <f>'[1]Szenario 3'!$K41</f>
        <v>1821.5877669820716</v>
      </c>
      <c r="H41" s="95"/>
      <c r="I41" s="75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5"/>
      <c r="M41" s="91">
        <f t="shared" si="13"/>
        <v>54.417285455227237</v>
      </c>
      <c r="O41" s="33">
        <f t="shared" si="1"/>
        <v>17593.082547634458</v>
      </c>
      <c r="P41" s="37">
        <f t="shared" si="2"/>
        <v>1837.8652160178588</v>
      </c>
      <c r="Q41" s="95"/>
      <c r="R41" s="30">
        <f t="shared" si="3"/>
        <v>1</v>
      </c>
      <c r="S41" s="35">
        <f t="shared" si="4"/>
        <v>1</v>
      </c>
      <c r="T41" s="95"/>
      <c r="U41" s="41">
        <f t="shared" si="5"/>
        <v>0.33600295680546011</v>
      </c>
      <c r="V41" s="35">
        <f t="shared" si="6"/>
        <v>4.0000001024656819E-3</v>
      </c>
      <c r="W41" s="95"/>
      <c r="X41" s="87">
        <f t="shared" si="14"/>
        <v>7725</v>
      </c>
      <c r="Y41" s="43">
        <f t="shared" si="7"/>
        <v>120921454.23384276</v>
      </c>
      <c r="Z41" s="43">
        <f t="shared" si="8"/>
        <v>367652.45691980654</v>
      </c>
      <c r="AA41" s="43">
        <f t="shared" si="9"/>
        <v>-939074.64700192586</v>
      </c>
      <c r="AB41" s="44">
        <f t="shared" si="10"/>
        <v>34297.80927803136</v>
      </c>
      <c r="AD41" s="42">
        <f t="shared" si="11"/>
        <v>120392054.85303867</v>
      </c>
      <c r="AE41" s="120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1">
        <f>'[1]Szenario 3'!$K42</f>
        <v>1840.1918426911707</v>
      </c>
      <c r="H42" s="95"/>
      <c r="I42" s="75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5"/>
      <c r="M42" s="90">
        <f t="shared" si="13"/>
        <v>56.338581364342495</v>
      </c>
      <c r="O42" s="33">
        <f t="shared" si="1"/>
        <v>17772.762629816214</v>
      </c>
      <c r="P42" s="37">
        <f t="shared" si="2"/>
        <v>1856.489897997086</v>
      </c>
      <c r="Q42" s="95"/>
      <c r="R42" s="30">
        <f t="shared" si="3"/>
        <v>1</v>
      </c>
      <c r="S42" s="35">
        <f t="shared" si="4"/>
        <v>1</v>
      </c>
      <c r="T42" s="95"/>
      <c r="U42" s="41">
        <f t="shared" si="5"/>
        <v>0.33600307946130992</v>
      </c>
      <c r="V42" s="35">
        <f t="shared" si="6"/>
        <v>4.0000001066827408E-3</v>
      </c>
      <c r="W42" s="95"/>
      <c r="X42" s="87">
        <f t="shared" si="14"/>
        <v>7725</v>
      </c>
      <c r="Y42" s="43">
        <f t="shared" si="7"/>
        <v>122156475.42800793</v>
      </c>
      <c r="Z42" s="43">
        <f t="shared" si="8"/>
        <v>371406.69390667061</v>
      </c>
      <c r="AA42" s="43">
        <f t="shared" si="9"/>
        <v>-983064.94137860823</v>
      </c>
      <c r="AB42" s="44">
        <f t="shared" si="10"/>
        <v>34647.513802140369</v>
      </c>
      <c r="AD42" s="42">
        <f t="shared" si="11"/>
        <v>121587189.69433813</v>
      </c>
      <c r="AE42" s="120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1">
        <f>'[1]Szenario 3'!$K43</f>
        <v>1858.7959184002698</v>
      </c>
      <c r="H43" s="95"/>
      <c r="I43" s="75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5"/>
      <c r="M43" s="91">
        <f t="shared" si="13"/>
        <v>58.259877273457754</v>
      </c>
      <c r="O43" s="33">
        <f t="shared" si="1"/>
        <v>17952.44271199797</v>
      </c>
      <c r="P43" s="37">
        <f t="shared" si="2"/>
        <v>1875.1142181729651</v>
      </c>
      <c r="Q43" s="95"/>
      <c r="R43" s="30">
        <f t="shared" si="3"/>
        <v>1</v>
      </c>
      <c r="S43" s="35">
        <f t="shared" si="4"/>
        <v>1</v>
      </c>
      <c r="T43" s="95"/>
      <c r="U43" s="41">
        <f t="shared" si="5"/>
        <v>0.33600320589421551</v>
      </c>
      <c r="V43" s="35">
        <f t="shared" si="6"/>
        <v>4.0000001110285606E-3</v>
      </c>
      <c r="W43" s="95"/>
      <c r="X43" s="87">
        <f t="shared" si="14"/>
        <v>7725</v>
      </c>
      <c r="Y43" s="43">
        <f t="shared" si="7"/>
        <v>123391498.89061949</v>
      </c>
      <c r="Z43" s="43">
        <f t="shared" si="8"/>
        <v>375160.92930883606</v>
      </c>
      <c r="AA43" s="43">
        <f t="shared" si="9"/>
        <v>-1027750.7822043624</v>
      </c>
      <c r="AB43" s="44">
        <f t="shared" si="10"/>
        <v>34997.216878498344</v>
      </c>
      <c r="AD43" s="42">
        <f t="shared" si="11"/>
        <v>122781631.25460246</v>
      </c>
      <c r="AE43" s="120"/>
      <c r="AF43" s="46" t="s">
        <v>42</v>
      </c>
      <c r="AG43" s="47"/>
      <c r="AH43" s="48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1">
        <f>'[1]Szenario 3'!$K44</f>
        <v>1877.3999941093691</v>
      </c>
      <c r="H44" s="95"/>
      <c r="I44" s="75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5"/>
      <c r="M44" s="92">
        <v>50</v>
      </c>
      <c r="O44" s="33">
        <f t="shared" si="1"/>
        <v>18132.12279417973</v>
      </c>
      <c r="P44" s="37">
        <f t="shared" si="2"/>
        <v>1893.7381859913462</v>
      </c>
      <c r="Q44" s="95"/>
      <c r="R44" s="30">
        <f t="shared" si="3"/>
        <v>1</v>
      </c>
      <c r="S44" s="35">
        <f t="shared" si="4"/>
        <v>1</v>
      </c>
      <c r="T44" s="95"/>
      <c r="U44" s="41">
        <f t="shared" si="5"/>
        <v>0.33600333618093248</v>
      </c>
      <c r="V44" s="35">
        <f t="shared" si="6"/>
        <v>4.0000001155057361E-3</v>
      </c>
      <c r="W44" s="95"/>
      <c r="X44" s="87">
        <f t="shared" si="14"/>
        <v>7725</v>
      </c>
      <c r="Y44" s="43">
        <f t="shared" si="7"/>
        <v>124626524.6922231</v>
      </c>
      <c r="Z44" s="43">
        <f t="shared" si="8"/>
        <v>378915.16316767572</v>
      </c>
      <c r="AA44" s="43">
        <f t="shared" si="9"/>
        <v>-887159.80065468478</v>
      </c>
      <c r="AB44" s="44">
        <f t="shared" si="10"/>
        <v>35346.918544902714</v>
      </c>
      <c r="AD44" s="42">
        <f t="shared" si="11"/>
        <v>124161351.973281</v>
      </c>
      <c r="AE44" s="120"/>
      <c r="AF44" s="142" t="s">
        <v>44</v>
      </c>
      <c r="AG44" s="143"/>
      <c r="AH44" s="144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1">
        <f>'[1]Szenario 3'!$K45</f>
        <v>1896.004069818468</v>
      </c>
      <c r="H45" s="95"/>
      <c r="I45" s="75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5"/>
      <c r="M45" s="91">
        <f>M44+(($D$42-$D$11)/($B$42-$B$11))</f>
        <v>51.921295909115258</v>
      </c>
      <c r="O45" s="33">
        <f t="shared" si="1"/>
        <v>18311.802876361486</v>
      </c>
      <c r="P45" s="37">
        <f t="shared" si="2"/>
        <v>1912.3618105721021</v>
      </c>
      <c r="Q45" s="95"/>
      <c r="R45" s="30">
        <f t="shared" si="3"/>
        <v>1</v>
      </c>
      <c r="S45" s="35">
        <f t="shared" si="4"/>
        <v>1</v>
      </c>
      <c r="T45" s="95"/>
      <c r="U45" s="41">
        <f t="shared" si="5"/>
        <v>0.3360034703989887</v>
      </c>
      <c r="V45" s="35">
        <f t="shared" si="6"/>
        <v>4.0000001201168827E-3</v>
      </c>
      <c r="W45" s="95"/>
      <c r="X45" s="87">
        <f t="shared" si="14"/>
        <v>7725</v>
      </c>
      <c r="Y45" s="43">
        <f t="shared" si="7"/>
        <v>125861552.90476422</v>
      </c>
      <c r="Z45" s="43">
        <f t="shared" si="8"/>
        <v>382669.39552313456</v>
      </c>
      <c r="AA45" s="43">
        <f t="shared" si="9"/>
        <v>-931393.84312457859</v>
      </c>
      <c r="AB45" s="44">
        <f t="shared" si="10"/>
        <v>35696.618837846516</v>
      </c>
      <c r="AD45" s="42">
        <f t="shared" si="11"/>
        <v>125356250.07600062</v>
      </c>
      <c r="AE45" s="120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1">
        <f>'[1]Szenario 3'!$K46</f>
        <v>1914.6081455275671</v>
      </c>
      <c r="H46" s="95"/>
      <c r="I46" s="75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5"/>
      <c r="M46" s="90">
        <f t="shared" ref="M46:M54" si="15">M45+(($D$42-$D$11)/($B$42-$B$11))</f>
        <v>53.842591818230517</v>
      </c>
      <c r="O46" s="33">
        <f t="shared" si="1"/>
        <v>18491.482958543242</v>
      </c>
      <c r="P46" s="37">
        <f t="shared" si="2"/>
        <v>1930.9851007230729</v>
      </c>
      <c r="Q46" s="95"/>
      <c r="R46" s="30">
        <f t="shared" si="3"/>
        <v>1</v>
      </c>
      <c r="S46" s="35">
        <f t="shared" si="4"/>
        <v>1</v>
      </c>
      <c r="T46" s="95"/>
      <c r="U46" s="41">
        <f t="shared" si="5"/>
        <v>0.3360036086266841</v>
      </c>
      <c r="V46" s="35">
        <f t="shared" si="6"/>
        <v>4.0000001248646474E-3</v>
      </c>
      <c r="W46" s="95"/>
      <c r="X46" s="87">
        <f t="shared" si="14"/>
        <v>7725</v>
      </c>
      <c r="Y46" s="43">
        <f t="shared" si="7"/>
        <v>127096583.60160333</v>
      </c>
      <c r="Z46" s="43">
        <f t="shared" si="8"/>
        <v>386423.62641379092</v>
      </c>
      <c r="AA46" s="43">
        <f t="shared" si="9"/>
        <v>-976323.4320435446</v>
      </c>
      <c r="AB46" s="44">
        <f t="shared" si="10"/>
        <v>36046.317792574198</v>
      </c>
      <c r="AD46" s="42">
        <f t="shared" si="11"/>
        <v>126550455.11376616</v>
      </c>
      <c r="AE46" s="120"/>
      <c r="AF46" s="51"/>
      <c r="AG46" s="52">
        <f>'[3]Risikoschätzung '!$P$22</f>
        <v>3.8183974898599521E-6</v>
      </c>
      <c r="AH46" s="50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1">
        <f>'[1]Szenario 3'!$K47</f>
        <v>1933.2122212366662</v>
      </c>
      <c r="H47" s="95"/>
      <c r="I47" s="75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5"/>
      <c r="M47" s="91">
        <f t="shared" si="15"/>
        <v>55.763887727345775</v>
      </c>
      <c r="O47" s="33">
        <f t="shared" si="1"/>
        <v>18671.163040724998</v>
      </c>
      <c r="P47" s="37">
        <f t="shared" si="2"/>
        <v>1949.6080649532967</v>
      </c>
      <c r="Q47" s="95"/>
      <c r="R47" s="30">
        <f t="shared" si="3"/>
        <v>1</v>
      </c>
      <c r="S47" s="35">
        <f t="shared" si="4"/>
        <v>1</v>
      </c>
      <c r="T47" s="95"/>
      <c r="U47" s="41">
        <f t="shared" si="5"/>
        <v>0.3360037509430906</v>
      </c>
      <c r="V47" s="35">
        <f t="shared" si="6"/>
        <v>4.0000001297516991E-3</v>
      </c>
      <c r="W47" s="95"/>
      <c r="X47" s="87">
        <f t="shared" si="14"/>
        <v>7725</v>
      </c>
      <c r="Y47" s="43">
        <f t="shared" si="7"/>
        <v>128331616.85753034</v>
      </c>
      <c r="Z47" s="43">
        <f t="shared" si="8"/>
        <v>390177.85587691434</v>
      </c>
      <c r="AA47" s="43">
        <f t="shared" si="9"/>
        <v>-1021948.5674115823</v>
      </c>
      <c r="AB47" s="44">
        <f t="shared" si="10"/>
        <v>36396.015443134565</v>
      </c>
      <c r="AD47" s="42">
        <f t="shared" ref="AD47:AD54" si="16">SUM(X47:AB47)</f>
        <v>127743967.16143879</v>
      </c>
      <c r="AE47" s="120"/>
      <c r="AF47" s="51"/>
      <c r="AG47" s="52">
        <f>'[3]Risikoschätzung '!$P$26</f>
        <v>1.4614157752901537E-6</v>
      </c>
      <c r="AH47" s="50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1">
        <f>'[1]Szenario 3'!$K48</f>
        <v>1951.8162969457651</v>
      </c>
      <c r="H48" s="95"/>
      <c r="I48" s="75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5"/>
      <c r="M48" s="90">
        <f t="shared" si="15"/>
        <v>57.685183636461034</v>
      </c>
      <c r="O48" s="33">
        <f t="shared" si="1"/>
        <v>18850.843122906754</v>
      </c>
      <c r="P48" s="37">
        <f t="shared" si="2"/>
        <v>1968.2307114855723</v>
      </c>
      <c r="Q48" s="95"/>
      <c r="R48" s="30">
        <f t="shared" si="3"/>
        <v>1</v>
      </c>
      <c r="S48" s="35">
        <f t="shared" si="4"/>
        <v>1</v>
      </c>
      <c r="T48" s="95"/>
      <c r="U48" s="41">
        <f t="shared" si="5"/>
        <v>0.33600389742805226</v>
      </c>
      <c r="V48" s="35">
        <f t="shared" si="6"/>
        <v>4.0000001347807353E-3</v>
      </c>
      <c r="W48" s="95"/>
      <c r="X48" s="87">
        <f t="shared" si="14"/>
        <v>7725</v>
      </c>
      <c r="Y48" s="43">
        <f t="shared" si="7"/>
        <v>129566652.7487798</v>
      </c>
      <c r="Z48" s="43">
        <f t="shared" si="8"/>
        <v>393932.08394852077</v>
      </c>
      <c r="AA48" s="43">
        <f t="shared" si="9"/>
        <v>-1068269.2492286921</v>
      </c>
      <c r="AB48" s="44">
        <f t="shared" si="10"/>
        <v>36745.71182243104</v>
      </c>
      <c r="AD48" s="42">
        <f t="shared" si="16"/>
        <v>128936786.29532208</v>
      </c>
      <c r="AE48" s="120"/>
      <c r="AF48" s="142" t="s">
        <v>45</v>
      </c>
      <c r="AG48" s="143"/>
      <c r="AH48" s="144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1">
        <f>'[1]Szenario 3'!$K49</f>
        <v>1970.4203726548642</v>
      </c>
      <c r="H49" s="95"/>
      <c r="I49" s="75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5"/>
      <c r="M49" s="91">
        <f t="shared" si="15"/>
        <v>59.606479545576292</v>
      </c>
      <c r="O49" s="33">
        <f t="shared" si="1"/>
        <v>19030.52320508851</v>
      </c>
      <c r="P49" s="37">
        <f t="shared" si="2"/>
        <v>1986.8530482683987</v>
      </c>
      <c r="Q49" s="95"/>
      <c r="R49" s="30">
        <f t="shared" si="3"/>
        <v>1</v>
      </c>
      <c r="S49" s="35">
        <f t="shared" si="4"/>
        <v>1</v>
      </c>
      <c r="T49" s="95"/>
      <c r="U49" s="41">
        <f t="shared" si="5"/>
        <v>0.33600404816218532</v>
      </c>
      <c r="V49" s="35">
        <f t="shared" si="6"/>
        <v>4.000000139954476E-3</v>
      </c>
      <c r="W49" s="95"/>
      <c r="X49" s="87">
        <f t="shared" si="14"/>
        <v>7725</v>
      </c>
      <c r="Y49" s="43">
        <f t="shared" si="7"/>
        <v>130801691.35304557</v>
      </c>
      <c r="Z49" s="43">
        <f t="shared" si="8"/>
        <v>397686.31066342472</v>
      </c>
      <c r="AA49" s="43">
        <f t="shared" si="9"/>
        <v>-1115285.4774948738</v>
      </c>
      <c r="AB49" s="44">
        <f t="shared" si="10"/>
        <v>37095.406962269401</v>
      </c>
      <c r="AD49" s="42">
        <f t="shared" si="16"/>
        <v>130128912.59317639</v>
      </c>
      <c r="AE49" s="120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1">
        <f>'[1]Szenario 3'!$K50</f>
        <v>1989.0244483639631</v>
      </c>
      <c r="H50" s="95"/>
      <c r="I50" s="75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5"/>
      <c r="M50" s="90">
        <f t="shared" si="15"/>
        <v>61.52777545469155</v>
      </c>
      <c r="O50" s="33">
        <f t="shared" si="1"/>
        <v>19210.203287270266</v>
      </c>
      <c r="P50" s="37">
        <f t="shared" si="2"/>
        <v>2005.475082987314</v>
      </c>
      <c r="Q50" s="95"/>
      <c r="R50" s="30">
        <f t="shared" si="3"/>
        <v>1</v>
      </c>
      <c r="S50" s="35">
        <f t="shared" si="4"/>
        <v>1</v>
      </c>
      <c r="T50" s="95"/>
      <c r="U50" s="41">
        <f t="shared" si="5"/>
        <v>0.33600420322687802</v>
      </c>
      <c r="V50" s="35">
        <f t="shared" si="6"/>
        <v>4.0000001452756692E-3</v>
      </c>
      <c r="W50" s="95"/>
      <c r="X50" s="87">
        <f t="shared" si="14"/>
        <v>7725</v>
      </c>
      <c r="Y50" s="43">
        <f t="shared" si="7"/>
        <v>132036732.74949545</v>
      </c>
      <c r="Z50" s="43">
        <f t="shared" si="8"/>
        <v>401440.53605528869</v>
      </c>
      <c r="AA50" s="43">
        <f t="shared" si="9"/>
        <v>-1162997.2522101274</v>
      </c>
      <c r="AB50" s="44">
        <f t="shared" si="10"/>
        <v>37445.100893403258</v>
      </c>
      <c r="AD50" s="42">
        <f t="shared" si="16"/>
        <v>131320346.13423401</v>
      </c>
      <c r="AE50" s="120"/>
      <c r="AF50" s="51"/>
      <c r="AG50" s="52">
        <f>'[3]Risikoschätzung '!$P$21</f>
        <v>2.6432999158184737E-7</v>
      </c>
      <c r="AH50" s="50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1">
        <f>'[1]Szenario 3'!$K51</f>
        <v>2007.6285240730622</v>
      </c>
      <c r="H51" s="95"/>
      <c r="I51" s="75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5"/>
      <c r="M51" s="91">
        <f t="shared" si="15"/>
        <v>63.449071363806809</v>
      </c>
      <c r="O51" s="33">
        <f t="shared" si="1"/>
        <v>19389.883369452022</v>
      </c>
      <c r="P51" s="37">
        <f t="shared" si="2"/>
        <v>2024.0968230756841</v>
      </c>
      <c r="Q51" s="95"/>
      <c r="R51" s="30">
        <f t="shared" si="3"/>
        <v>1</v>
      </c>
      <c r="S51" s="35">
        <f t="shared" si="4"/>
        <v>1</v>
      </c>
      <c r="T51" s="95"/>
      <c r="U51" s="41">
        <f t="shared" si="5"/>
        <v>0.33600436270429063</v>
      </c>
      <c r="V51" s="35">
        <f t="shared" si="6"/>
        <v>4.0000001507470894E-3</v>
      </c>
      <c r="W51" s="95"/>
      <c r="X51" s="87">
        <f t="shared" si="14"/>
        <v>7725</v>
      </c>
      <c r="Y51" s="43">
        <f t="shared" si="7"/>
        <v>133271777.01878598</v>
      </c>
      <c r="Z51" s="43">
        <f t="shared" si="8"/>
        <v>405194.76015667076</v>
      </c>
      <c r="AA51" s="43">
        <f t="shared" si="9"/>
        <v>-1211404.5733744525</v>
      </c>
      <c r="AB51" s="44">
        <f t="shared" si="10"/>
        <v>37794.793645577098</v>
      </c>
      <c r="AD51" s="42">
        <f t="shared" si="16"/>
        <v>132511086.99921378</v>
      </c>
      <c r="AE51" s="120"/>
      <c r="AF51" s="51"/>
      <c r="AG51" s="52">
        <f>'[3]Risikoschätzung '!$P$25</f>
        <v>1.0116705256743542E-7</v>
      </c>
      <c r="AH51" s="50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1">
        <f>'[1]Szenario 3'!$K52</f>
        <v>2026.2325997821613</v>
      </c>
      <c r="H52" s="95"/>
      <c r="I52" s="75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5"/>
      <c r="M52" s="90">
        <f t="shared" si="15"/>
        <v>65.370367272922067</v>
      </c>
      <c r="O52" s="33">
        <f t="shared" si="1"/>
        <v>19569.563451633778</v>
      </c>
      <c r="P52" s="37">
        <f t="shared" si="2"/>
        <v>2042.7182757249593</v>
      </c>
      <c r="Q52" s="95"/>
      <c r="R52" s="30">
        <f t="shared" si="3"/>
        <v>1</v>
      </c>
      <c r="S52" s="35">
        <f t="shared" si="4"/>
        <v>1</v>
      </c>
      <c r="T52" s="95"/>
      <c r="U52" s="41">
        <f t="shared" si="5"/>
        <v>0.33600452667735553</v>
      </c>
      <c r="V52" s="35">
        <f t="shared" si="6"/>
        <v>4.0000001563715356E-3</v>
      </c>
      <c r="W52" s="95"/>
      <c r="X52" s="87">
        <f t="shared" si="14"/>
        <v>7725</v>
      </c>
      <c r="Y52" s="43">
        <f t="shared" si="7"/>
        <v>134506824.24307728</v>
      </c>
      <c r="Z52" s="43">
        <f t="shared" si="8"/>
        <v>408948.98299906967</v>
      </c>
      <c r="AA52" s="43">
        <f t="shared" si="9"/>
        <v>-1260507.4409878498</v>
      </c>
      <c r="AB52" s="44">
        <f t="shared" si="10"/>
        <v>38144.485247567405</v>
      </c>
      <c r="AD52" s="42">
        <f t="shared" si="16"/>
        <v>133701135.27033605</v>
      </c>
      <c r="AE52" s="120"/>
      <c r="AF52" s="142" t="s">
        <v>46</v>
      </c>
      <c r="AG52" s="143"/>
      <c r="AH52" s="144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1">
        <f>'[1]Szenario 3'!$K53</f>
        <v>2044.8366754912602</v>
      </c>
      <c r="H53" s="95"/>
      <c r="I53" s="75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5"/>
      <c r="M53" s="91">
        <f t="shared" si="15"/>
        <v>67.291663182037325</v>
      </c>
      <c r="O53" s="33">
        <f t="shared" si="1"/>
        <v>19749.243533815534</v>
      </c>
      <c r="P53" s="37">
        <f t="shared" si="2"/>
        <v>2061.339447894436</v>
      </c>
      <c r="Q53" s="95"/>
      <c r="R53" s="30">
        <f t="shared" si="3"/>
        <v>1</v>
      </c>
      <c r="S53" s="35">
        <f t="shared" si="4"/>
        <v>1</v>
      </c>
      <c r="T53" s="95"/>
      <c r="U53" s="41">
        <f t="shared" si="5"/>
        <v>0.33600469522977738</v>
      </c>
      <c r="V53" s="35">
        <f t="shared" si="6"/>
        <v>4.0000001621518328E-3</v>
      </c>
      <c r="W53" s="95"/>
      <c r="X53" s="87">
        <f t="shared" si="14"/>
        <v>7725</v>
      </c>
      <c r="Y53" s="43">
        <f t="shared" si="7"/>
        <v>135741874.50604752</v>
      </c>
      <c r="Z53" s="43">
        <f t="shared" si="8"/>
        <v>412703.20461296709</v>
      </c>
      <c r="AA53" s="43">
        <f t="shared" si="9"/>
        <v>-1310305.8550503191</v>
      </c>
      <c r="AB53" s="44">
        <f t="shared" si="10"/>
        <v>38494.175727221722</v>
      </c>
      <c r="AD53" s="42">
        <f t="shared" si="16"/>
        <v>134890491.03133738</v>
      </c>
      <c r="AE53" s="120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1">
        <f>'[1]Szenario 3'!$K54</f>
        <v>2063.4407512003595</v>
      </c>
      <c r="H54" s="95"/>
      <c r="I54" s="75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5"/>
      <c r="M54" s="93">
        <f t="shared" si="15"/>
        <v>69.212959091152584</v>
      </c>
      <c r="O54" s="33">
        <f t="shared" si="1"/>
        <v>19928.923615997293</v>
      </c>
      <c r="P54" s="37">
        <f t="shared" si="2"/>
        <v>2079.9603463205526</v>
      </c>
      <c r="Q54" s="96"/>
      <c r="R54" s="30">
        <f t="shared" si="3"/>
        <v>1</v>
      </c>
      <c r="S54" s="35">
        <f t="shared" si="4"/>
        <v>1</v>
      </c>
      <c r="T54" s="96"/>
      <c r="U54" s="41">
        <f t="shared" si="5"/>
        <v>0.33600486844603261</v>
      </c>
      <c r="V54" s="35">
        <f t="shared" si="6"/>
        <v>4.0000001680908313E-3</v>
      </c>
      <c r="W54" s="96"/>
      <c r="X54" s="87">
        <f t="shared" si="14"/>
        <v>7725</v>
      </c>
      <c r="Y54" s="43">
        <f t="shared" si="7"/>
        <v>136976927.89290771</v>
      </c>
      <c r="Z54" s="43">
        <f t="shared" si="8"/>
        <v>416457.42502786865</v>
      </c>
      <c r="AA54" s="43">
        <f t="shared" si="9"/>
        <v>-1360799.8155618606</v>
      </c>
      <c r="AB54" s="44">
        <f t="shared" si="10"/>
        <v>38843.865111495819</v>
      </c>
      <c r="AD54" s="42">
        <f t="shared" si="16"/>
        <v>136079154.36748523</v>
      </c>
      <c r="AE54" s="120"/>
      <c r="AF54" s="51"/>
      <c r="AG54" s="52">
        <f>'[3]Risikoschätzung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5014422427.8399496</v>
      </c>
      <c r="AE55" s="120"/>
      <c r="AF55" s="53"/>
      <c r="AG55" s="54">
        <f>'[3]Risikoschätzung '!$P$24</f>
        <v>5.2428785204316568E-9</v>
      </c>
      <c r="AH55" s="55" t="s">
        <v>52</v>
      </c>
    </row>
    <row r="56" spans="1:34" ht="15" thickBot="1" x14ac:dyDescent="0.35">
      <c r="U56" s="127" t="s">
        <v>22</v>
      </c>
      <c r="V56" s="128"/>
      <c r="X56" s="9">
        <f>SUM(X9:X54)</f>
        <v>1490600</v>
      </c>
      <c r="Y56" s="68">
        <f>SUM(Y9:Y54)</f>
        <v>5022693905.1964655</v>
      </c>
      <c r="Z56" s="69">
        <f>SUM(Z9:Z54)</f>
        <v>15271398.532316765</v>
      </c>
      <c r="AA56" s="69">
        <f>SUM(AA9:AA54)</f>
        <v>-26458342.432618272</v>
      </c>
      <c r="AB56" s="76">
        <f>SUM(AB9:AB54)</f>
        <v>1424866.5437852032</v>
      </c>
      <c r="AD56" s="70">
        <f>X56+Y56+Z56+AA56+AB56</f>
        <v>5014422427.8399496</v>
      </c>
      <c r="AF56" s="145"/>
      <c r="AG56" s="146"/>
    </row>
    <row r="57" spans="1:34" ht="15" thickBot="1" x14ac:dyDescent="0.35">
      <c r="AF57" s="147"/>
      <c r="AG57" s="148"/>
    </row>
    <row r="58" spans="1:34" x14ac:dyDescent="0.3">
      <c r="AE58" s="27"/>
      <c r="AF58" s="145"/>
      <c r="AG58" s="146"/>
      <c r="AH58" s="45"/>
    </row>
    <row r="59" spans="1:34" ht="15" thickBot="1" x14ac:dyDescent="0.35">
      <c r="AF59" s="147"/>
      <c r="AG59" s="148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AB4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5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4"/>
      <c r="L1" s="94"/>
      <c r="N1" s="94"/>
      <c r="Q1" s="94"/>
      <c r="R1" s="78"/>
      <c r="S1" s="78"/>
      <c r="T1" s="94"/>
      <c r="U1" s="78"/>
      <c r="V1" s="78"/>
      <c r="W1" s="94"/>
      <c r="AE1" s="120"/>
    </row>
    <row r="2" spans="1:36" ht="14.4" customHeight="1" thickBot="1" x14ac:dyDescent="0.35">
      <c r="B2" s="121" t="s">
        <v>0</v>
      </c>
      <c r="C2" s="122"/>
      <c r="D2" s="123"/>
      <c r="F2" s="120"/>
      <c r="G2" s="120"/>
      <c r="H2" s="95"/>
      <c r="K2" s="2"/>
      <c r="L2" s="95"/>
      <c r="O2" s="127" t="s">
        <v>55</v>
      </c>
      <c r="P2" s="128"/>
      <c r="Q2" s="95"/>
      <c r="R2" s="78"/>
      <c r="S2" s="78"/>
      <c r="T2" s="95"/>
      <c r="U2" s="78"/>
      <c r="V2" s="78"/>
      <c r="W2" s="95"/>
      <c r="Y2" s="129" t="s">
        <v>89</v>
      </c>
      <c r="Z2" s="130"/>
      <c r="AA2" s="131"/>
      <c r="AB2" s="8"/>
      <c r="AC2" s="8"/>
      <c r="AE2" s="120"/>
    </row>
    <row r="3" spans="1:36" ht="14.4" customHeight="1" thickBot="1" x14ac:dyDescent="0.35">
      <c r="B3" s="124"/>
      <c r="C3" s="125"/>
      <c r="D3" s="126"/>
      <c r="F3" s="120"/>
      <c r="G3" s="120"/>
      <c r="H3" s="95"/>
      <c r="K3" s="2"/>
      <c r="L3" s="95"/>
      <c r="O3" s="138" t="s">
        <v>88</v>
      </c>
      <c r="P3" s="139"/>
      <c r="Q3" s="95"/>
      <c r="R3" s="78"/>
      <c r="S3" s="78"/>
      <c r="T3" s="95"/>
      <c r="U3" s="78"/>
      <c r="V3" s="78"/>
      <c r="W3" s="95"/>
      <c r="Y3" s="132"/>
      <c r="Z3" s="133"/>
      <c r="AA3" s="134"/>
      <c r="AB3" s="8"/>
      <c r="AC3" s="8"/>
      <c r="AE3" s="120"/>
      <c r="AF3" s="98" t="s">
        <v>59</v>
      </c>
      <c r="AG3" s="99"/>
      <c r="AH3" s="100"/>
    </row>
    <row r="4" spans="1:36" ht="14.4" customHeight="1" thickBot="1" x14ac:dyDescent="0.35">
      <c r="H4" s="95"/>
      <c r="K4" s="2"/>
      <c r="L4" s="95"/>
      <c r="O4" s="140"/>
      <c r="P4" s="141"/>
      <c r="Q4" s="95"/>
      <c r="R4" s="78"/>
      <c r="S4" s="78"/>
      <c r="T4" s="95"/>
      <c r="U4" s="78"/>
      <c r="V4" s="78"/>
      <c r="W4" s="95"/>
      <c r="Y4" s="135"/>
      <c r="Z4" s="136"/>
      <c r="AA4" s="137"/>
      <c r="AB4" s="8"/>
      <c r="AC4" s="8"/>
      <c r="AE4" s="120"/>
      <c r="AF4" s="101"/>
      <c r="AG4" s="102"/>
      <c r="AH4" s="103"/>
    </row>
    <row r="5" spans="1:36" ht="14.4" customHeight="1" thickBot="1" x14ac:dyDescent="0.35">
      <c r="D5" s="104" t="s">
        <v>2</v>
      </c>
      <c r="E5" s="105"/>
      <c r="H5" s="95"/>
      <c r="I5" s="104" t="s">
        <v>7</v>
      </c>
      <c r="J5" s="108"/>
      <c r="K5" s="105"/>
      <c r="L5" s="95"/>
      <c r="M5" s="108" t="s">
        <v>3</v>
      </c>
      <c r="O5" s="110"/>
      <c r="P5" s="111"/>
      <c r="Q5" s="95"/>
      <c r="R5" s="108" t="s">
        <v>20</v>
      </c>
      <c r="S5" s="105"/>
      <c r="T5" s="95"/>
      <c r="U5" s="104" t="s">
        <v>29</v>
      </c>
      <c r="V5" s="105"/>
      <c r="W5" s="95"/>
      <c r="AE5" s="120"/>
    </row>
    <row r="6" spans="1:36" ht="14.4" customHeight="1" thickBot="1" x14ac:dyDescent="0.35">
      <c r="D6" s="106"/>
      <c r="E6" s="107"/>
      <c r="H6" s="95"/>
      <c r="I6" s="106"/>
      <c r="J6" s="109"/>
      <c r="K6" s="107"/>
      <c r="L6" s="95"/>
      <c r="M6" s="109"/>
      <c r="O6" s="112"/>
      <c r="P6" s="113"/>
      <c r="Q6" s="95"/>
      <c r="R6" s="109"/>
      <c r="S6" s="107"/>
      <c r="T6" s="95"/>
      <c r="U6" s="106"/>
      <c r="V6" s="107"/>
      <c r="W6" s="95"/>
      <c r="AE6" s="120"/>
      <c r="AF6" s="64" t="s">
        <v>30</v>
      </c>
      <c r="AG6" s="47"/>
      <c r="AH6" s="47"/>
      <c r="AI6" s="47"/>
      <c r="AJ6" s="60"/>
    </row>
    <row r="7" spans="1:36" ht="15" customHeight="1" thickBot="1" x14ac:dyDescent="0.35">
      <c r="B7" s="97" t="s">
        <v>5</v>
      </c>
      <c r="C7" s="97"/>
      <c r="D7" s="116" t="s">
        <v>4</v>
      </c>
      <c r="E7" s="116"/>
      <c r="F7" s="117" t="s">
        <v>6</v>
      </c>
      <c r="G7" s="117"/>
      <c r="H7" s="95"/>
      <c r="I7" s="72" t="s">
        <v>71</v>
      </c>
      <c r="J7" s="14" t="s">
        <v>70</v>
      </c>
      <c r="K7" s="22" t="s">
        <v>69</v>
      </c>
      <c r="L7" s="95"/>
      <c r="M7" s="1" t="s">
        <v>8</v>
      </c>
      <c r="O7" s="114"/>
      <c r="P7" s="115"/>
      <c r="Q7" s="95"/>
      <c r="R7" s="78"/>
      <c r="S7" s="78"/>
      <c r="T7" s="95"/>
      <c r="U7" s="78"/>
      <c r="V7" s="78"/>
      <c r="W7" s="95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8" t="s">
        <v>56</v>
      </c>
      <c r="AE7" s="120"/>
      <c r="AF7" s="67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5"/>
      <c r="I8" s="73"/>
      <c r="J8" s="7"/>
      <c r="K8" s="20"/>
      <c r="L8" s="95"/>
      <c r="M8" s="25"/>
      <c r="O8" s="32"/>
      <c r="P8" s="36"/>
      <c r="Q8" s="95"/>
      <c r="R8" s="80"/>
      <c r="S8" s="79"/>
      <c r="T8" s="95"/>
      <c r="U8" s="80"/>
      <c r="V8" s="79"/>
      <c r="W8" s="95"/>
      <c r="X8" s="39"/>
      <c r="Y8" s="10"/>
      <c r="Z8" s="38"/>
      <c r="AA8" s="38"/>
      <c r="AB8" s="38"/>
      <c r="AD8" s="119"/>
      <c r="AE8" s="120"/>
      <c r="AF8" s="61" t="s">
        <v>14</v>
      </c>
      <c r="AG8" s="28">
        <v>3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1">
        <f>'[1]Szenario 3'!$K9</f>
        <v>1226.2573442909008</v>
      </c>
      <c r="H9" s="95"/>
      <c r="I9" s="74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5"/>
      <c r="M9" s="88">
        <v>0.16900000000000001</v>
      </c>
      <c r="O9" s="33">
        <f>F9</f>
        <v>11843.319917818244</v>
      </c>
      <c r="P9" s="37">
        <f>G9+(G9*K9)</f>
        <v>1247.2788987644592</v>
      </c>
      <c r="Q9" s="95"/>
      <c r="R9" s="30">
        <f>IF(O9&lt;$AG$18,1,2)</f>
        <v>1</v>
      </c>
      <c r="S9" s="35">
        <f>IF(P9&lt;$AG$10,1,2)</f>
        <v>1</v>
      </c>
      <c r="T9" s="95"/>
      <c r="U9" s="41">
        <f>($AI$15/$AG$20)*(1+0.15*(O9/$AG$18)^4)+$AH$33</f>
        <v>0.33600060722386682</v>
      </c>
      <c r="V9" s="35">
        <f>($AI$7/$AG$12)*(1+0.15*(P9/$AG$10)^4)+$AH$32</f>
        <v>4.0000000217359239E-3</v>
      </c>
      <c r="W9" s="95"/>
      <c r="X9" s="78">
        <f>($AG$7*$AG$8*S9*$AG$24+$AG$15*$AG$16*R9*$AG$24)</f>
        <v>3600</v>
      </c>
      <c r="Y9" s="43">
        <f>(O9*U9*$AG$30+P9*V9*$AG$29)*365</f>
        <v>81401909.211672857</v>
      </c>
      <c r="Z9" s="43">
        <f>(O9*$AI$15*$AG$37+P9*$AI$7*$AG$36)*365</f>
        <v>247540.54069679326</v>
      </c>
      <c r="AA9" s="43">
        <f>O9*$AI$15*($AG$41+$AG$40*(1-M9))*365</f>
        <v>15067.419793053956</v>
      </c>
      <c r="AB9" s="44">
        <f>365*((P9*$AI$7*($AG$53*$AG$54+$AG$49*$AG$50+$AG$45*$AG$46))+(O9*$AI$15*($AG$53*$AG$55+$AG$49*$AG$51+$AG$45*$AG$47)))</f>
        <v>23128.886560661485</v>
      </c>
      <c r="AD9" s="42">
        <f>SUM(X9:AB9)</f>
        <v>81691246.058723375</v>
      </c>
      <c r="AE9" s="120"/>
      <c r="AF9" s="149" t="s">
        <v>15</v>
      </c>
      <c r="AG9" s="17"/>
      <c r="AH9" s="152"/>
      <c r="AI9" s="81" t="s">
        <v>60</v>
      </c>
      <c r="AJ9" s="82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1">
        <f>'[1]Szenario 3'!$K10</f>
        <v>1244.86142</v>
      </c>
      <c r="H10" s="95"/>
      <c r="I10" s="75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5"/>
      <c r="M10" s="89">
        <v>0.23699999999999999</v>
      </c>
      <c r="O10" s="33">
        <f t="shared" ref="O10:O54" si="0">F10</f>
        <v>12023</v>
      </c>
      <c r="P10" s="37">
        <f t="shared" ref="P10:P54" si="1">G10+(G10*K10)</f>
        <v>1265.8422304494381</v>
      </c>
      <c r="Q10" s="95"/>
      <c r="R10" s="30">
        <f t="shared" ref="R10:R54" si="2">IF(O10&lt;$AG$18,1,2)</f>
        <v>1</v>
      </c>
      <c r="S10" s="35">
        <f t="shared" ref="S10:S54" si="3">IF(P10&lt;$AG$10,1,2)</f>
        <v>1</v>
      </c>
      <c r="T10" s="95"/>
      <c r="U10" s="41">
        <f t="shared" ref="U10:U54" si="4">($AI$15/$AG$20)*(1+0.15*(O10/$AG$18)^4)+$AH$33</f>
        <v>0.33600064492079135</v>
      </c>
      <c r="V10" s="35">
        <f t="shared" ref="V10:V54" si="5">($AI$7/$AG$12)*(1+0.15*(P10/$AG$10)^4)+$AH$32</f>
        <v>4.0000000230590877E-3</v>
      </c>
      <c r="W10" s="95"/>
      <c r="X10" s="78">
        <f t="shared" ref="X10:X12" si="6">($AG$7*$AG$8*S10*$AG$24+$AG$15*$AG$16*R10*$AG$24)</f>
        <v>3600</v>
      </c>
      <c r="Y10" s="43">
        <f t="shared" ref="Y10:Y54" si="7">(O10*U10*$AG$30+P10*V10*$AG$29)*365</f>
        <v>82636883.347710729</v>
      </c>
      <c r="Z10" s="43">
        <f t="shared" ref="Z10:Z54" si="8">(O10*$AI$15*$AG$37+P10*$AI$7*$AG$36)*365</f>
        <v>251294.50896936853</v>
      </c>
      <c r="AA10" s="43">
        <f t="shared" ref="AA10:AA54" si="9">O10*$AI$15*($AG$41+$AG$40*(1-M10))*365</f>
        <v>14472.400102600001</v>
      </c>
      <c r="AB10" s="44">
        <f t="shared" ref="AB10:AB54" si="10">365*((P10*$AI$7*($AG$53*$AG$54+$AG$49*$AG$50+$AG$45*$AG$46))+(O10*$AI$15*($AG$53*$AG$55+$AG$49*$AG$51+$AG$45*$AG$47)))</f>
        <v>23478.345592424914</v>
      </c>
      <c r="AD10" s="42">
        <f t="shared" ref="AD10:AD46" si="11">SUM(X10:AB10)</f>
        <v>82929728.60237512</v>
      </c>
      <c r="AE10" s="120"/>
      <c r="AF10" s="150"/>
      <c r="AG10" s="18">
        <v>90408</v>
      </c>
      <c r="AH10" s="152"/>
      <c r="AI10" s="81"/>
      <c r="AJ10" s="50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1">
        <f>'[1]Szenario 3'!$K11</f>
        <v>1263.4654957090991</v>
      </c>
      <c r="H11" s="95"/>
      <c r="I11" s="75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5"/>
      <c r="M11" s="88">
        <v>0.318</v>
      </c>
      <c r="O11" s="33">
        <f t="shared" si="0"/>
        <v>12202.680082181758</v>
      </c>
      <c r="P11" s="37">
        <f t="shared" si="1"/>
        <v>1284.4069127650509</v>
      </c>
      <c r="Q11" s="95"/>
      <c r="R11" s="30">
        <f t="shared" si="2"/>
        <v>1</v>
      </c>
      <c r="S11" s="35">
        <f t="shared" si="3"/>
        <v>1</v>
      </c>
      <c r="T11" s="95"/>
      <c r="U11" s="41">
        <f t="shared" si="4"/>
        <v>0.33600068434625008</v>
      </c>
      <c r="V11" s="35">
        <f t="shared" si="5"/>
        <v>4.0000000244418644E-3</v>
      </c>
      <c r="W11" s="95"/>
      <c r="X11" s="78">
        <f t="shared" si="6"/>
        <v>3600</v>
      </c>
      <c r="Y11" s="43">
        <f t="shared" si="7"/>
        <v>83871858.260799289</v>
      </c>
      <c r="Z11" s="43">
        <f t="shared" si="8"/>
        <v>255048.48315770607</v>
      </c>
      <c r="AA11" s="43">
        <f t="shared" si="9"/>
        <v>13692.954352042354</v>
      </c>
      <c r="AB11" s="44">
        <f t="shared" si="10"/>
        <v>23827.810028717966</v>
      </c>
      <c r="AD11" s="42">
        <f t="shared" si="11"/>
        <v>84168027.508337751</v>
      </c>
      <c r="AE11" s="120"/>
      <c r="AF11" s="151"/>
      <c r="AG11" s="17"/>
      <c r="AH11" s="152"/>
      <c r="AI11" s="81" t="s">
        <v>61</v>
      </c>
      <c r="AJ11" s="82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1">
        <f>'[1]Szenario 3'!$K12</f>
        <v>1282.0695714181982</v>
      </c>
      <c r="H12" s="95"/>
      <c r="I12" s="75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5"/>
      <c r="M12" s="89">
        <v>0.41699999999999998</v>
      </c>
      <c r="O12" s="33">
        <f t="shared" si="0"/>
        <v>12382.360164363514</v>
      </c>
      <c r="P12" s="37">
        <f t="shared" si="1"/>
        <v>1302.9728796478428</v>
      </c>
      <c r="Q12" s="95"/>
      <c r="R12" s="30">
        <f t="shared" si="2"/>
        <v>1</v>
      </c>
      <c r="S12" s="35">
        <f t="shared" si="3"/>
        <v>1</v>
      </c>
      <c r="T12" s="95"/>
      <c r="U12" s="41">
        <f t="shared" si="4"/>
        <v>0.33600072555229193</v>
      </c>
      <c r="V12" s="35">
        <f t="shared" si="5"/>
        <v>4.0000000258860217E-3</v>
      </c>
      <c r="W12" s="95"/>
      <c r="X12" s="78">
        <f t="shared" si="6"/>
        <v>3600</v>
      </c>
      <c r="Y12" s="43">
        <f t="shared" si="7"/>
        <v>85106833.979781061</v>
      </c>
      <c r="Z12" s="43">
        <f t="shared" si="8"/>
        <v>258802.4629724478</v>
      </c>
      <c r="AA12" s="43">
        <f t="shared" si="9"/>
        <v>12659.653214356304</v>
      </c>
      <c r="AB12" s="44">
        <f t="shared" si="10"/>
        <v>24177.279605188636</v>
      </c>
      <c r="AD12" s="42">
        <f t="shared" si="11"/>
        <v>85406073.375573054</v>
      </c>
      <c r="AE12" s="120"/>
      <c r="AF12" s="66" t="s">
        <v>32</v>
      </c>
      <c r="AG12" s="59">
        <v>20</v>
      </c>
      <c r="AH12" s="40" t="s">
        <v>33</v>
      </c>
      <c r="AI12" s="40"/>
      <c r="AJ12" s="55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1">
        <f>'[1]Szenario 3'!$K13</f>
        <v>1300.673647127297</v>
      </c>
      <c r="H13" s="95"/>
      <c r="I13" s="75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5"/>
      <c r="M13" s="88">
        <v>0.621</v>
      </c>
      <c r="O13" s="33">
        <f t="shared" si="0"/>
        <v>12562.04024654527</v>
      </c>
      <c r="P13" s="37">
        <f t="shared" si="1"/>
        <v>1321.5400692737244</v>
      </c>
      <c r="Q13" s="95"/>
      <c r="R13" s="30">
        <f t="shared" si="2"/>
        <v>1</v>
      </c>
      <c r="S13" s="35">
        <f t="shared" si="3"/>
        <v>1</v>
      </c>
      <c r="T13" s="95"/>
      <c r="U13" s="41">
        <f t="shared" si="4"/>
        <v>0.33600076859173794</v>
      </c>
      <c r="V13" s="35">
        <f t="shared" si="5"/>
        <v>4.0000000273933498E-3</v>
      </c>
      <c r="W13" s="95"/>
      <c r="X13" s="78">
        <f>($AG$7*$AG$8*S13*$AG$24+$AG$15*$AG$16*R13*$AG$24)</f>
        <v>3600</v>
      </c>
      <c r="Y13" s="43">
        <f t="shared" si="7"/>
        <v>86341810.534678087</v>
      </c>
      <c r="Z13" s="43">
        <f t="shared" si="8"/>
        <v>262556.44814280426</v>
      </c>
      <c r="AA13" s="43">
        <f t="shared" si="9"/>
        <v>10261.737221983034</v>
      </c>
      <c r="AB13" s="44">
        <f t="shared" si="10"/>
        <v>24526.754074448705</v>
      </c>
      <c r="AD13" s="42">
        <f t="shared" si="11"/>
        <v>86642755.474117339</v>
      </c>
      <c r="AE13" s="120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1">
        <f>'[1]Szenario 3'!$K14</f>
        <v>1319.2777228363964</v>
      </c>
      <c r="H14" s="95"/>
      <c r="I14" s="75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5"/>
      <c r="M14" s="90">
        <f>M13+(($D$42-$D$11)/($B$42-$B$11))</f>
        <v>2.5422959091152588</v>
      </c>
      <c r="O14" s="33">
        <f t="shared" si="0"/>
        <v>12741.720328727028</v>
      </c>
      <c r="P14" s="37">
        <f t="shared" si="1"/>
        <v>1340.1084237232869</v>
      </c>
      <c r="Q14" s="95"/>
      <c r="R14" s="30">
        <f t="shared" si="2"/>
        <v>1</v>
      </c>
      <c r="S14" s="35">
        <f t="shared" si="3"/>
        <v>1</v>
      </c>
      <c r="T14" s="95"/>
      <c r="U14" s="41">
        <f t="shared" si="4"/>
        <v>0.33600081351818128</v>
      </c>
      <c r="V14" s="35">
        <f t="shared" si="5"/>
        <v>4.0000000289656685E-3</v>
      </c>
      <c r="W14" s="95"/>
      <c r="X14" s="78">
        <f>($AG$7*$AG$8*S14*$AG$24+$AG$15*$AG$16*R14*$AG$24)+AG26</f>
        <v>1163600</v>
      </c>
      <c r="Y14" s="43">
        <f t="shared" si="7"/>
        <v>87576787.956689045</v>
      </c>
      <c r="Z14" s="43">
        <f t="shared" si="8"/>
        <v>266310.43841508846</v>
      </c>
      <c r="AA14" s="43">
        <f t="shared" si="9"/>
        <v>-14253.256580685713</v>
      </c>
      <c r="AB14" s="44">
        <f t="shared" si="10"/>
        <v>24876.233204734468</v>
      </c>
      <c r="AD14" s="42">
        <f t="shared" si="11"/>
        <v>89017321.371728197</v>
      </c>
      <c r="AE14" s="120"/>
      <c r="AF14" s="64" t="s">
        <v>31</v>
      </c>
      <c r="AG14" s="47"/>
      <c r="AH14" s="47"/>
      <c r="AI14" s="47"/>
      <c r="AJ14" s="60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1">
        <f>'[1]Szenario 3'!$K15</f>
        <v>1337.8817985454955</v>
      </c>
      <c r="H15" s="95"/>
      <c r="I15" s="75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5"/>
      <c r="M15" s="91">
        <f t="shared" ref="M15:M43" si="13">M14+(($D$42-$D$11)/($B$42-$B$11))</f>
        <v>4.4635918182305172</v>
      </c>
      <c r="O15" s="33">
        <f t="shared" si="0"/>
        <v>12921.400410908785</v>
      </c>
      <c r="P15" s="37">
        <f t="shared" si="1"/>
        <v>1358.677888678327</v>
      </c>
      <c r="Q15" s="95"/>
      <c r="R15" s="30">
        <f t="shared" si="2"/>
        <v>1</v>
      </c>
      <c r="S15" s="35">
        <f t="shared" si="3"/>
        <v>1</v>
      </c>
      <c r="T15" s="95"/>
      <c r="U15" s="41">
        <f t="shared" si="4"/>
        <v>0.3360008603859872</v>
      </c>
      <c r="V15" s="35">
        <f t="shared" si="5"/>
        <v>4.00000003060482E-3</v>
      </c>
      <c r="W15" s="95"/>
      <c r="X15" s="78">
        <f>($AJ$11*$AG$8*S15*$AG$25+$AJ$9*$AG$8*$AG$24*S15+$AG$15*$AG$16*R15*$AG$24)</f>
        <v>7725</v>
      </c>
      <c r="Y15" s="43">
        <f t="shared" si="7"/>
        <v>88811766.278187856</v>
      </c>
      <c r="Z15" s="43">
        <f t="shared" si="8"/>
        <v>270064.43355138664</v>
      </c>
      <c r="AA15" s="43">
        <f t="shared" si="9"/>
        <v>-39463.796832426371</v>
      </c>
      <c r="AB15" s="44">
        <f t="shared" si="10"/>
        <v>25225.716778692389</v>
      </c>
      <c r="AD15" s="42">
        <f t="shared" si="11"/>
        <v>89075317.63168551</v>
      </c>
      <c r="AE15" s="120"/>
      <c r="AF15" s="65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1">
        <f>'[1]Szenario 3'!$K16</f>
        <v>1356.4858742545948</v>
      </c>
      <c r="H16" s="95"/>
      <c r="I16" s="75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5"/>
      <c r="M16" s="90">
        <f t="shared" si="13"/>
        <v>6.3848877273457756</v>
      </c>
      <c r="O16" s="33">
        <f t="shared" si="0"/>
        <v>13101.080493090543</v>
      </c>
      <c r="P16" s="37">
        <f t="shared" si="1"/>
        <v>1377.2484131462468</v>
      </c>
      <c r="Q16" s="95"/>
      <c r="R16" s="30">
        <f t="shared" si="2"/>
        <v>1</v>
      </c>
      <c r="S16" s="35">
        <f t="shared" si="3"/>
        <v>1</v>
      </c>
      <c r="T16" s="95"/>
      <c r="U16" s="41">
        <f t="shared" si="4"/>
        <v>0.33600090925029286</v>
      </c>
      <c r="V16" s="35">
        <f t="shared" si="5"/>
        <v>4.0000000323126761E-3</v>
      </c>
      <c r="W16" s="95"/>
      <c r="X16" s="87">
        <f t="shared" ref="X16:X54" si="14">($AJ$11*$AG$8*S16*$AG$25+$AJ$9*$AG$8*$AG$24*S16+$AG$15*$AG$16*R16*$AG$24)</f>
        <v>7725</v>
      </c>
      <c r="Y16" s="43">
        <f t="shared" si="7"/>
        <v>90046745.53272371</v>
      </c>
      <c r="Z16" s="43">
        <f t="shared" si="8"/>
        <v>273818.4333283513</v>
      </c>
      <c r="AA16" s="43">
        <f t="shared" si="9"/>
        <v>-65369.883533238957</v>
      </c>
      <c r="AB16" s="44">
        <f t="shared" si="10"/>
        <v>25575.204592276299</v>
      </c>
      <c r="AD16" s="42">
        <f t="shared" si="11"/>
        <v>90288494.287111089</v>
      </c>
      <c r="AE16" s="120"/>
      <c r="AF16" s="61" t="s">
        <v>17</v>
      </c>
      <c r="AG16" s="28">
        <v>6</v>
      </c>
      <c r="AH16" s="27" t="s">
        <v>18</v>
      </c>
      <c r="AI16" s="27"/>
      <c r="AJ16" s="50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1">
        <f>'[1]Szenario 3'!$K17</f>
        <v>1375.0899499636937</v>
      </c>
      <c r="H17" s="95"/>
      <c r="I17" s="75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5"/>
      <c r="M17" s="91">
        <f t="shared" si="13"/>
        <v>8.306183636461034</v>
      </c>
      <c r="O17" s="33">
        <f t="shared" si="0"/>
        <v>13280.760575272299</v>
      </c>
      <c r="P17" s="37">
        <f t="shared" si="1"/>
        <v>1395.8199492093775</v>
      </c>
      <c r="Q17" s="95"/>
      <c r="R17" s="30">
        <f t="shared" si="2"/>
        <v>1</v>
      </c>
      <c r="S17" s="35">
        <f t="shared" si="3"/>
        <v>1</v>
      </c>
      <c r="T17" s="95"/>
      <c r="U17" s="41">
        <f t="shared" si="4"/>
        <v>0.33600096016700776</v>
      </c>
      <c r="V17" s="35">
        <f t="shared" si="5"/>
        <v>4.000000034091131E-3</v>
      </c>
      <c r="W17" s="95"/>
      <c r="X17" s="87">
        <f t="shared" si="14"/>
        <v>7725</v>
      </c>
      <c r="Y17" s="43">
        <f t="shared" si="7"/>
        <v>91281725.755022645</v>
      </c>
      <c r="Z17" s="43">
        <f t="shared" si="8"/>
        <v>277572.43753610284</v>
      </c>
      <c r="AA17" s="43">
        <f t="shared" si="9"/>
        <v>-91971.516683123453</v>
      </c>
      <c r="AB17" s="44">
        <f t="shared" si="10"/>
        <v>25924.696453744313</v>
      </c>
      <c r="AD17" s="42">
        <f t="shared" si="11"/>
        <v>91500976.372329384</v>
      </c>
      <c r="AE17" s="120"/>
      <c r="AF17" s="149" t="s">
        <v>16</v>
      </c>
      <c r="AG17" s="17"/>
      <c r="AH17" s="152"/>
      <c r="AI17" s="27"/>
      <c r="AJ17" s="50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1">
        <f>'[1]Szenario 3'!$K18</f>
        <v>1393.6940256727928</v>
      </c>
      <c r="H18" s="95"/>
      <c r="I18" s="75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5"/>
      <c r="M18" s="90">
        <f t="shared" si="13"/>
        <v>10.227479545576292</v>
      </c>
      <c r="O18" s="33">
        <f t="shared" si="0"/>
        <v>13460.440657454055</v>
      </c>
      <c r="P18" s="37">
        <f t="shared" si="1"/>
        <v>1414.3924517966461</v>
      </c>
      <c r="Q18" s="95"/>
      <c r="R18" s="30">
        <f t="shared" si="2"/>
        <v>1</v>
      </c>
      <c r="S18" s="35">
        <f t="shared" si="3"/>
        <v>1</v>
      </c>
      <c r="T18" s="95"/>
      <c r="U18" s="41">
        <f t="shared" si="4"/>
        <v>0.33600101319281334</v>
      </c>
      <c r="V18" s="35">
        <f t="shared" si="5"/>
        <v>4.0000000359421061E-3</v>
      </c>
      <c r="W18" s="95"/>
      <c r="X18" s="87">
        <f t="shared" si="14"/>
        <v>7725</v>
      </c>
      <c r="Y18" s="43">
        <f t="shared" si="7"/>
        <v>92516706.980989829</v>
      </c>
      <c r="Z18" s="43">
        <f t="shared" si="8"/>
        <v>281326.44597723015</v>
      </c>
      <c r="AA18" s="43">
        <f t="shared" si="9"/>
        <v>-119268.69628207982</v>
      </c>
      <c r="AB18" s="44">
        <f t="shared" si="10"/>
        <v>26274.19218274517</v>
      </c>
      <c r="AD18" s="42">
        <f t="shared" si="11"/>
        <v>92712763.92286773</v>
      </c>
      <c r="AE18" s="120"/>
      <c r="AF18" s="150"/>
      <c r="AG18" s="18">
        <v>60000</v>
      </c>
      <c r="AH18" s="152"/>
      <c r="AI18" s="27"/>
      <c r="AJ18" s="50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1">
        <f>'[1]Szenario 3'!$K19</f>
        <v>1412.2981013818919</v>
      </c>
      <c r="H19" s="95"/>
      <c r="I19" s="75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5"/>
      <c r="M19" s="91">
        <f t="shared" si="13"/>
        <v>12.148775454691551</v>
      </c>
      <c r="O19" s="33">
        <f t="shared" si="0"/>
        <v>13640.120739635813</v>
      </c>
      <c r="P19" s="37">
        <f t="shared" si="1"/>
        <v>1432.9658784752855</v>
      </c>
      <c r="Q19" s="95"/>
      <c r="R19" s="30">
        <f t="shared" si="2"/>
        <v>1</v>
      </c>
      <c r="S19" s="35">
        <f t="shared" si="3"/>
        <v>1</v>
      </c>
      <c r="T19" s="95"/>
      <c r="U19" s="41">
        <f t="shared" si="4"/>
        <v>0.33600106838516319</v>
      </c>
      <c r="V19" s="35">
        <f t="shared" si="5"/>
        <v>4.0000000378675495E-3</v>
      </c>
      <c r="W19" s="95"/>
      <c r="X19" s="87">
        <f t="shared" si="14"/>
        <v>7725</v>
      </c>
      <c r="Y19" s="43">
        <f t="shared" si="7"/>
        <v>93751689.247713313</v>
      </c>
      <c r="Z19" s="43">
        <f t="shared" si="8"/>
        <v>285080.45846587775</v>
      </c>
      <c r="AA19" s="43">
        <f t="shared" si="9"/>
        <v>-147261.42233010815</v>
      </c>
      <c r="AB19" s="44">
        <f t="shared" si="10"/>
        <v>26623.69160948474</v>
      </c>
      <c r="AD19" s="42">
        <f t="shared" si="11"/>
        <v>93923856.975458562</v>
      </c>
      <c r="AE19" s="120"/>
      <c r="AF19" s="151"/>
      <c r="AG19" s="17"/>
      <c r="AH19" s="152"/>
      <c r="AI19" s="27"/>
      <c r="AJ19" s="50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1">
        <f>'[1]Szenario 3'!$K20</f>
        <v>1430.902177090991</v>
      </c>
      <c r="H20" s="95"/>
      <c r="I20" s="75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5"/>
      <c r="M20" s="90">
        <f t="shared" si="13"/>
        <v>14.070071363806809</v>
      </c>
      <c r="O20" s="33">
        <f t="shared" si="0"/>
        <v>13819.800821817569</v>
      </c>
      <c r="P20" s="37">
        <f t="shared" si="1"/>
        <v>1451.5401892605726</v>
      </c>
      <c r="Q20" s="95"/>
      <c r="R20" s="30">
        <f t="shared" si="2"/>
        <v>1</v>
      </c>
      <c r="S20" s="35">
        <f t="shared" si="3"/>
        <v>1</v>
      </c>
      <c r="T20" s="95"/>
      <c r="U20" s="41">
        <f t="shared" si="4"/>
        <v>0.33600112580228292</v>
      </c>
      <c r="V20" s="35">
        <f t="shared" si="5"/>
        <v>4.0000000398694334E-3</v>
      </c>
      <c r="W20" s="95"/>
      <c r="X20" s="87">
        <f t="shared" si="14"/>
        <v>7725</v>
      </c>
      <c r="Y20" s="43">
        <f t="shared" si="7"/>
        <v>94986672.593468264</v>
      </c>
      <c r="Z20" s="43">
        <f t="shared" si="8"/>
        <v>288834.4748269124</v>
      </c>
      <c r="AA20" s="43">
        <f t="shared" si="9"/>
        <v>-175949.69482720838</v>
      </c>
      <c r="AB20" s="44">
        <f t="shared" si="10"/>
        <v>26973.194573964713</v>
      </c>
      <c r="AD20" s="42">
        <f t="shared" si="11"/>
        <v>95134255.568041936</v>
      </c>
      <c r="AE20" s="120"/>
      <c r="AF20" s="66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1">
        <f>'[1]Szenario 3'!$K21</f>
        <v>1449.5062528000901</v>
      </c>
      <c r="H21" s="95"/>
      <c r="I21" s="75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5"/>
      <c r="M21" s="91">
        <f t="shared" si="13"/>
        <v>15.991367272922067</v>
      </c>
      <c r="O21" s="33">
        <f t="shared" si="0"/>
        <v>13999.480903999325</v>
      </c>
      <c r="P21" s="37">
        <f t="shared" si="1"/>
        <v>1470.1153464417976</v>
      </c>
      <c r="Q21" s="95"/>
      <c r="R21" s="30">
        <f t="shared" si="2"/>
        <v>1</v>
      </c>
      <c r="S21" s="35">
        <f t="shared" si="3"/>
        <v>1</v>
      </c>
      <c r="T21" s="95"/>
      <c r="U21" s="41">
        <f t="shared" si="4"/>
        <v>0.33600118550317032</v>
      </c>
      <c r="V21" s="35">
        <f t="shared" si="5"/>
        <v>4.0000000419497563E-3</v>
      </c>
      <c r="W21" s="95"/>
      <c r="X21" s="87">
        <f t="shared" si="14"/>
        <v>7725</v>
      </c>
      <c r="Y21" s="43">
        <f t="shared" si="7"/>
        <v>96221657.057722405</v>
      </c>
      <c r="Z21" s="43">
        <f t="shared" si="8"/>
        <v>292588.49489516125</v>
      </c>
      <c r="AA21" s="43">
        <f t="shared" si="9"/>
        <v>-205333.51377338049</v>
      </c>
      <c r="AB21" s="44">
        <f t="shared" si="10"/>
        <v>27322.700925286208</v>
      </c>
      <c r="AD21" s="42">
        <f t="shared" si="11"/>
        <v>96343959.739769474</v>
      </c>
      <c r="AE21" s="120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1">
        <f>'[1]Szenario 3'!$K22</f>
        <v>1468.110328509189</v>
      </c>
      <c r="H22" s="95"/>
      <c r="I22" s="75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5"/>
      <c r="M22" s="90">
        <f t="shared" si="13"/>
        <v>17.912663182037328</v>
      </c>
      <c r="O22" s="33">
        <f t="shared" si="0"/>
        <v>14179.160986181081</v>
      </c>
      <c r="P22" s="37">
        <f t="shared" si="1"/>
        <v>1488.6913144228693</v>
      </c>
      <c r="Q22" s="95"/>
      <c r="R22" s="30">
        <f t="shared" si="2"/>
        <v>1</v>
      </c>
      <c r="S22" s="35">
        <f t="shared" si="3"/>
        <v>1</v>
      </c>
      <c r="T22" s="95"/>
      <c r="U22" s="41">
        <f t="shared" si="4"/>
        <v>0.33600124754759514</v>
      </c>
      <c r="V22" s="35">
        <f t="shared" si="5"/>
        <v>4.0000000441105443E-3</v>
      </c>
      <c r="W22" s="95"/>
      <c r="X22" s="87">
        <f t="shared" si="14"/>
        <v>7725</v>
      </c>
      <c r="Y22" s="43">
        <f t="shared" si="7"/>
        <v>97456642.681141973</v>
      </c>
      <c r="Z22" s="43">
        <f t="shared" si="8"/>
        <v>296342.51851471351</v>
      </c>
      <c r="AA22" s="43">
        <f t="shared" si="9"/>
        <v>-235412.87916862467</v>
      </c>
      <c r="AB22" s="44">
        <f t="shared" si="10"/>
        <v>27672.21052101197</v>
      </c>
      <c r="AD22" s="42">
        <f t="shared" si="11"/>
        <v>97552969.531009063</v>
      </c>
      <c r="AE22" s="120"/>
      <c r="AF22" s="56" t="s">
        <v>25</v>
      </c>
      <c r="AG22" s="47"/>
      <c r="AH22" s="47"/>
      <c r="AI22" s="83" t="s">
        <v>62</v>
      </c>
      <c r="AJ22" s="84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1">
        <f>'[1]Szenario 3'!$K23</f>
        <v>1486.7144042182883</v>
      </c>
      <c r="H23" s="95"/>
      <c r="I23" s="75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5"/>
      <c r="M23" s="91">
        <f t="shared" si="13"/>
        <v>19.833959091152586</v>
      </c>
      <c r="O23" s="33">
        <f t="shared" si="0"/>
        <v>14358.841068362839</v>
      </c>
      <c r="P23" s="37">
        <f t="shared" si="1"/>
        <v>1507.2680595761449</v>
      </c>
      <c r="Q23" s="95"/>
      <c r="R23" s="30">
        <f t="shared" si="2"/>
        <v>1</v>
      </c>
      <c r="S23" s="35">
        <f t="shared" si="3"/>
        <v>1</v>
      </c>
      <c r="T23" s="95"/>
      <c r="U23" s="41">
        <f t="shared" si="4"/>
        <v>0.33600131199609939</v>
      </c>
      <c r="V23" s="35">
        <f t="shared" si="5"/>
        <v>4.0000000463538479E-3</v>
      </c>
      <c r="W23" s="95"/>
      <c r="X23" s="87">
        <f t="shared" si="14"/>
        <v>7725</v>
      </c>
      <c r="Y23" s="43">
        <f t="shared" si="7"/>
        <v>98691629.505598545</v>
      </c>
      <c r="Z23" s="43">
        <f t="shared" si="8"/>
        <v>300096.54553827993</v>
      </c>
      <c r="AA23" s="43">
        <f t="shared" si="9"/>
        <v>-266187.79101294064</v>
      </c>
      <c r="AB23" s="44">
        <f t="shared" si="10"/>
        <v>28021.723226581445</v>
      </c>
      <c r="AD23" s="42">
        <f t="shared" si="11"/>
        <v>98761284.983350456</v>
      </c>
      <c r="AE23" s="120"/>
      <c r="AF23" s="57" t="s">
        <v>34</v>
      </c>
      <c r="AG23" s="27"/>
      <c r="AH23" s="27"/>
      <c r="AI23" s="81" t="s">
        <v>63</v>
      </c>
      <c r="AJ23" s="85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1">
        <f>'[1]Szenario 3'!$K24</f>
        <v>1505.3184799273872</v>
      </c>
      <c r="H24" s="95"/>
      <c r="I24" s="75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5"/>
      <c r="M24" s="90">
        <f t="shared" si="13"/>
        <v>21.755255000267844</v>
      </c>
      <c r="O24" s="33">
        <f t="shared" si="0"/>
        <v>14538.521150544595</v>
      </c>
      <c r="P24" s="37">
        <f t="shared" si="1"/>
        <v>1525.8455501082153</v>
      </c>
      <c r="Q24" s="95"/>
      <c r="R24" s="30">
        <f t="shared" si="2"/>
        <v>1</v>
      </c>
      <c r="S24" s="35">
        <f t="shared" si="3"/>
        <v>1</v>
      </c>
      <c r="T24" s="95"/>
      <c r="U24" s="41">
        <f t="shared" si="4"/>
        <v>0.33600137890999693</v>
      </c>
      <c r="V24" s="35">
        <f t="shared" si="5"/>
        <v>4.000000048681741E-3</v>
      </c>
      <c r="W24" s="95"/>
      <c r="X24" s="87">
        <f t="shared" si="14"/>
        <v>7725</v>
      </c>
      <c r="Y24" s="43">
        <f t="shared" si="7"/>
        <v>99926617.574176103</v>
      </c>
      <c r="Z24" s="43">
        <f t="shared" si="8"/>
        <v>303850.57582660555</v>
      </c>
      <c r="AA24" s="43">
        <f t="shared" si="9"/>
        <v>-297658.24930632854</v>
      </c>
      <c r="AB24" s="44">
        <f t="shared" si="10"/>
        <v>28371.238914773767</v>
      </c>
      <c r="AD24" s="42">
        <f t="shared" si="11"/>
        <v>99968906.139611155</v>
      </c>
      <c r="AE24" s="120"/>
      <c r="AF24" s="49" t="s">
        <v>35</v>
      </c>
      <c r="AG24" s="28">
        <v>5</v>
      </c>
      <c r="AH24" s="27" t="s">
        <v>28</v>
      </c>
      <c r="AI24" s="81" t="s">
        <v>66</v>
      </c>
      <c r="AJ24" s="85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1">
        <f>'[1]Szenario 3'!$K25</f>
        <v>1523.9225556364863</v>
      </c>
      <c r="H25" s="95"/>
      <c r="I25" s="75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5"/>
      <c r="M25" s="91">
        <f t="shared" si="13"/>
        <v>23.676550909383103</v>
      </c>
      <c r="O25" s="33">
        <f t="shared" si="0"/>
        <v>14718.201232726351</v>
      </c>
      <c r="P25" s="37">
        <f t="shared" si="1"/>
        <v>1544.4237559365288</v>
      </c>
      <c r="Q25" s="95"/>
      <c r="R25" s="30">
        <f t="shared" si="2"/>
        <v>1</v>
      </c>
      <c r="S25" s="35">
        <f t="shared" si="3"/>
        <v>1</v>
      </c>
      <c r="T25" s="95"/>
      <c r="U25" s="41">
        <f t="shared" si="4"/>
        <v>0.33600144835137397</v>
      </c>
      <c r="V25" s="35">
        <f t="shared" si="5"/>
        <v>4.0000000510963286E-3</v>
      </c>
      <c r="W25" s="95"/>
      <c r="X25" s="87">
        <f t="shared" si="14"/>
        <v>7725</v>
      </c>
      <c r="Y25" s="43">
        <f t="shared" si="7"/>
        <v>101161606.93117926</v>
      </c>
      <c r="Z25" s="43">
        <f t="shared" si="8"/>
        <v>307604.60924792866</v>
      </c>
      <c r="AA25" s="43">
        <f t="shared" si="9"/>
        <v>-329824.25404878828</v>
      </c>
      <c r="AB25" s="44">
        <f t="shared" si="10"/>
        <v>28720.757465214007</v>
      </c>
      <c r="AD25" s="42">
        <f t="shared" si="11"/>
        <v>101175833.0438436</v>
      </c>
      <c r="AE25" s="120"/>
      <c r="AF25" s="49" t="s">
        <v>36</v>
      </c>
      <c r="AG25" s="28">
        <v>30</v>
      </c>
      <c r="AH25" s="27" t="s">
        <v>28</v>
      </c>
      <c r="AI25" s="81" t="s">
        <v>68</v>
      </c>
      <c r="AJ25" s="85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1">
        <f>'[1]Szenario 3'!$K26</f>
        <v>1542.5266313455852</v>
      </c>
      <c r="H26" s="95"/>
      <c r="I26" s="75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5"/>
      <c r="M26" s="90">
        <f t="shared" si="13"/>
        <v>25.597846818498361</v>
      </c>
      <c r="O26" s="33">
        <f t="shared" si="0"/>
        <v>14897.881314908107</v>
      </c>
      <c r="P26" s="37">
        <f t="shared" si="1"/>
        <v>1563.0026485758362</v>
      </c>
      <c r="Q26" s="95"/>
      <c r="R26" s="30">
        <f t="shared" si="2"/>
        <v>1</v>
      </c>
      <c r="S26" s="35">
        <f t="shared" si="3"/>
        <v>1</v>
      </c>
      <c r="T26" s="95"/>
      <c r="U26" s="41">
        <f t="shared" si="4"/>
        <v>0.33600152038308856</v>
      </c>
      <c r="V26" s="35">
        <f t="shared" si="5"/>
        <v>4.0000000535997376E-3</v>
      </c>
      <c r="W26" s="95"/>
      <c r="X26" s="87">
        <f t="shared" si="14"/>
        <v>7725</v>
      </c>
      <c r="Y26" s="43">
        <f t="shared" si="7"/>
        <v>102396597.62214129</v>
      </c>
      <c r="Z26" s="43">
        <f t="shared" si="8"/>
        <v>311358.64567748387</v>
      </c>
      <c r="AA26" s="43">
        <f t="shared" si="9"/>
        <v>-362685.80524032004</v>
      </c>
      <c r="AB26" s="44">
        <f t="shared" si="10"/>
        <v>29070.278763918846</v>
      </c>
      <c r="AD26" s="42">
        <f t="shared" si="11"/>
        <v>102382065.74134237</v>
      </c>
      <c r="AE26" s="120"/>
      <c r="AF26" s="58" t="s">
        <v>27</v>
      </c>
      <c r="AG26" s="59">
        <f>(3750*AJ11*AG8)+(850*AJ9)+(4*130000)</f>
        <v>1160000</v>
      </c>
      <c r="AH26" s="40" t="s">
        <v>21</v>
      </c>
      <c r="AI26" s="86"/>
      <c r="AJ26" s="39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1">
        <f>'[1]Szenario 3'!$K27</f>
        <v>1561.1307070546845</v>
      </c>
      <c r="H27" s="95"/>
      <c r="I27" s="75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5"/>
      <c r="M27" s="91">
        <f t="shared" si="13"/>
        <v>27.51914272761362</v>
      </c>
      <c r="O27" s="33">
        <f t="shared" si="0"/>
        <v>15077.561397089865</v>
      </c>
      <c r="P27" s="37">
        <f t="shared" si="1"/>
        <v>1581.5822010335669</v>
      </c>
      <c r="Q27" s="95"/>
      <c r="R27" s="30">
        <f t="shared" si="2"/>
        <v>1</v>
      </c>
      <c r="S27" s="35">
        <f t="shared" si="3"/>
        <v>1</v>
      </c>
      <c r="T27" s="95"/>
      <c r="U27" s="41">
        <f t="shared" si="4"/>
        <v>0.33600159506877103</v>
      </c>
      <c r="V27" s="35">
        <f t="shared" si="5"/>
        <v>4.0000000561941206E-3</v>
      </c>
      <c r="W27" s="95"/>
      <c r="X27" s="87">
        <f t="shared" si="14"/>
        <v>7725</v>
      </c>
      <c r="Y27" s="43">
        <f t="shared" si="7"/>
        <v>103631589.69383323</v>
      </c>
      <c r="Z27" s="43">
        <f t="shared" si="8"/>
        <v>315112.68499704392</v>
      </c>
      <c r="AA27" s="43">
        <f t="shared" si="9"/>
        <v>-396242.90288092376</v>
      </c>
      <c r="AB27" s="44">
        <f t="shared" si="10"/>
        <v>29419.8027028779</v>
      </c>
      <c r="AD27" s="42">
        <f t="shared" si="11"/>
        <v>103587604.27865222</v>
      </c>
      <c r="AE27" s="120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1">
        <f>'[1]Szenario 3'!$K28</f>
        <v>1579.7347827637834</v>
      </c>
      <c r="H28" s="95"/>
      <c r="I28" s="75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5"/>
      <c r="M28" s="90">
        <f t="shared" si="13"/>
        <v>29.440438636728878</v>
      </c>
      <c r="O28" s="33">
        <f t="shared" si="0"/>
        <v>15257.241479271621</v>
      </c>
      <c r="P28" s="37">
        <f t="shared" si="1"/>
        <v>1600.1623877133152</v>
      </c>
      <c r="Q28" s="95"/>
      <c r="R28" s="30">
        <f t="shared" si="2"/>
        <v>1</v>
      </c>
      <c r="S28" s="35">
        <f t="shared" si="3"/>
        <v>1</v>
      </c>
      <c r="T28" s="95"/>
      <c r="U28" s="41">
        <f t="shared" si="4"/>
        <v>0.33600167247282375</v>
      </c>
      <c r="V28" s="35">
        <f t="shared" si="5"/>
        <v>4.0000000588816583E-3</v>
      </c>
      <c r="W28" s="95"/>
      <c r="X28" s="87">
        <f t="shared" si="14"/>
        <v>7725</v>
      </c>
      <c r="Y28" s="43">
        <f t="shared" si="7"/>
        <v>104866583.19427297</v>
      </c>
      <c r="Z28" s="43">
        <f t="shared" si="8"/>
        <v>318866.72709449625</v>
      </c>
      <c r="AA28" s="43">
        <f t="shared" si="9"/>
        <v>-430495.54697059927</v>
      </c>
      <c r="AB28" s="44">
        <f t="shared" si="10"/>
        <v>29769.329179667497</v>
      </c>
      <c r="AD28" s="42">
        <f t="shared" si="11"/>
        <v>104792448.70357653</v>
      </c>
      <c r="AE28" s="120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1">
        <f>'[1]Szenario 3'!$K29</f>
        <v>1598.3388584728825</v>
      </c>
      <c r="H29" s="95"/>
      <c r="I29" s="75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5"/>
      <c r="M29" s="91">
        <f t="shared" si="13"/>
        <v>31.361734545844136</v>
      </c>
      <c r="O29" s="33">
        <f t="shared" si="0"/>
        <v>15436.921561453377</v>
      </c>
      <c r="P29" s="37">
        <f t="shared" si="1"/>
        <v>1618.7431843257277</v>
      </c>
      <c r="Q29" s="95"/>
      <c r="R29" s="30">
        <f t="shared" si="2"/>
        <v>1</v>
      </c>
      <c r="S29" s="35">
        <f t="shared" si="3"/>
        <v>1</v>
      </c>
      <c r="T29" s="95"/>
      <c r="U29" s="41">
        <f t="shared" si="4"/>
        <v>0.33600175266042104</v>
      </c>
      <c r="V29" s="35">
        <f t="shared" si="5"/>
        <v>4.0000000616645572E-3</v>
      </c>
      <c r="W29" s="95"/>
      <c r="X29" s="87">
        <f t="shared" si="14"/>
        <v>7725</v>
      </c>
      <c r="Y29" s="43">
        <f t="shared" si="7"/>
        <v>106101578.17273492</v>
      </c>
      <c r="Z29" s="43">
        <f t="shared" si="8"/>
        <v>322620.77186345373</v>
      </c>
      <c r="AA29" s="43">
        <f t="shared" si="9"/>
        <v>-465443.73750934668</v>
      </c>
      <c r="AB29" s="44">
        <f t="shared" si="10"/>
        <v>30118.858097094126</v>
      </c>
      <c r="AD29" s="42">
        <f t="shared" si="11"/>
        <v>105996599.06518613</v>
      </c>
      <c r="AE29" s="120"/>
      <c r="AF29" s="57" t="s">
        <v>23</v>
      </c>
      <c r="AG29" s="28">
        <v>35</v>
      </c>
      <c r="AH29" s="27" t="s">
        <v>21</v>
      </c>
      <c r="AI29" s="50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1">
        <f>'[1]Szenario 3'!$K30</f>
        <v>1616.9429341819816</v>
      </c>
      <c r="H30" s="95"/>
      <c r="I30" s="75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5"/>
      <c r="M30" s="90">
        <f t="shared" si="13"/>
        <v>33.283030454959395</v>
      </c>
      <c r="O30" s="33">
        <f t="shared" si="0"/>
        <v>15616.601643635135</v>
      </c>
      <c r="P30" s="37">
        <f t="shared" si="1"/>
        <v>1637.3245678061242</v>
      </c>
      <c r="Q30" s="95"/>
      <c r="R30" s="30">
        <f t="shared" si="2"/>
        <v>1</v>
      </c>
      <c r="S30" s="35">
        <f t="shared" si="3"/>
        <v>1</v>
      </c>
      <c r="T30" s="95"/>
      <c r="U30" s="41">
        <f t="shared" si="4"/>
        <v>0.33600183569750952</v>
      </c>
      <c r="V30" s="35">
        <f t="shared" si="5"/>
        <v>4.0000000645450465E-3</v>
      </c>
      <c r="W30" s="95"/>
      <c r="X30" s="87">
        <f t="shared" si="14"/>
        <v>7725</v>
      </c>
      <c r="Y30" s="43">
        <f t="shared" si="7"/>
        <v>107336574.67975996</v>
      </c>
      <c r="Z30" s="43">
        <f t="shared" si="8"/>
        <v>326374.81920289301</v>
      </c>
      <c r="AA30" s="43">
        <f t="shared" si="9"/>
        <v>-501087.47449716617</v>
      </c>
      <c r="AB30" s="44">
        <f t="shared" si="10"/>
        <v>30468.3893628648</v>
      </c>
      <c r="AD30" s="42">
        <f t="shared" si="11"/>
        <v>107200055.41382857</v>
      </c>
      <c r="AE30" s="120"/>
      <c r="AF30" s="61" t="s">
        <v>24</v>
      </c>
      <c r="AG30" s="28">
        <v>56</v>
      </c>
      <c r="AH30" s="27" t="s">
        <v>21</v>
      </c>
      <c r="AI30" s="50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1">
        <f>'[1]Szenario 3'!$K31</f>
        <v>1635.5470098910807</v>
      </c>
      <c r="H31" s="95"/>
      <c r="I31" s="75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5"/>
      <c r="M31" s="91">
        <f t="shared" si="13"/>
        <v>35.204326364074653</v>
      </c>
      <c r="O31" s="33">
        <f t="shared" si="0"/>
        <v>15796.281725816891</v>
      </c>
      <c r="P31" s="37">
        <f t="shared" si="1"/>
        <v>1655.9065162382726</v>
      </c>
      <c r="Q31" s="95"/>
      <c r="R31" s="30">
        <f t="shared" si="2"/>
        <v>1</v>
      </c>
      <c r="S31" s="35">
        <f t="shared" si="3"/>
        <v>1</v>
      </c>
      <c r="T31" s="95"/>
      <c r="U31" s="41">
        <f t="shared" si="4"/>
        <v>0.33600192165080772</v>
      </c>
      <c r="V31" s="35">
        <f t="shared" si="5"/>
        <v>4.0000000675253847E-3</v>
      </c>
      <c r="W31" s="95"/>
      <c r="X31" s="87">
        <f t="shared" si="14"/>
        <v>7725</v>
      </c>
      <c r="Y31" s="43">
        <f t="shared" si="7"/>
        <v>108571572.76716575</v>
      </c>
      <c r="Z31" s="43">
        <f t="shared" si="8"/>
        <v>330128.86901682091</v>
      </c>
      <c r="AA31" s="43">
        <f t="shared" si="9"/>
        <v>-537426.7579340575</v>
      </c>
      <c r="AB31" s="44">
        <f t="shared" si="10"/>
        <v>30817.922889282014</v>
      </c>
      <c r="AD31" s="42">
        <f t="shared" si="11"/>
        <v>108402817.80113779</v>
      </c>
      <c r="AE31" s="120"/>
      <c r="AF31" s="62" t="s">
        <v>43</v>
      </c>
      <c r="AG31" s="28" t="s">
        <v>57</v>
      </c>
      <c r="AH31" s="27"/>
      <c r="AI31" s="50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1">
        <f>'[1]Szenario 3'!$K32</f>
        <v>1654.1510856001801</v>
      </c>
      <c r="H32" s="95"/>
      <c r="I32" s="75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5"/>
      <c r="M32" s="90">
        <f t="shared" si="13"/>
        <v>37.125622273189911</v>
      </c>
      <c r="O32" s="33">
        <f t="shared" si="0"/>
        <v>15975.961807998649</v>
      </c>
      <c r="P32" s="37">
        <f t="shared" si="1"/>
        <v>1674.4890087837889</v>
      </c>
      <c r="Q32" s="95"/>
      <c r="R32" s="30">
        <f t="shared" si="2"/>
        <v>1</v>
      </c>
      <c r="S32" s="35">
        <f t="shared" si="3"/>
        <v>1</v>
      </c>
      <c r="T32" s="95"/>
      <c r="U32" s="41">
        <f t="shared" si="4"/>
        <v>0.33600201058780638</v>
      </c>
      <c r="V32" s="35">
        <f t="shared" si="5"/>
        <v>4.000000070607853E-3</v>
      </c>
      <c r="W32" s="95"/>
      <c r="X32" s="87">
        <f t="shared" si="14"/>
        <v>7725</v>
      </c>
      <c r="Y32" s="43">
        <f t="shared" si="7"/>
        <v>109806572.48805739</v>
      </c>
      <c r="Z32" s="43">
        <f t="shared" si="8"/>
        <v>333882.92121396534</v>
      </c>
      <c r="AA32" s="43">
        <f t="shared" si="9"/>
        <v>-574461.58782002074</v>
      </c>
      <c r="AB32" s="44">
        <f t="shared" si="10"/>
        <v>31167.458592961277</v>
      </c>
      <c r="AD32" s="42">
        <f t="shared" si="11"/>
        <v>109604886.2800443</v>
      </c>
      <c r="AE32" s="120"/>
      <c r="AF32" s="49" t="s">
        <v>23</v>
      </c>
      <c r="AG32" s="27"/>
      <c r="AH32" s="28">
        <v>0</v>
      </c>
      <c r="AI32" s="50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1">
        <f>'[1]Szenario 3'!$K33</f>
        <v>1672.7551613092789</v>
      </c>
      <c r="H33" s="95"/>
      <c r="I33" s="75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5"/>
      <c r="M33" s="91">
        <f t="shared" si="13"/>
        <v>39.04691818230517</v>
      </c>
      <c r="O33" s="33">
        <f t="shared" si="0"/>
        <v>16155.641890180405</v>
      </c>
      <c r="P33" s="37">
        <f t="shared" si="1"/>
        <v>1693.0720256166792</v>
      </c>
      <c r="Q33" s="95"/>
      <c r="R33" s="30">
        <f t="shared" si="2"/>
        <v>1</v>
      </c>
      <c r="S33" s="35">
        <f t="shared" si="3"/>
        <v>1</v>
      </c>
      <c r="T33" s="95"/>
      <c r="U33" s="41">
        <f t="shared" si="4"/>
        <v>0.33600210257676827</v>
      </c>
      <c r="V33" s="35">
        <f t="shared" si="5"/>
        <v>4.0000000737947621E-3</v>
      </c>
      <c r="W33" s="95"/>
      <c r="X33" s="87">
        <f t="shared" si="14"/>
        <v>7725</v>
      </c>
      <c r="Y33" s="43">
        <f t="shared" si="7"/>
        <v>111041573.89683801</v>
      </c>
      <c r="Z33" s="43">
        <f t="shared" si="8"/>
        <v>337636.97570748848</v>
      </c>
      <c r="AA33" s="43">
        <f t="shared" si="9"/>
        <v>-612191.96415505582</v>
      </c>
      <c r="AB33" s="44">
        <f t="shared" si="10"/>
        <v>31516.996394569138</v>
      </c>
      <c r="AD33" s="42">
        <f t="shared" si="11"/>
        <v>110806260.90478501</v>
      </c>
      <c r="AE33" s="120"/>
      <c r="AF33" s="77" t="s">
        <v>24</v>
      </c>
      <c r="AG33" s="40"/>
      <c r="AH33" s="59">
        <f>20/60</f>
        <v>0.33333333333333331</v>
      </c>
      <c r="AI33" s="55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1">
        <f>'[1]Szenario 3'!$K34</f>
        <v>1691.3592370183781</v>
      </c>
      <c r="H34" s="95"/>
      <c r="I34" s="75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5"/>
      <c r="M34" s="90">
        <f t="shared" si="13"/>
        <v>40.968214091420428</v>
      </c>
      <c r="O34" s="33">
        <f t="shared" si="0"/>
        <v>16335.321972362161</v>
      </c>
      <c r="P34" s="37">
        <f t="shared" si="1"/>
        <v>1711.6555478625985</v>
      </c>
      <c r="Q34" s="95"/>
      <c r="R34" s="30">
        <f t="shared" si="2"/>
        <v>1</v>
      </c>
      <c r="S34" s="35">
        <f t="shared" si="3"/>
        <v>1</v>
      </c>
      <c r="T34" s="95"/>
      <c r="U34" s="41">
        <f t="shared" si="4"/>
        <v>0.33600219768672818</v>
      </c>
      <c r="V34" s="35">
        <f t="shared" si="5"/>
        <v>4.000000077088446E-3</v>
      </c>
      <c r="W34" s="95"/>
      <c r="X34" s="87">
        <f t="shared" si="14"/>
        <v>7725</v>
      </c>
      <c r="Y34" s="43">
        <f t="shared" si="7"/>
        <v>112276577.04922009</v>
      </c>
      <c r="Z34" s="43">
        <f t="shared" si="8"/>
        <v>341391.03241472074</v>
      </c>
      <c r="AA34" s="43">
        <f t="shared" si="9"/>
        <v>-650617.88693916297</v>
      </c>
      <c r="AB34" s="44">
        <f t="shared" si="10"/>
        <v>31866.536218580179</v>
      </c>
      <c r="AD34" s="42">
        <f t="shared" si="11"/>
        <v>112006941.73091422</v>
      </c>
      <c r="AE34" s="120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1">
        <f>'[1]Szenario 3'!$K35</f>
        <v>1709.9633127274767</v>
      </c>
      <c r="H35" s="95"/>
      <c r="I35" s="75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5"/>
      <c r="M35" s="91">
        <f t="shared" si="13"/>
        <v>42.889510000535687</v>
      </c>
      <c r="O35" s="33">
        <f t="shared" si="0"/>
        <v>16515.002054543915</v>
      </c>
      <c r="P35" s="37">
        <f t="shared" si="1"/>
        <v>1730.2395575424271</v>
      </c>
      <c r="Q35" s="95"/>
      <c r="R35" s="30">
        <f t="shared" si="2"/>
        <v>1</v>
      </c>
      <c r="S35" s="35">
        <f t="shared" si="3"/>
        <v>1</v>
      </c>
      <c r="T35" s="95"/>
      <c r="U35" s="41">
        <f t="shared" si="4"/>
        <v>0.33600229598749315</v>
      </c>
      <c r="V35" s="35">
        <f t="shared" si="5"/>
        <v>4.0000000804912648E-3</v>
      </c>
      <c r="W35" s="95"/>
      <c r="X35" s="87">
        <f t="shared" si="14"/>
        <v>7725</v>
      </c>
      <c r="Y35" s="43">
        <f t="shared" si="7"/>
        <v>113511582.00223656</v>
      </c>
      <c r="Z35" s="43">
        <f t="shared" si="8"/>
        <v>345145.09125691344</v>
      </c>
      <c r="AA35" s="43">
        <f t="shared" si="9"/>
        <v>-689739.35617234174</v>
      </c>
      <c r="AB35" s="44">
        <f t="shared" si="10"/>
        <v>32216.0779930512</v>
      </c>
      <c r="AD35" s="42">
        <f t="shared" si="11"/>
        <v>113206928.81531419</v>
      </c>
      <c r="AE35" s="120"/>
      <c r="AF35" s="56" t="s">
        <v>37</v>
      </c>
      <c r="AG35" s="47"/>
      <c r="AH35" s="60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1">
        <f>'[1]Szenario 3'!$K36</f>
        <v>1728.5673884365763</v>
      </c>
      <c r="H36" s="95"/>
      <c r="I36" s="75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5"/>
      <c r="M36" s="90">
        <f t="shared" si="13"/>
        <v>44.810805909650945</v>
      </c>
      <c r="O36" s="33">
        <f t="shared" si="0"/>
        <v>16694.682136725674</v>
      </c>
      <c r="P36" s="37">
        <f t="shared" si="1"/>
        <v>1748.8240375198175</v>
      </c>
      <c r="Q36" s="95"/>
      <c r="R36" s="30">
        <f t="shared" si="2"/>
        <v>1</v>
      </c>
      <c r="S36" s="35">
        <f t="shared" si="3"/>
        <v>1</v>
      </c>
      <c r="T36" s="95"/>
      <c r="U36" s="41">
        <f t="shared" si="4"/>
        <v>0.33600239754964212</v>
      </c>
      <c r="V36" s="35">
        <f t="shared" si="5"/>
        <v>4.0000000840056046E-3</v>
      </c>
      <c r="W36" s="95"/>
      <c r="X36" s="87">
        <f t="shared" si="14"/>
        <v>7725</v>
      </c>
      <c r="Y36" s="43">
        <f t="shared" si="7"/>
        <v>114746588.81425257</v>
      </c>
      <c r="Z36" s="43">
        <f t="shared" si="8"/>
        <v>348899.15215900954</v>
      </c>
      <c r="AA36" s="43">
        <f t="shared" si="9"/>
        <v>-729556.3718545927</v>
      </c>
      <c r="AB36" s="44">
        <f t="shared" si="10"/>
        <v>32565.621649411347</v>
      </c>
      <c r="AD36" s="42">
        <f t="shared" si="11"/>
        <v>114406222.2162064</v>
      </c>
      <c r="AE36" s="120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1">
        <f>'[1]Szenario 3'!$K37</f>
        <v>1747.1714641456751</v>
      </c>
      <c r="H37" s="95"/>
      <c r="I37" s="75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5"/>
      <c r="M37" s="91">
        <f t="shared" si="13"/>
        <v>46.732101818766203</v>
      </c>
      <c r="O37" s="33">
        <f t="shared" si="0"/>
        <v>16874.36221890743</v>
      </c>
      <c r="P37" s="37">
        <f t="shared" si="1"/>
        <v>1767.4089714523818</v>
      </c>
      <c r="Q37" s="95"/>
      <c r="R37" s="30">
        <f t="shared" si="2"/>
        <v>1</v>
      </c>
      <c r="S37" s="35">
        <f t="shared" si="3"/>
        <v>1</v>
      </c>
      <c r="T37" s="95"/>
      <c r="U37" s="41">
        <f t="shared" si="4"/>
        <v>0.33600250244452629</v>
      </c>
      <c r="V37" s="35">
        <f t="shared" si="5"/>
        <v>4.0000000876338759E-3</v>
      </c>
      <c r="W37" s="95"/>
      <c r="X37" s="87">
        <f t="shared" si="14"/>
        <v>7725</v>
      </c>
      <c r="Y37" s="43">
        <f t="shared" si="7"/>
        <v>115981597.54497683</v>
      </c>
      <c r="Z37" s="43">
        <f t="shared" si="8"/>
        <v>352653.21504942927</v>
      </c>
      <c r="AA37" s="43">
        <f t="shared" si="9"/>
        <v>-770068.9339859155</v>
      </c>
      <c r="AB37" s="44">
        <f t="shared" si="10"/>
        <v>32915.167122266779</v>
      </c>
      <c r="AD37" s="42">
        <f t="shared" si="11"/>
        <v>115604821.9931626</v>
      </c>
      <c r="AE37" s="120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1">
        <f>'[1]Szenario 3'!$K38</f>
        <v>1765.7755398547743</v>
      </c>
      <c r="H38" s="95"/>
      <c r="I38" s="75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5"/>
      <c r="M38" s="90">
        <f t="shared" si="13"/>
        <v>48.653397727881462</v>
      </c>
      <c r="O38" s="33">
        <f t="shared" si="0"/>
        <v>17054.042301089186</v>
      </c>
      <c r="P38" s="37">
        <f t="shared" si="1"/>
        <v>1785.9943437462412</v>
      </c>
      <c r="Q38" s="95"/>
      <c r="R38" s="30">
        <f t="shared" si="2"/>
        <v>1</v>
      </c>
      <c r="S38" s="35">
        <f t="shared" si="3"/>
        <v>1</v>
      </c>
      <c r="T38" s="95"/>
      <c r="U38" s="41">
        <f t="shared" si="4"/>
        <v>0.33600261074426885</v>
      </c>
      <c r="V38" s="35">
        <f t="shared" si="5"/>
        <v>4.0000000913785203E-3</v>
      </c>
      <c r="W38" s="95"/>
      <c r="X38" s="87">
        <f t="shared" si="14"/>
        <v>7725</v>
      </c>
      <c r="Y38" s="43">
        <f t="shared" si="7"/>
        <v>117216608.25547366</v>
      </c>
      <c r="Z38" s="43">
        <f t="shared" si="8"/>
        <v>356407.27985987149</v>
      </c>
      <c r="AA38" s="43">
        <f t="shared" si="9"/>
        <v>-811277.04256631015</v>
      </c>
      <c r="AB38" s="44">
        <f t="shared" si="10"/>
        <v>33264.714349218812</v>
      </c>
      <c r="AD38" s="42">
        <f t="shared" si="11"/>
        <v>116802728.20711644</v>
      </c>
      <c r="AE38" s="120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1">
        <f>'[1]Szenario 3'!$K39</f>
        <v>1784.3796155638734</v>
      </c>
      <c r="H39" s="95"/>
      <c r="I39" s="75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5"/>
      <c r="M39" s="91">
        <f t="shared" si="13"/>
        <v>50.57469363699672</v>
      </c>
      <c r="O39" s="33">
        <f t="shared" si="0"/>
        <v>17233.722383270942</v>
      </c>
      <c r="P39" s="37">
        <f t="shared" si="1"/>
        <v>1804.580139513653</v>
      </c>
      <c r="Q39" s="95"/>
      <c r="R39" s="30">
        <f t="shared" si="2"/>
        <v>1</v>
      </c>
      <c r="S39" s="35">
        <f t="shared" si="3"/>
        <v>1</v>
      </c>
      <c r="T39" s="95"/>
      <c r="U39" s="41">
        <f t="shared" si="4"/>
        <v>0.33600272252176505</v>
      </c>
      <c r="V39" s="35">
        <f t="shared" si="5"/>
        <v>4.0000000952419975E-3</v>
      </c>
      <c r="W39" s="95"/>
      <c r="X39" s="87">
        <f t="shared" si="14"/>
        <v>7725</v>
      </c>
      <c r="Y39" s="43">
        <f t="shared" si="7"/>
        <v>118451621.00817502</v>
      </c>
      <c r="Z39" s="43">
        <f t="shared" si="8"/>
        <v>360161.34652512782</v>
      </c>
      <c r="AA39" s="43">
        <f t="shared" si="9"/>
        <v>-853180.69759577687</v>
      </c>
      <c r="AB39" s="44">
        <f t="shared" si="10"/>
        <v>33614.263270694355</v>
      </c>
      <c r="AD39" s="42">
        <f t="shared" si="11"/>
        <v>117999940.92037506</v>
      </c>
      <c r="AE39" s="120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1">
        <f>'[1]Szenario 3'!$K40</f>
        <v>1802.9836912729727</v>
      </c>
      <c r="H40" s="95"/>
      <c r="I40" s="75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5"/>
      <c r="M40" s="90">
        <f t="shared" si="13"/>
        <v>52.495989546111979</v>
      </c>
      <c r="O40" s="33">
        <f t="shared" si="0"/>
        <v>17413.402465452702</v>
      </c>
      <c r="P40" s="37">
        <f t="shared" si="1"/>
        <v>1823.1663445334912</v>
      </c>
      <c r="Q40" s="95"/>
      <c r="R40" s="30">
        <f t="shared" si="2"/>
        <v>1</v>
      </c>
      <c r="S40" s="35">
        <f t="shared" si="3"/>
        <v>1</v>
      </c>
      <c r="T40" s="95"/>
      <c r="U40" s="41">
        <f t="shared" si="4"/>
        <v>0.3360028378506823</v>
      </c>
      <c r="V40" s="35">
        <f t="shared" si="5"/>
        <v>4.0000000992267996E-3</v>
      </c>
      <c r="W40" s="95"/>
      <c r="X40" s="87">
        <f t="shared" si="14"/>
        <v>7725</v>
      </c>
      <c r="Y40" s="43">
        <f t="shared" si="7"/>
        <v>119686635.86689264</v>
      </c>
      <c r="Z40" s="43">
        <f t="shared" si="8"/>
        <v>363915.41498290992</v>
      </c>
      <c r="AA40" s="43">
        <f t="shared" si="9"/>
        <v>-895779.89907431544</v>
      </c>
      <c r="AB40" s="44">
        <f t="shared" si="10"/>
        <v>33963.813829787767</v>
      </c>
      <c r="AD40" s="42">
        <f t="shared" si="11"/>
        <v>119196460.19663103</v>
      </c>
      <c r="AE40" s="120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1">
        <f>'[1]Szenario 3'!$K41</f>
        <v>1821.5877669820716</v>
      </c>
      <c r="H41" s="95"/>
      <c r="I41" s="75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5"/>
      <c r="M41" s="91">
        <f t="shared" si="13"/>
        <v>54.417285455227237</v>
      </c>
      <c r="O41" s="33">
        <f t="shared" si="0"/>
        <v>17593.082547634458</v>
      </c>
      <c r="P41" s="37">
        <f t="shared" si="1"/>
        <v>1841.7529452143453</v>
      </c>
      <c r="Q41" s="95"/>
      <c r="R41" s="30">
        <f t="shared" si="2"/>
        <v>1</v>
      </c>
      <c r="S41" s="35">
        <f t="shared" si="3"/>
        <v>1</v>
      </c>
      <c r="T41" s="95"/>
      <c r="U41" s="41">
        <f t="shared" si="4"/>
        <v>0.33600295680546011</v>
      </c>
      <c r="V41" s="35">
        <f t="shared" si="5"/>
        <v>4.000000103335441E-3</v>
      </c>
      <c r="W41" s="95"/>
      <c r="X41" s="87">
        <f t="shared" si="14"/>
        <v>7725</v>
      </c>
      <c r="Y41" s="43">
        <f t="shared" si="7"/>
        <v>120921652.89683028</v>
      </c>
      <c r="Z41" s="43">
        <f t="shared" si="8"/>
        <v>367669.48517368711</v>
      </c>
      <c r="AA41" s="43">
        <f t="shared" si="9"/>
        <v>-939074.64700192586</v>
      </c>
      <c r="AB41" s="44">
        <f t="shared" si="10"/>
        <v>34313.365972113206</v>
      </c>
      <c r="AD41" s="42">
        <f t="shared" si="11"/>
        <v>120392286.10097416</v>
      </c>
      <c r="AE41" s="120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1">
        <f>'[1]Szenario 3'!$K42</f>
        <v>1840.1918426911707</v>
      </c>
      <c r="H42" s="95"/>
      <c r="I42" s="75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5"/>
      <c r="M42" s="90">
        <f t="shared" si="13"/>
        <v>56.338581364342495</v>
      </c>
      <c r="O42" s="33">
        <f t="shared" si="0"/>
        <v>17772.762629816214</v>
      </c>
      <c r="P42" s="37">
        <f t="shared" si="1"/>
        <v>1860.3399285600522</v>
      </c>
      <c r="Q42" s="95"/>
      <c r="R42" s="30">
        <f t="shared" si="2"/>
        <v>1</v>
      </c>
      <c r="S42" s="35">
        <f t="shared" si="3"/>
        <v>1</v>
      </c>
      <c r="T42" s="95"/>
      <c r="U42" s="41">
        <f t="shared" si="4"/>
        <v>0.33600307946130992</v>
      </c>
      <c r="V42" s="35">
        <f t="shared" si="5"/>
        <v>4.0000001075704622E-3</v>
      </c>
      <c r="W42" s="95"/>
      <c r="X42" s="87">
        <f t="shared" si="14"/>
        <v>7725</v>
      </c>
      <c r="Y42" s="43">
        <f t="shared" si="7"/>
        <v>122156672.16459605</v>
      </c>
      <c r="Z42" s="43">
        <f t="shared" si="8"/>
        <v>371423.55704053637</v>
      </c>
      <c r="AA42" s="43">
        <f t="shared" si="9"/>
        <v>-983064.94137860823</v>
      </c>
      <c r="AB42" s="44">
        <f t="shared" si="10"/>
        <v>34662.919645666705</v>
      </c>
      <c r="AD42" s="42">
        <f t="shared" si="11"/>
        <v>121587418.69990365</v>
      </c>
      <c r="AE42" s="120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1">
        <f>'[1]Szenario 3'!$K43</f>
        <v>1858.7959184002698</v>
      </c>
      <c r="H43" s="95"/>
      <c r="I43" s="75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5"/>
      <c r="M43" s="91">
        <f t="shared" si="13"/>
        <v>58.259877273457754</v>
      </c>
      <c r="O43" s="33">
        <f t="shared" si="0"/>
        <v>17952.44271199797</v>
      </c>
      <c r="P43" s="37">
        <f t="shared" si="1"/>
        <v>1878.9272821374568</v>
      </c>
      <c r="Q43" s="95"/>
      <c r="R43" s="30">
        <f t="shared" si="2"/>
        <v>1</v>
      </c>
      <c r="S43" s="35">
        <f t="shared" si="3"/>
        <v>1</v>
      </c>
      <c r="T43" s="95"/>
      <c r="U43" s="41">
        <f t="shared" si="4"/>
        <v>0.33600320589421551</v>
      </c>
      <c r="V43" s="35">
        <f t="shared" si="5"/>
        <v>4.0000001119344297E-3</v>
      </c>
      <c r="W43" s="95"/>
      <c r="X43" s="87">
        <f t="shared" si="14"/>
        <v>7725</v>
      </c>
      <c r="Y43" s="43">
        <f t="shared" si="7"/>
        <v>123391693.73821522</v>
      </c>
      <c r="Z43" s="43">
        <f t="shared" si="8"/>
        <v>375177.6305290006</v>
      </c>
      <c r="AA43" s="43">
        <f t="shared" si="9"/>
        <v>-1027750.7822043624</v>
      </c>
      <c r="AB43" s="44">
        <f t="shared" si="10"/>
        <v>35012.474800697164</v>
      </c>
      <c r="AD43" s="42">
        <f t="shared" si="11"/>
        <v>122781858.06134056</v>
      </c>
      <c r="AE43" s="120"/>
      <c r="AF43" s="46" t="s">
        <v>42</v>
      </c>
      <c r="AG43" s="47"/>
      <c r="AH43" s="48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1">
        <f>'[1]Szenario 3'!$K44</f>
        <v>1877.3999941093691</v>
      </c>
      <c r="H44" s="95"/>
      <c r="I44" s="75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5"/>
      <c r="M44" s="92">
        <v>50</v>
      </c>
      <c r="O44" s="33">
        <f t="shared" si="0"/>
        <v>18132.12279417973</v>
      </c>
      <c r="P44" s="37">
        <f t="shared" si="1"/>
        <v>1897.5149940462552</v>
      </c>
      <c r="Q44" s="95"/>
      <c r="R44" s="30">
        <f t="shared" si="2"/>
        <v>1</v>
      </c>
      <c r="S44" s="35">
        <f t="shared" si="3"/>
        <v>1</v>
      </c>
      <c r="T44" s="95"/>
      <c r="U44" s="41">
        <f t="shared" si="4"/>
        <v>0.33600333618093248</v>
      </c>
      <c r="V44" s="35">
        <f t="shared" si="5"/>
        <v>4.0000001164299387E-3</v>
      </c>
      <c r="W44" s="95"/>
      <c r="X44" s="87">
        <f t="shared" si="14"/>
        <v>7725</v>
      </c>
      <c r="Y44" s="43">
        <f t="shared" si="7"/>
        <v>124626717.68714269</v>
      </c>
      <c r="Z44" s="43">
        <f t="shared" si="8"/>
        <v>378931.70558695623</v>
      </c>
      <c r="AA44" s="43">
        <f t="shared" si="9"/>
        <v>-887159.80065468478</v>
      </c>
      <c r="AB44" s="44">
        <f t="shared" si="10"/>
        <v>35362.031389585718</v>
      </c>
      <c r="AD44" s="42">
        <f t="shared" si="11"/>
        <v>124161576.62346454</v>
      </c>
      <c r="AE44" s="120"/>
      <c r="AF44" s="142" t="s">
        <v>44</v>
      </c>
      <c r="AG44" s="143"/>
      <c r="AH44" s="144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1">
        <f>'[1]Szenario 3'!$K45</f>
        <v>1896.004069818468</v>
      </c>
      <c r="H45" s="95"/>
      <c r="I45" s="75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5"/>
      <c r="M45" s="91">
        <f>M44+(($D$42-$D$11)/($B$42-$B$11))</f>
        <v>51.921295909115258</v>
      </c>
      <c r="O45" s="33">
        <f t="shared" si="0"/>
        <v>18311.802876361486</v>
      </c>
      <c r="P45" s="37">
        <f t="shared" si="1"/>
        <v>1916.1030528907486</v>
      </c>
      <c r="Q45" s="95"/>
      <c r="R45" s="30">
        <f t="shared" si="2"/>
        <v>1</v>
      </c>
      <c r="S45" s="35">
        <f t="shared" si="3"/>
        <v>1</v>
      </c>
      <c r="T45" s="95"/>
      <c r="U45" s="41">
        <f t="shared" si="4"/>
        <v>0.3360034703989887</v>
      </c>
      <c r="V45" s="35">
        <f t="shared" si="5"/>
        <v>4.0000001210596051E-3</v>
      </c>
      <c r="W45" s="95"/>
      <c r="X45" s="87">
        <f t="shared" si="14"/>
        <v>7725</v>
      </c>
      <c r="Y45" s="43">
        <f t="shared" si="7"/>
        <v>125861744.08227552</v>
      </c>
      <c r="Z45" s="43">
        <f t="shared" si="8"/>
        <v>382685.78216449026</v>
      </c>
      <c r="AA45" s="43">
        <f t="shared" si="9"/>
        <v>-931393.84312457859</v>
      </c>
      <c r="AB45" s="44">
        <f t="shared" si="10"/>
        <v>35711.589366732587</v>
      </c>
      <c r="AD45" s="42">
        <f t="shared" si="11"/>
        <v>125356472.61068216</v>
      </c>
      <c r="AE45" s="120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1">
        <f>'[1]Szenario 3'!$K46</f>
        <v>1914.6081455275671</v>
      </c>
      <c r="H46" s="95"/>
      <c r="I46" s="75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5"/>
      <c r="M46" s="90">
        <f t="shared" ref="M46:M54" si="15">M45+(($D$42-$D$11)/($B$42-$B$11))</f>
        <v>53.842591818230517</v>
      </c>
      <c r="O46" s="33">
        <f t="shared" si="0"/>
        <v>18491.482958543242</v>
      </c>
      <c r="P46" s="37">
        <f t="shared" si="1"/>
        <v>1934.6914477533808</v>
      </c>
      <c r="Q46" s="95"/>
      <c r="R46" s="30">
        <f t="shared" si="2"/>
        <v>1</v>
      </c>
      <c r="S46" s="35">
        <f t="shared" si="3"/>
        <v>1</v>
      </c>
      <c r="T46" s="95"/>
      <c r="U46" s="41">
        <f t="shared" si="4"/>
        <v>0.3360036086266841</v>
      </c>
      <c r="V46" s="35">
        <f t="shared" si="5"/>
        <v>4.0000001258260753E-3</v>
      </c>
      <c r="W46" s="95"/>
      <c r="X46" s="87">
        <f t="shared" si="14"/>
        <v>7725</v>
      </c>
      <c r="Y46" s="43">
        <f t="shared" si="7"/>
        <v>127096772.99596624</v>
      </c>
      <c r="Z46" s="43">
        <f t="shared" si="8"/>
        <v>386439.86021378369</v>
      </c>
      <c r="AA46" s="43">
        <f t="shared" si="9"/>
        <v>-976323.4320435446</v>
      </c>
      <c r="AB46" s="44">
        <f t="shared" si="10"/>
        <v>36061.148688451343</v>
      </c>
      <c r="AD46" s="42">
        <f t="shared" si="11"/>
        <v>126550675.57282494</v>
      </c>
      <c r="AE46" s="120"/>
      <c r="AF46" s="51"/>
      <c r="AG46" s="52">
        <f>'[3]Risikoschätzung '!$P$22</f>
        <v>3.8183974898599521E-6</v>
      </c>
      <c r="AH46" s="50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1">
        <f>'[1]Szenario 3'!$K47</f>
        <v>1933.2122212366662</v>
      </c>
      <c r="H47" s="95"/>
      <c r="I47" s="75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5"/>
      <c r="M47" s="91">
        <f t="shared" si="15"/>
        <v>55.763887727345775</v>
      </c>
      <c r="O47" s="33">
        <f t="shared" si="0"/>
        <v>18671.163040724998</v>
      </c>
      <c r="P47" s="37">
        <f t="shared" si="1"/>
        <v>1953.2801681699189</v>
      </c>
      <c r="Q47" s="95"/>
      <c r="R47" s="30">
        <f t="shared" si="2"/>
        <v>1</v>
      </c>
      <c r="S47" s="35">
        <f t="shared" si="3"/>
        <v>1</v>
      </c>
      <c r="T47" s="95"/>
      <c r="U47" s="41">
        <f t="shared" si="4"/>
        <v>0.3360037509430906</v>
      </c>
      <c r="V47" s="35">
        <f t="shared" si="5"/>
        <v>4.0000001307320182E-3</v>
      </c>
      <c r="W47" s="95"/>
      <c r="X47" s="87">
        <f t="shared" si="14"/>
        <v>7725</v>
      </c>
      <c r="Y47" s="43">
        <f t="shared" si="7"/>
        <v>128331804.50203526</v>
      </c>
      <c r="Z47" s="43">
        <f t="shared" si="8"/>
        <v>390193.93968900316</v>
      </c>
      <c r="AA47" s="43">
        <f t="shared" si="9"/>
        <v>-1021948.5674115823</v>
      </c>
      <c r="AB47" s="44">
        <f t="shared" si="10"/>
        <v>36410.709312869527</v>
      </c>
      <c r="AD47" s="42">
        <f t="shared" ref="AD47:AD54" si="16">SUM(X47:AB47)</f>
        <v>127744185.58362556</v>
      </c>
      <c r="AE47" s="120"/>
      <c r="AF47" s="51"/>
      <c r="AG47" s="52">
        <f>'[3]Risikoschätzung '!$P$26</f>
        <v>1.4614157752901537E-6</v>
      </c>
      <c r="AH47" s="50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1">
        <f>'[1]Szenario 3'!$K48</f>
        <v>1951.8162969457651</v>
      </c>
      <c r="H48" s="95"/>
      <c r="I48" s="75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5"/>
      <c r="M48" s="90">
        <f t="shared" si="15"/>
        <v>57.685183636461034</v>
      </c>
      <c r="O48" s="33">
        <f t="shared" si="0"/>
        <v>18850.843122906754</v>
      </c>
      <c r="P48" s="37">
        <f t="shared" si="1"/>
        <v>1971.8692041061668</v>
      </c>
      <c r="Q48" s="95"/>
      <c r="R48" s="30">
        <f t="shared" si="2"/>
        <v>1</v>
      </c>
      <c r="S48" s="35">
        <f t="shared" si="3"/>
        <v>1</v>
      </c>
      <c r="T48" s="95"/>
      <c r="U48" s="41">
        <f t="shared" si="4"/>
        <v>0.33600389742805226</v>
      </c>
      <c r="V48" s="35">
        <f t="shared" si="5"/>
        <v>4.0000001357801303E-3</v>
      </c>
      <c r="W48" s="95"/>
      <c r="X48" s="87">
        <f t="shared" si="14"/>
        <v>7725</v>
      </c>
      <c r="Y48" s="43">
        <f t="shared" si="7"/>
        <v>129566838.67578417</v>
      </c>
      <c r="Z48" s="43">
        <f t="shared" si="8"/>
        <v>393948.02054619906</v>
      </c>
      <c r="AA48" s="43">
        <f t="shared" si="9"/>
        <v>-1068269.2492286921</v>
      </c>
      <c r="AB48" s="44">
        <f t="shared" si="10"/>
        <v>36760.271199835406</v>
      </c>
      <c r="AD48" s="42">
        <f t="shared" si="16"/>
        <v>128937002.71830152</v>
      </c>
      <c r="AE48" s="120"/>
      <c r="AF48" s="142" t="s">
        <v>45</v>
      </c>
      <c r="AG48" s="143"/>
      <c r="AH48" s="144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1">
        <f>'[1]Szenario 3'!$K49</f>
        <v>1970.4203726548642</v>
      </c>
      <c r="H49" s="95"/>
      <c r="I49" s="75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5"/>
      <c r="M49" s="91">
        <f t="shared" si="15"/>
        <v>59.606479545576292</v>
      </c>
      <c r="O49" s="33">
        <f t="shared" si="0"/>
        <v>19030.52320508851</v>
      </c>
      <c r="P49" s="37">
        <f t="shared" si="1"/>
        <v>1990.4585459361001</v>
      </c>
      <c r="Q49" s="95"/>
      <c r="R49" s="30">
        <f t="shared" si="2"/>
        <v>1</v>
      </c>
      <c r="S49" s="35">
        <f t="shared" si="3"/>
        <v>1</v>
      </c>
      <c r="T49" s="95"/>
      <c r="U49" s="41">
        <f t="shared" si="4"/>
        <v>0.33600404816218532</v>
      </c>
      <c r="V49" s="35">
        <f t="shared" si="5"/>
        <v>4.0000001409731326E-3</v>
      </c>
      <c r="W49" s="95"/>
      <c r="X49" s="87">
        <f t="shared" si="14"/>
        <v>7725</v>
      </c>
      <c r="Y49" s="43">
        <f t="shared" si="7"/>
        <v>130801875.59400874</v>
      </c>
      <c r="Z49" s="43">
        <f t="shared" si="8"/>
        <v>397702.10274320928</v>
      </c>
      <c r="AA49" s="43">
        <f t="shared" si="9"/>
        <v>-1115285.4774948738</v>
      </c>
      <c r="AB49" s="44">
        <f t="shared" si="10"/>
        <v>37109.8343108306</v>
      </c>
      <c r="AD49" s="42">
        <f t="shared" si="16"/>
        <v>130129127.0535679</v>
      </c>
      <c r="AE49" s="120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1">
        <f>'[1]Szenario 3'!$K50</f>
        <v>1989.0244483639631</v>
      </c>
      <c r="H50" s="95"/>
      <c r="I50" s="75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5"/>
      <c r="M50" s="90">
        <f t="shared" si="15"/>
        <v>61.52777545469155</v>
      </c>
      <c r="O50" s="33">
        <f t="shared" si="0"/>
        <v>19210.203287270266</v>
      </c>
      <c r="P50" s="37">
        <f t="shared" si="1"/>
        <v>2009.0481844213184</v>
      </c>
      <c r="Q50" s="95"/>
      <c r="R50" s="30">
        <f t="shared" si="2"/>
        <v>1</v>
      </c>
      <c r="S50" s="35">
        <f t="shared" si="3"/>
        <v>1</v>
      </c>
      <c r="T50" s="95"/>
      <c r="U50" s="41">
        <f t="shared" si="4"/>
        <v>0.33600420322687802</v>
      </c>
      <c r="V50" s="35">
        <f t="shared" si="5"/>
        <v>4.0000001463137745E-3</v>
      </c>
      <c r="W50" s="95"/>
      <c r="X50" s="87">
        <f t="shared" si="14"/>
        <v>7725</v>
      </c>
      <c r="Y50" s="43">
        <f t="shared" si="7"/>
        <v>132036915.33501199</v>
      </c>
      <c r="Z50" s="43">
        <f t="shared" si="8"/>
        <v>401456.18623956962</v>
      </c>
      <c r="AA50" s="43">
        <f t="shared" si="9"/>
        <v>-1162997.2522101274</v>
      </c>
      <c r="AB50" s="44">
        <f t="shared" si="10"/>
        <v>37459.398608887779</v>
      </c>
      <c r="AD50" s="42">
        <f t="shared" si="16"/>
        <v>131320558.66765033</v>
      </c>
      <c r="AE50" s="120"/>
      <c r="AF50" s="51"/>
      <c r="AG50" s="52">
        <f>'[3]Risikoschätzung '!$P$21</f>
        <v>2.6432999158184737E-7</v>
      </c>
      <c r="AH50" s="50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1">
        <f>'[1]Szenario 3'!$K51</f>
        <v>2007.6285240730622</v>
      </c>
      <c r="H51" s="95"/>
      <c r="I51" s="75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5"/>
      <c r="M51" s="91">
        <f t="shared" si="15"/>
        <v>63.449071363806809</v>
      </c>
      <c r="O51" s="33">
        <f t="shared" si="0"/>
        <v>19389.883369452022</v>
      </c>
      <c r="P51" s="37">
        <f t="shared" si="1"/>
        <v>2027.6381106917306</v>
      </c>
      <c r="Q51" s="95"/>
      <c r="R51" s="30">
        <f t="shared" si="2"/>
        <v>1</v>
      </c>
      <c r="S51" s="35">
        <f t="shared" si="3"/>
        <v>1</v>
      </c>
      <c r="T51" s="95"/>
      <c r="U51" s="41">
        <f t="shared" si="4"/>
        <v>0.33600436270429063</v>
      </c>
      <c r="V51" s="35">
        <f t="shared" si="5"/>
        <v>4.0000001518048283E-3</v>
      </c>
      <c r="W51" s="95"/>
      <c r="X51" s="87">
        <f t="shared" si="14"/>
        <v>7725</v>
      </c>
      <c r="Y51" s="43">
        <f t="shared" si="7"/>
        <v>133271957.97861739</v>
      </c>
      <c r="Z51" s="43">
        <f t="shared" si="8"/>
        <v>405210.27099642903</v>
      </c>
      <c r="AA51" s="43">
        <f t="shared" si="9"/>
        <v>-1211404.5733744525</v>
      </c>
      <c r="AB51" s="44">
        <f t="shared" si="10"/>
        <v>37808.964058513382</v>
      </c>
      <c r="AD51" s="42">
        <f t="shared" si="16"/>
        <v>132511297.64029789</v>
      </c>
      <c r="AE51" s="120"/>
      <c r="AF51" s="51"/>
      <c r="AG51" s="52">
        <f>'[3]Risikoschätzung '!$P$25</f>
        <v>1.0116705256743542E-7</v>
      </c>
      <c r="AH51" s="50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1">
        <f>'[1]Szenario 3'!$K52</f>
        <v>2026.2325997821613</v>
      </c>
      <c r="H52" s="95"/>
      <c r="I52" s="75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5"/>
      <c r="M52" s="90">
        <f t="shared" si="15"/>
        <v>65.370367272922067</v>
      </c>
      <c r="O52" s="33">
        <f t="shared" si="0"/>
        <v>19569.563451633778</v>
      </c>
      <c r="P52" s="37">
        <f t="shared" si="1"/>
        <v>2046.22831622738</v>
      </c>
      <c r="Q52" s="95"/>
      <c r="R52" s="30">
        <f t="shared" si="2"/>
        <v>1</v>
      </c>
      <c r="S52" s="35">
        <f t="shared" si="3"/>
        <v>1</v>
      </c>
      <c r="T52" s="95"/>
      <c r="U52" s="41">
        <f t="shared" si="4"/>
        <v>0.33600452667735553</v>
      </c>
      <c r="V52" s="35">
        <f t="shared" si="5"/>
        <v>4.0000001574490929E-3</v>
      </c>
      <c r="W52" s="95"/>
      <c r="X52" s="87">
        <f t="shared" si="14"/>
        <v>7725</v>
      </c>
      <c r="Y52" s="43">
        <f t="shared" si="7"/>
        <v>134507003.60618213</v>
      </c>
      <c r="Z52" s="43">
        <f t="shared" si="8"/>
        <v>408964.35697647027</v>
      </c>
      <c r="AA52" s="43">
        <f t="shared" si="9"/>
        <v>-1260507.4409878498</v>
      </c>
      <c r="AB52" s="44">
        <f t="shared" si="10"/>
        <v>38158.530625614927</v>
      </c>
      <c r="AD52" s="42">
        <f t="shared" si="16"/>
        <v>133701344.05279636</v>
      </c>
      <c r="AE52" s="120"/>
      <c r="AF52" s="142" t="s">
        <v>46</v>
      </c>
      <c r="AG52" s="143"/>
      <c r="AH52" s="144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1">
        <f>'[1]Szenario 3'!$K53</f>
        <v>2044.8366754912602</v>
      </c>
      <c r="H53" s="95"/>
      <c r="I53" s="75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5"/>
      <c r="M53" s="91">
        <f t="shared" si="15"/>
        <v>67.291663182037325</v>
      </c>
      <c r="O53" s="33">
        <f t="shared" si="0"/>
        <v>19749.243533815534</v>
      </c>
      <c r="P53" s="37">
        <f t="shared" si="1"/>
        <v>2064.8187928413377</v>
      </c>
      <c r="Q53" s="95"/>
      <c r="R53" s="30">
        <f t="shared" si="2"/>
        <v>1</v>
      </c>
      <c r="S53" s="35">
        <f t="shared" si="3"/>
        <v>1</v>
      </c>
      <c r="T53" s="95"/>
      <c r="U53" s="41">
        <f t="shared" si="4"/>
        <v>0.33600469522977738</v>
      </c>
      <c r="V53" s="35">
        <f t="shared" si="5"/>
        <v>4.0000001632493941E-3</v>
      </c>
      <c r="W53" s="95"/>
      <c r="X53" s="87">
        <f t="shared" si="14"/>
        <v>7725</v>
      </c>
      <c r="Y53" s="43">
        <f t="shared" si="7"/>
        <v>135742052.30061045</v>
      </c>
      <c r="Z53" s="43">
        <f t="shared" si="8"/>
        <v>412718.44414383452</v>
      </c>
      <c r="AA53" s="43">
        <f t="shared" si="9"/>
        <v>-1310305.8550503191</v>
      </c>
      <c r="AB53" s="44">
        <f t="shared" si="10"/>
        <v>38508.098277432546</v>
      </c>
      <c r="AD53" s="42">
        <f t="shared" si="16"/>
        <v>134890697.98798138</v>
      </c>
      <c r="AE53" s="120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1">
        <f>'[1]Szenario 3'!$K54</f>
        <v>2063.4407512003595</v>
      </c>
      <c r="H54" s="95"/>
      <c r="I54" s="75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5"/>
      <c r="M54" s="93">
        <f t="shared" si="15"/>
        <v>69.212959091152584</v>
      </c>
      <c r="O54" s="33">
        <f t="shared" si="0"/>
        <v>19928.923615997293</v>
      </c>
      <c r="P54" s="37">
        <f t="shared" si="1"/>
        <v>2083.4095326635888</v>
      </c>
      <c r="Q54" s="96"/>
      <c r="R54" s="30">
        <f t="shared" si="2"/>
        <v>1</v>
      </c>
      <c r="S54" s="35">
        <f t="shared" si="3"/>
        <v>1</v>
      </c>
      <c r="T54" s="96"/>
      <c r="U54" s="41">
        <f t="shared" si="4"/>
        <v>0.33600486844603261</v>
      </c>
      <c r="V54" s="35">
        <f t="shared" si="5"/>
        <v>4.0000001692085839E-3</v>
      </c>
      <c r="W54" s="96"/>
      <c r="X54" s="87">
        <f t="shared" si="14"/>
        <v>7725</v>
      </c>
      <c r="Y54" s="43">
        <f t="shared" si="7"/>
        <v>136977104.14636698</v>
      </c>
      <c r="Z54" s="43">
        <f t="shared" si="8"/>
        <v>416472.53246405115</v>
      </c>
      <c r="AA54" s="43">
        <f t="shared" si="9"/>
        <v>-1360799.8155618606</v>
      </c>
      <c r="AB54" s="44">
        <f t="shared" si="10"/>
        <v>38857.666982474489</v>
      </c>
      <c r="AD54" s="42">
        <f t="shared" si="16"/>
        <v>136079359.53025165</v>
      </c>
      <c r="AE54" s="120"/>
      <c r="AF54" s="51"/>
      <c r="AG54" s="52">
        <f>'[3]Risikoschätzung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5014434413.7578678</v>
      </c>
      <c r="AE55" s="120"/>
      <c r="AF55" s="53"/>
      <c r="AG55" s="54">
        <f>'[3]Risikoschätzung '!$P$24</f>
        <v>5.2428785204316568E-9</v>
      </c>
      <c r="AH55" s="55" t="s">
        <v>52</v>
      </c>
    </row>
    <row r="56" spans="1:34" ht="15" thickBot="1" x14ac:dyDescent="0.35">
      <c r="U56" s="127" t="s">
        <v>22</v>
      </c>
      <c r="V56" s="128"/>
      <c r="X56" s="9">
        <f>SUM(X9:X54)</f>
        <v>1490600</v>
      </c>
      <c r="Y56" s="68">
        <f>SUM(Y9:Y54)</f>
        <v>5022704202.1889305</v>
      </c>
      <c r="Z56" s="69">
        <f>SUM(Z9:Z54)</f>
        <v>15272281.131591605</v>
      </c>
      <c r="AA56" s="69">
        <f>SUM(AA9:AA54)</f>
        <v>-26458342.432618272</v>
      </c>
      <c r="AB56" s="76">
        <f>SUM(AB9:AB54)</f>
        <v>1425672.869965903</v>
      </c>
      <c r="AD56" s="70">
        <f>X56+Y56+Z56+AA56+AB56</f>
        <v>5014434413.7578697</v>
      </c>
      <c r="AF56" s="145"/>
      <c r="AG56" s="146"/>
    </row>
    <row r="57" spans="1:34" ht="15" thickBot="1" x14ac:dyDescent="0.35">
      <c r="AF57" s="147"/>
      <c r="AG57" s="148"/>
    </row>
    <row r="58" spans="1:34" x14ac:dyDescent="0.3">
      <c r="AE58" s="27"/>
      <c r="AF58" s="145"/>
      <c r="AG58" s="146"/>
      <c r="AH58" s="45"/>
    </row>
    <row r="59" spans="1:34" ht="15" thickBot="1" x14ac:dyDescent="0.35">
      <c r="AF59" s="147"/>
      <c r="AG59" s="148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2020-05-07T14:00:26Z</dcterms:modified>
</cp:coreProperties>
</file>