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yrano Golliez\Desktop\ETH\6. Semester\Bachelorarbeit Word\Excell\"/>
    </mc:Choice>
  </mc:AlternateContent>
  <bookViews>
    <workbookView xWindow="0" yWindow="0" windowWidth="23040" windowHeight="9384"/>
  </bookViews>
  <sheets>
    <sheet name="Szenario 1" sheetId="7" r:id="rId1"/>
    <sheet name="Szenario 2" sheetId="5" r:id="rId2"/>
    <sheet name="Szenario 3" sheetId="6" r:id="rId3"/>
  </sheets>
  <definedNames>
    <definedName name="_xlnm.Print_Area" localSheetId="0">'Szenario 1'!#REF!</definedName>
    <definedName name="_xlnm.Print_Area" localSheetId="1">'Szenario 2'!#REF!</definedName>
    <definedName name="_xlnm.Print_Area" localSheetId="2">'Szenario 3'!#REF!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7" l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11" i="7"/>
  <c r="G9" i="7"/>
  <c r="D11" i="7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10" i="7"/>
  <c r="I11" i="7"/>
  <c r="I10" i="7"/>
  <c r="E10" i="7"/>
  <c r="C10" i="7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I9" i="7"/>
  <c r="G11" i="6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9" i="6"/>
  <c r="D10" i="6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I11" i="6"/>
  <c r="I10" i="6"/>
  <c r="C10" i="6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I9" i="6"/>
  <c r="D11" i="5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G11" i="5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9" i="5"/>
  <c r="I9" i="5" s="1"/>
  <c r="D10" i="5"/>
  <c r="E10" i="5" s="1"/>
  <c r="I10" i="5"/>
  <c r="C10" i="5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E10" i="6" l="1"/>
  <c r="I13" i="7"/>
  <c r="I12" i="7"/>
  <c r="I13" i="6"/>
  <c r="I12" i="6"/>
  <c r="I11" i="5"/>
  <c r="E11" i="7" l="1"/>
  <c r="I14" i="7"/>
  <c r="E11" i="6"/>
  <c r="I14" i="6"/>
  <c r="E11" i="5"/>
  <c r="I12" i="5"/>
  <c r="I15" i="7" l="1"/>
  <c r="E12" i="7"/>
  <c r="I15" i="6"/>
  <c r="E12" i="6"/>
  <c r="I13" i="5"/>
  <c r="E12" i="5"/>
  <c r="E13" i="7" l="1"/>
  <c r="I16" i="7"/>
  <c r="E13" i="6"/>
  <c r="I16" i="6"/>
  <c r="E13" i="5"/>
  <c r="I14" i="5"/>
  <c r="I17" i="7" l="1"/>
  <c r="E14" i="7"/>
  <c r="I17" i="6"/>
  <c r="E14" i="6"/>
  <c r="I15" i="5"/>
  <c r="E14" i="5"/>
  <c r="E15" i="7" l="1"/>
  <c r="I18" i="7"/>
  <c r="E15" i="6"/>
  <c r="I18" i="6"/>
  <c r="E15" i="5"/>
  <c r="I16" i="5"/>
  <c r="I19" i="7" l="1"/>
  <c r="E16" i="7"/>
  <c r="I19" i="6"/>
  <c r="E16" i="6"/>
  <c r="I17" i="5"/>
  <c r="E16" i="5"/>
  <c r="E17" i="7" l="1"/>
  <c r="I20" i="7"/>
  <c r="E17" i="6"/>
  <c r="I20" i="6"/>
  <c r="E17" i="5"/>
  <c r="I18" i="5"/>
  <c r="I21" i="7" l="1"/>
  <c r="E18" i="7"/>
  <c r="I21" i="6"/>
  <c r="E18" i="6"/>
  <c r="E18" i="5"/>
  <c r="I19" i="5"/>
  <c r="E19" i="7" l="1"/>
  <c r="I22" i="7"/>
  <c r="E19" i="6"/>
  <c r="I22" i="6"/>
  <c r="I20" i="5"/>
  <c r="E19" i="5"/>
  <c r="I23" i="7" l="1"/>
  <c r="E20" i="7"/>
  <c r="I23" i="6"/>
  <c r="E20" i="6"/>
  <c r="E20" i="5"/>
  <c r="I21" i="5"/>
  <c r="E21" i="7" l="1"/>
  <c r="I24" i="7"/>
  <c r="E21" i="6"/>
  <c r="I24" i="6"/>
  <c r="I22" i="5"/>
  <c r="E21" i="5"/>
  <c r="I25" i="7" l="1"/>
  <c r="E22" i="7"/>
  <c r="I25" i="6"/>
  <c r="E22" i="6"/>
  <c r="E22" i="5"/>
  <c r="I23" i="5"/>
  <c r="E23" i="7" l="1"/>
  <c r="I26" i="7"/>
  <c r="E23" i="6"/>
  <c r="I26" i="6"/>
  <c r="I24" i="5"/>
  <c r="E23" i="5"/>
  <c r="I27" i="7" l="1"/>
  <c r="E24" i="7"/>
  <c r="I27" i="6"/>
  <c r="E24" i="6"/>
  <c r="E24" i="5"/>
  <c r="I25" i="5"/>
  <c r="E25" i="7" l="1"/>
  <c r="I28" i="7"/>
  <c r="E25" i="6"/>
  <c r="I28" i="6"/>
  <c r="I26" i="5"/>
  <c r="E25" i="5"/>
  <c r="I29" i="7" l="1"/>
  <c r="E26" i="7"/>
  <c r="I29" i="6"/>
  <c r="E26" i="6"/>
  <c r="E26" i="5"/>
  <c r="I27" i="5"/>
  <c r="E27" i="7" l="1"/>
  <c r="I30" i="7"/>
  <c r="E27" i="6"/>
  <c r="I30" i="6"/>
  <c r="I28" i="5"/>
  <c r="E27" i="5"/>
  <c r="I31" i="7" l="1"/>
  <c r="E28" i="7"/>
  <c r="I31" i="6"/>
  <c r="E28" i="6"/>
  <c r="E28" i="5"/>
  <c r="I29" i="5"/>
  <c r="E29" i="7" l="1"/>
  <c r="I32" i="7"/>
  <c r="E29" i="6"/>
  <c r="I32" i="6"/>
  <c r="I30" i="5"/>
  <c r="E29" i="5"/>
  <c r="I33" i="7" l="1"/>
  <c r="E30" i="7"/>
  <c r="I33" i="6"/>
  <c r="E30" i="6"/>
  <c r="E30" i="5"/>
  <c r="I31" i="5"/>
  <c r="E31" i="7" l="1"/>
  <c r="I34" i="7"/>
  <c r="E31" i="6"/>
  <c r="I34" i="6"/>
  <c r="I32" i="5"/>
  <c r="E31" i="5"/>
  <c r="I35" i="7" l="1"/>
  <c r="E32" i="7"/>
  <c r="I35" i="6"/>
  <c r="E32" i="6"/>
  <c r="E32" i="5"/>
  <c r="I33" i="5"/>
  <c r="E33" i="7" l="1"/>
  <c r="I36" i="7"/>
  <c r="E33" i="6"/>
  <c r="I36" i="6"/>
  <c r="I34" i="5"/>
  <c r="E33" i="5"/>
  <c r="I37" i="7" l="1"/>
  <c r="E34" i="7"/>
  <c r="I37" i="6"/>
  <c r="E34" i="6"/>
  <c r="E34" i="5"/>
  <c r="I35" i="5"/>
  <c r="E35" i="7" l="1"/>
  <c r="I38" i="7"/>
  <c r="E35" i="6"/>
  <c r="I38" i="6"/>
  <c r="I36" i="5"/>
  <c r="E35" i="5"/>
  <c r="I39" i="7" l="1"/>
  <c r="E36" i="7"/>
  <c r="I39" i="6"/>
  <c r="E36" i="6"/>
  <c r="E36" i="5"/>
  <c r="I37" i="5"/>
  <c r="E37" i="7" l="1"/>
  <c r="I40" i="7"/>
  <c r="E37" i="6"/>
  <c r="I40" i="6"/>
  <c r="E37" i="5"/>
  <c r="I38" i="5"/>
  <c r="I41" i="7" l="1"/>
  <c r="E38" i="7"/>
  <c r="I41" i="6"/>
  <c r="E38" i="6"/>
  <c r="I39" i="5"/>
  <c r="E38" i="5"/>
  <c r="E39" i="7" l="1"/>
  <c r="I42" i="7"/>
  <c r="E39" i="6"/>
  <c r="I42" i="6"/>
  <c r="I40" i="5"/>
  <c r="E39" i="5"/>
  <c r="I43" i="7" l="1"/>
  <c r="E40" i="7"/>
  <c r="I43" i="6"/>
  <c r="E40" i="6"/>
  <c r="E40" i="5"/>
  <c r="I41" i="5"/>
  <c r="I44" i="7" l="1"/>
  <c r="E41" i="7"/>
  <c r="E41" i="6"/>
  <c r="I44" i="6"/>
  <c r="I42" i="5"/>
  <c r="E41" i="5"/>
  <c r="E42" i="7" l="1"/>
  <c r="I45" i="7"/>
  <c r="E42" i="6"/>
  <c r="I45" i="6"/>
  <c r="E42" i="5"/>
  <c r="I43" i="5"/>
  <c r="I46" i="7" l="1"/>
  <c r="E43" i="7"/>
  <c r="I46" i="6"/>
  <c r="E43" i="6"/>
  <c r="I44" i="5"/>
  <c r="E43" i="5"/>
  <c r="I47" i="7" l="1"/>
  <c r="E44" i="7"/>
  <c r="E44" i="6"/>
  <c r="I47" i="6"/>
  <c r="E44" i="5"/>
  <c r="I45" i="5"/>
  <c r="E45" i="7" l="1"/>
  <c r="I48" i="7"/>
  <c r="I48" i="6"/>
  <c r="E45" i="6"/>
  <c r="I46" i="5"/>
  <c r="E45" i="5"/>
  <c r="I49" i="7" l="1"/>
  <c r="E46" i="7"/>
  <c r="E46" i="6"/>
  <c r="I49" i="6"/>
  <c r="E46" i="5"/>
  <c r="I47" i="5"/>
  <c r="E47" i="7" l="1"/>
  <c r="I50" i="7"/>
  <c r="I50" i="6"/>
  <c r="E47" i="6"/>
  <c r="I48" i="5"/>
  <c r="E47" i="5"/>
  <c r="I51" i="7" l="1"/>
  <c r="E48" i="7"/>
  <c r="E48" i="6"/>
  <c r="I51" i="6"/>
  <c r="E48" i="5"/>
  <c r="I49" i="5"/>
  <c r="E49" i="7" l="1"/>
  <c r="I52" i="7"/>
  <c r="I52" i="6"/>
  <c r="E49" i="6"/>
  <c r="I50" i="5"/>
  <c r="E49" i="5"/>
  <c r="I54" i="7" l="1"/>
  <c r="I53" i="7"/>
  <c r="E50" i="7"/>
  <c r="I54" i="6"/>
  <c r="I53" i="6"/>
  <c r="E50" i="6"/>
  <c r="E50" i="5"/>
  <c r="I51" i="5"/>
  <c r="E51" i="7" l="1"/>
  <c r="E51" i="6"/>
  <c r="I52" i="5"/>
  <c r="E51" i="5"/>
  <c r="E52" i="7" l="1"/>
  <c r="E52" i="6"/>
  <c r="I54" i="5"/>
  <c r="I53" i="5"/>
  <c r="E52" i="5"/>
  <c r="E53" i="7" l="1"/>
  <c r="E54" i="7"/>
  <c r="E53" i="6"/>
  <c r="E54" i="6"/>
  <c r="E53" i="5"/>
  <c r="E54" i="5"/>
</calcChain>
</file>

<file path=xl/sharedStrings.xml><?xml version="1.0" encoding="utf-8"?>
<sst xmlns="http://schemas.openxmlformats.org/spreadsheetml/2006/main" count="3" uniqueCount="1">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</sst>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4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" xfId="0" applyFill="1" applyBorder="1"/>
    <xf numFmtId="0" fontId="0" fillId="3" borderId="1" xfId="0" applyFill="1" applyBorder="1" applyAlignment="1">
      <alignment horizontal="center" vertical="center"/>
    </xf>
    <xf numFmtId="0" fontId="1" fillId="3" borderId="2" xfId="0" applyFont="1" applyFill="1" applyBorder="1"/>
    <xf numFmtId="0" fontId="0" fillId="4" borderId="2" xfId="0" applyFill="1" applyBorder="1" applyAlignment="1">
      <alignment horizontal="center"/>
    </xf>
    <xf numFmtId="0" fontId="0" fillId="2" borderId="0" xfId="0" applyFill="1" applyAlignment="1"/>
    <xf numFmtId="0" fontId="0" fillId="2" borderId="0" xfId="0" applyFill="1"/>
    <xf numFmtId="0" fontId="0" fillId="0" borderId="0" xfId="0" applyAlignment="1"/>
    <xf numFmtId="0" fontId="0" fillId="2" borderId="7" xfId="0" applyFill="1" applyBorder="1" applyAlignment="1"/>
    <xf numFmtId="0" fontId="0" fillId="0" borderId="0" xfId="0" applyBorder="1" applyAlignment="1"/>
    <xf numFmtId="0" fontId="0" fillId="7" borderId="0" xfId="0" applyFill="1"/>
    <xf numFmtId="0" fontId="0" fillId="5" borderId="15" xfId="0" applyFill="1" applyBorder="1"/>
    <xf numFmtId="0" fontId="0" fillId="2" borderId="6" xfId="0" applyFill="1" applyBorder="1"/>
    <xf numFmtId="0" fontId="0" fillId="6" borderId="15" xfId="0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Prognosse</a:t>
            </a:r>
            <a:r>
              <a:rPr lang="en-US" baseline="0"/>
              <a:t> DTV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𝐷𝑇𝑉(𝑖,𝑉𝑒𝑙𝑜)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'Szenario 1'!$C$9:$C$54</c:f>
              <c:numCache>
                <c:formatCode>General</c:formatCode>
                <c:ptCount val="4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</c:numCache>
            </c:numRef>
          </c:cat>
          <c:val>
            <c:numRef>
              <c:f>'Szenario 1'!$I$9:$I$54</c:f>
              <c:numCache>
                <c:formatCode>0</c:formatCode>
                <c:ptCount val="46"/>
                <c:pt idx="0">
                  <c:v>1238.66807960199</c:v>
                </c:pt>
                <c:pt idx="1">
                  <c:v>1244.86142</c:v>
                </c:pt>
                <c:pt idx="2">
                  <c:v>1251.0857270999998</c:v>
                </c:pt>
                <c:pt idx="3">
                  <c:v>1257.3411557354996</c:v>
                </c:pt>
                <c:pt idx="4">
                  <c:v>1263.6278615141771</c:v>
                </c:pt>
                <c:pt idx="5">
                  <c:v>1269.9460008217477</c:v>
                </c:pt>
                <c:pt idx="6">
                  <c:v>1276.2957308258563</c:v>
                </c:pt>
                <c:pt idx="7">
                  <c:v>1282.6772094799853</c:v>
                </c:pt>
                <c:pt idx="8">
                  <c:v>1289.0905955273852</c:v>
                </c:pt>
                <c:pt idx="9">
                  <c:v>1295.5360485050221</c:v>
                </c:pt>
                <c:pt idx="10">
                  <c:v>1302.013728747547</c:v>
                </c:pt>
                <c:pt idx="11">
                  <c:v>1308.5237973912847</c:v>
                </c:pt>
                <c:pt idx="12">
                  <c:v>1315.066416378241</c:v>
                </c:pt>
                <c:pt idx="13">
                  <c:v>1321.641748460132</c:v>
                </c:pt>
                <c:pt idx="14">
                  <c:v>1328.2499572024324</c:v>
                </c:pt>
                <c:pt idx="15">
                  <c:v>1334.8912069884445</c:v>
                </c:pt>
                <c:pt idx="16">
                  <c:v>1341.5656630233866</c:v>
                </c:pt>
                <c:pt idx="17">
                  <c:v>1348.2734913385034</c:v>
                </c:pt>
                <c:pt idx="18">
                  <c:v>1355.0148587951958</c:v>
                </c:pt>
                <c:pt idx="19">
                  <c:v>1361.7899330891717</c:v>
                </c:pt>
                <c:pt idx="20">
                  <c:v>1368.5988827546173</c:v>
                </c:pt>
                <c:pt idx="21">
                  <c:v>1375.4418771683904</c:v>
                </c:pt>
                <c:pt idx="22">
                  <c:v>1382.3190865542322</c:v>
                </c:pt>
                <c:pt idx="23">
                  <c:v>1389.2306819870032</c:v>
                </c:pt>
                <c:pt idx="24">
                  <c:v>1396.176835396938</c:v>
                </c:pt>
                <c:pt idx="25">
                  <c:v>1403.1577195739226</c:v>
                </c:pt>
                <c:pt idx="26">
                  <c:v>1410.173508171792</c:v>
                </c:pt>
                <c:pt idx="27">
                  <c:v>1417.2243757126507</c:v>
                </c:pt>
                <c:pt idx="28">
                  <c:v>1424.3104975912138</c:v>
                </c:pt>
                <c:pt idx="29">
                  <c:v>1431.4320500791698</c:v>
                </c:pt>
                <c:pt idx="30">
                  <c:v>1438.5892103295653</c:v>
                </c:pt>
                <c:pt idx="31">
                  <c:v>1445.7821563812129</c:v>
                </c:pt>
                <c:pt idx="32">
                  <c:v>1453.0110671631189</c:v>
                </c:pt>
                <c:pt idx="33">
                  <c:v>1460.2761224989345</c:v>
                </c:pt>
                <c:pt idx="34">
                  <c:v>1467.5775031114288</c:v>
                </c:pt>
                <c:pt idx="35">
                  <c:v>1474.9153906269858</c:v>
                </c:pt>
                <c:pt idx="36">
                  <c:v>1482.2899675801207</c:v>
                </c:pt>
                <c:pt idx="37">
                  <c:v>1489.701417418021</c:v>
                </c:pt>
                <c:pt idx="38">
                  <c:v>1497.1499245051109</c:v>
                </c:pt>
                <c:pt idx="39">
                  <c:v>1504.6356741276363</c:v>
                </c:pt>
                <c:pt idx="40">
                  <c:v>1512.1588524982742</c:v>
                </c:pt>
                <c:pt idx="41">
                  <c:v>1519.7196467607655</c:v>
                </c:pt>
                <c:pt idx="42">
                  <c:v>1527.3182449945693</c:v>
                </c:pt>
                <c:pt idx="43">
                  <c:v>1534.9548362195419</c:v>
                </c:pt>
                <c:pt idx="44">
                  <c:v>1542.6296104006394</c:v>
                </c:pt>
                <c:pt idx="45">
                  <c:v>1550.3427584526423</c:v>
                </c:pt>
              </c:numCache>
            </c:numRef>
          </c:val>
          <c:smooth val="0"/>
        </c:ser>
        <c:ser>
          <c:idx val="1"/>
          <c:order val="1"/>
          <c:tx>
            <c:v>𝐷𝑇𝑉(𝑖,𝐴𝑢𝑡𝑜)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'Szenario 1'!$C$9:$C$54</c:f>
              <c:numCache>
                <c:formatCode>General</c:formatCode>
                <c:ptCount val="4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</c:numCache>
            </c:numRef>
          </c:cat>
          <c:val>
            <c:numRef>
              <c:f>'Szenario 1'!$G$9:$G$54</c:f>
              <c:numCache>
                <c:formatCode>General</c:formatCode>
                <c:ptCount val="46"/>
                <c:pt idx="0" formatCode="0">
                  <c:v>11963.184079601991</c:v>
                </c:pt>
                <c:pt idx="1">
                  <c:v>12023</c:v>
                </c:pt>
                <c:pt idx="2" formatCode="0">
                  <c:v>12083.114999999998</c:v>
                </c:pt>
                <c:pt idx="3" formatCode="0">
                  <c:v>12143.530574999997</c:v>
                </c:pt>
                <c:pt idx="4" formatCode="0">
                  <c:v>12204.248227874996</c:v>
                </c:pt>
                <c:pt idx="5" formatCode="0">
                  <c:v>12265.269469014369</c:v>
                </c:pt>
                <c:pt idx="6" formatCode="0">
                  <c:v>12326.595816359439</c:v>
                </c:pt>
                <c:pt idx="7" formatCode="0">
                  <c:v>12388.228795441235</c:v>
                </c:pt>
                <c:pt idx="8" formatCode="0">
                  <c:v>12450.16993941844</c:v>
                </c:pt>
                <c:pt idx="9" formatCode="0">
                  <c:v>12512.420789115531</c:v>
                </c:pt>
                <c:pt idx="10" formatCode="0">
                  <c:v>12574.982893061107</c:v>
                </c:pt>
                <c:pt idx="11" formatCode="0">
                  <c:v>12637.857807526412</c:v>
                </c:pt>
                <c:pt idx="12" formatCode="0">
                  <c:v>12701.047096564043</c:v>
                </c:pt>
                <c:pt idx="13" formatCode="0">
                  <c:v>12764.552332046862</c:v>
                </c:pt>
                <c:pt idx="14" formatCode="0">
                  <c:v>12828.375093707094</c:v>
                </c:pt>
                <c:pt idx="15" formatCode="0">
                  <c:v>12892.516969175629</c:v>
                </c:pt>
                <c:pt idx="16" formatCode="0">
                  <c:v>12956.979554021505</c:v>
                </c:pt>
                <c:pt idx="17" formatCode="0">
                  <c:v>13021.764451791612</c:v>
                </c:pt>
                <c:pt idx="18" formatCode="0">
                  <c:v>13086.873274050569</c:v>
                </c:pt>
                <c:pt idx="19" formatCode="0">
                  <c:v>13152.30764042082</c:v>
                </c:pt>
                <c:pt idx="20" formatCode="0">
                  <c:v>13218.069178622924</c:v>
                </c:pt>
                <c:pt idx="21" formatCode="0">
                  <c:v>13284.159524516037</c:v>
                </c:pt>
                <c:pt idx="22" formatCode="0">
                  <c:v>13350.580322138616</c:v>
                </c:pt>
                <c:pt idx="23" formatCode="0">
                  <c:v>13417.333223749307</c:v>
                </c:pt>
                <c:pt idx="24" formatCode="0">
                  <c:v>13484.419889868052</c:v>
                </c:pt>
                <c:pt idx="25" formatCode="0">
                  <c:v>13551.84198931739</c:v>
                </c:pt>
                <c:pt idx="26" formatCode="0">
                  <c:v>13619.601199263976</c:v>
                </c:pt>
                <c:pt idx="27" formatCode="0">
                  <c:v>13687.699205260295</c:v>
                </c:pt>
                <c:pt idx="28" formatCode="0">
                  <c:v>13756.137701286594</c:v>
                </c:pt>
                <c:pt idx="29" formatCode="0">
                  <c:v>13824.918389793025</c:v>
                </c:pt>
                <c:pt idx="30" formatCode="0">
                  <c:v>13894.042981741988</c:v>
                </c:pt>
                <c:pt idx="31" formatCode="0">
                  <c:v>13963.513196650696</c:v>
                </c:pt>
                <c:pt idx="32" formatCode="0">
                  <c:v>14033.330762633948</c:v>
                </c:pt>
                <c:pt idx="33" formatCode="0">
                  <c:v>14103.497416447117</c:v>
                </c:pt>
                <c:pt idx="34" formatCode="0">
                  <c:v>14174.014903529351</c:v>
                </c:pt>
                <c:pt idx="35" formatCode="0">
                  <c:v>14244.884978046995</c:v>
                </c:pt>
                <c:pt idx="36" formatCode="0">
                  <c:v>14316.109402937229</c:v>
                </c:pt>
                <c:pt idx="37" formatCode="0">
                  <c:v>14387.689949951913</c:v>
                </c:pt>
                <c:pt idx="38" formatCode="0">
                  <c:v>14459.628399701671</c:v>
                </c:pt>
                <c:pt idx="39" formatCode="0">
                  <c:v>14531.926541700177</c:v>
                </c:pt>
                <c:pt idx="40" formatCode="0">
                  <c:v>14604.586174408676</c:v>
                </c:pt>
                <c:pt idx="41" formatCode="0">
                  <c:v>14677.609105280719</c:v>
                </c:pt>
                <c:pt idx="42" formatCode="0">
                  <c:v>14750.997150807121</c:v>
                </c:pt>
                <c:pt idx="43" formatCode="0">
                  <c:v>14824.752136561156</c:v>
                </c:pt>
                <c:pt idx="44" formatCode="0">
                  <c:v>14898.875897243959</c:v>
                </c:pt>
                <c:pt idx="45" formatCode="0">
                  <c:v>14973.370276730177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073840"/>
        <c:axId val="666964408"/>
      </c:lineChart>
      <c:catAx>
        <c:axId val="53107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6964408"/>
        <c:crosses val="autoZero"/>
        <c:auto val="1"/>
        <c:lblAlgn val="ctr"/>
        <c:lblOffset val="100"/>
        <c:noMultiLvlLbl val="0"/>
      </c:catAx>
      <c:valAx>
        <c:axId val="66696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107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Prognosse</a:t>
            </a:r>
            <a:r>
              <a:rPr lang="en-US" baseline="0"/>
              <a:t> DTV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𝐷𝑇𝑉(𝑖,𝑉𝑒𝑙𝑜)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'Szenario 2'!$C$9:$C$54</c:f>
              <c:numCache>
                <c:formatCode>General</c:formatCode>
                <c:ptCount val="4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</c:numCache>
            </c:numRef>
          </c:cat>
          <c:val>
            <c:numRef>
              <c:f>'Szenario 2'!$I$9:$I$54</c:f>
              <c:numCache>
                <c:formatCode>0</c:formatCode>
                <c:ptCount val="46"/>
                <c:pt idx="0">
                  <c:v>1232.5360594059405</c:v>
                </c:pt>
                <c:pt idx="1">
                  <c:v>1244.86142</c:v>
                </c:pt>
                <c:pt idx="2">
                  <c:v>1257.3100341999998</c:v>
                </c:pt>
                <c:pt idx="3">
                  <c:v>1269.8831345419999</c:v>
                </c:pt>
                <c:pt idx="4">
                  <c:v>1282.58196588742</c:v>
                </c:pt>
                <c:pt idx="5">
                  <c:v>1295.4077855462942</c:v>
                </c:pt>
                <c:pt idx="6">
                  <c:v>1308.3618634017571</c:v>
                </c:pt>
                <c:pt idx="7">
                  <c:v>1321.4454820357748</c:v>
                </c:pt>
                <c:pt idx="8">
                  <c:v>1334.6599368561326</c:v>
                </c:pt>
                <c:pt idx="9">
                  <c:v>1348.0065362246939</c:v>
                </c:pt>
                <c:pt idx="10">
                  <c:v>1361.4866015869407</c:v>
                </c:pt>
                <c:pt idx="11">
                  <c:v>1375.1014676028101</c:v>
                </c:pt>
                <c:pt idx="12">
                  <c:v>1388.8524822788381</c:v>
                </c:pt>
                <c:pt idx="13">
                  <c:v>1402.7410071016266</c:v>
                </c:pt>
                <c:pt idx="14">
                  <c:v>1416.7684171726428</c:v>
                </c:pt>
                <c:pt idx="15">
                  <c:v>1430.9361013443693</c:v>
                </c:pt>
                <c:pt idx="16">
                  <c:v>1445.245462357813</c:v>
                </c:pt>
                <c:pt idx="17">
                  <c:v>1459.6979169813912</c:v>
                </c:pt>
                <c:pt idx="18">
                  <c:v>1474.2948961512052</c:v>
                </c:pt>
                <c:pt idx="19">
                  <c:v>1489.0378451127172</c:v>
                </c:pt>
                <c:pt idx="20">
                  <c:v>1503.9282235638443</c:v>
                </c:pt>
                <c:pt idx="21">
                  <c:v>1518.9675057994828</c:v>
                </c:pt>
                <c:pt idx="22">
                  <c:v>1534.1571808574774</c:v>
                </c:pt>
                <c:pt idx="23">
                  <c:v>1549.4987526660525</c:v>
                </c:pt>
                <c:pt idx="24">
                  <c:v>1564.9937401927129</c:v>
                </c:pt>
                <c:pt idx="25">
                  <c:v>1580.6436775946402</c:v>
                </c:pt>
                <c:pt idx="26">
                  <c:v>1596.4501143705866</c:v>
                </c:pt>
                <c:pt idx="27">
                  <c:v>1612.4146155142926</c:v>
                </c:pt>
                <c:pt idx="28">
                  <c:v>1628.5387616694354</c:v>
                </c:pt>
                <c:pt idx="29">
                  <c:v>1644.8241492861298</c:v>
                </c:pt>
                <c:pt idx="30">
                  <c:v>1661.2723907789909</c:v>
                </c:pt>
                <c:pt idx="31">
                  <c:v>1677.885114686781</c:v>
                </c:pt>
                <c:pt idx="32">
                  <c:v>1694.6639658336487</c:v>
                </c:pt>
                <c:pt idx="33">
                  <c:v>1711.6106054919853</c:v>
                </c:pt>
                <c:pt idx="34">
                  <c:v>1728.7267115469053</c:v>
                </c:pt>
                <c:pt idx="35">
                  <c:v>1746.0139786623745</c:v>
                </c:pt>
                <c:pt idx="36">
                  <c:v>1763.4741184489983</c:v>
                </c:pt>
                <c:pt idx="37">
                  <c:v>1781.1088596334885</c:v>
                </c:pt>
                <c:pt idx="38">
                  <c:v>1798.9199482298236</c:v>
                </c:pt>
                <c:pt idx="39">
                  <c:v>1816.9091477121219</c:v>
                </c:pt>
                <c:pt idx="40">
                  <c:v>1835.0782391892433</c:v>
                </c:pt>
                <c:pt idx="41">
                  <c:v>1853.4290215811354</c:v>
                </c:pt>
                <c:pt idx="42">
                  <c:v>1871.9633117969468</c:v>
                </c:pt>
                <c:pt idx="43">
                  <c:v>1890.6829449149161</c:v>
                </c:pt>
                <c:pt idx="44">
                  <c:v>1909.5897743640653</c:v>
                </c:pt>
                <c:pt idx="45">
                  <c:v>1928.6856721077058</c:v>
                </c:pt>
              </c:numCache>
            </c:numRef>
          </c:val>
          <c:smooth val="0"/>
        </c:ser>
        <c:ser>
          <c:idx val="1"/>
          <c:order val="1"/>
          <c:tx>
            <c:v>𝐷𝑇𝑉(𝑖,𝐴𝑢𝑡𝑜)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'Szenario 2'!$C$9:$C$54</c:f>
              <c:numCache>
                <c:formatCode>General</c:formatCode>
                <c:ptCount val="4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</c:numCache>
            </c:numRef>
          </c:cat>
          <c:val>
            <c:numRef>
              <c:f>'Szenario 2'!$G$9:$G$54</c:f>
              <c:numCache>
                <c:formatCode>General</c:formatCode>
                <c:ptCount val="46"/>
                <c:pt idx="0" formatCode="0">
                  <c:v>11903.960396039603</c:v>
                </c:pt>
                <c:pt idx="1">
                  <c:v>12023</c:v>
                </c:pt>
                <c:pt idx="2" formatCode="0">
                  <c:v>12143.23</c:v>
                </c:pt>
                <c:pt idx="3" formatCode="0">
                  <c:v>12264.6623</c:v>
                </c:pt>
                <c:pt idx="4" formatCode="0">
                  <c:v>12387.308923000001</c:v>
                </c:pt>
                <c:pt idx="5" formatCode="0">
                  <c:v>12511.182012230001</c:v>
                </c:pt>
                <c:pt idx="6" formatCode="0">
                  <c:v>12636.293832352301</c:v>
                </c:pt>
                <c:pt idx="7" formatCode="0">
                  <c:v>12762.656770675825</c:v>
                </c:pt>
                <c:pt idx="8" formatCode="0">
                  <c:v>12890.283338382584</c:v>
                </c:pt>
                <c:pt idx="9" formatCode="0">
                  <c:v>13019.186171766409</c:v>
                </c:pt>
                <c:pt idx="10" formatCode="0">
                  <c:v>13149.378033484072</c:v>
                </c:pt>
                <c:pt idx="11" formatCode="0">
                  <c:v>13280.871813818912</c:v>
                </c:pt>
                <c:pt idx="12" formatCode="0">
                  <c:v>13413.680531957101</c:v>
                </c:pt>
                <c:pt idx="13" formatCode="0">
                  <c:v>13547.817337276672</c:v>
                </c:pt>
                <c:pt idx="14" formatCode="0">
                  <c:v>13683.295510649439</c:v>
                </c:pt>
                <c:pt idx="15" formatCode="0">
                  <c:v>13820.128465755934</c:v>
                </c:pt>
                <c:pt idx="16" formatCode="0">
                  <c:v>13958.329750413493</c:v>
                </c:pt>
                <c:pt idx="17" formatCode="0">
                  <c:v>14097.913047917629</c:v>
                </c:pt>
                <c:pt idx="18" formatCode="0">
                  <c:v>14238.892178396805</c:v>
                </c:pt>
                <c:pt idx="19" formatCode="0">
                  <c:v>14381.281100180773</c:v>
                </c:pt>
                <c:pt idx="20" formatCode="0">
                  <c:v>14525.093911182581</c:v>
                </c:pt>
                <c:pt idx="21" formatCode="0">
                  <c:v>14670.344850294407</c:v>
                </c:pt>
                <c:pt idx="22" formatCode="0">
                  <c:v>14817.04829879735</c:v>
                </c:pt>
                <c:pt idx="23" formatCode="0">
                  <c:v>14965.218781785325</c:v>
                </c:pt>
                <c:pt idx="24" formatCode="0">
                  <c:v>15114.870969603178</c:v>
                </c:pt>
                <c:pt idx="25" formatCode="0">
                  <c:v>15266.01967929921</c:v>
                </c:pt>
                <c:pt idx="26" formatCode="0">
                  <c:v>15418.679876092203</c:v>
                </c:pt>
                <c:pt idx="27" formatCode="0">
                  <c:v>15572.866674853125</c:v>
                </c:pt>
                <c:pt idx="28" formatCode="0">
                  <c:v>15728.595341601656</c:v>
                </c:pt>
                <c:pt idx="29" formatCode="0">
                  <c:v>15885.881295017673</c:v>
                </c:pt>
                <c:pt idx="30" formatCode="0">
                  <c:v>16044.740107967849</c:v>
                </c:pt>
                <c:pt idx="31" formatCode="0">
                  <c:v>16205.187509047528</c:v>
                </c:pt>
                <c:pt idx="32" formatCode="0">
                  <c:v>16367.239384138004</c:v>
                </c:pt>
                <c:pt idx="33" formatCode="0">
                  <c:v>16530.911777979385</c:v>
                </c:pt>
                <c:pt idx="34" formatCode="0">
                  <c:v>16696.220895759179</c:v>
                </c:pt>
                <c:pt idx="35" formatCode="0">
                  <c:v>16863.183104716773</c:v>
                </c:pt>
                <c:pt idx="36" formatCode="0">
                  <c:v>17031.814935763941</c:v>
                </c:pt>
                <c:pt idx="37" formatCode="0">
                  <c:v>17202.133085121583</c:v>
                </c:pt>
                <c:pt idx="38" formatCode="0">
                  <c:v>17374.1544159728</c:v>
                </c:pt>
                <c:pt idx="39" formatCode="0">
                  <c:v>17547.89596013253</c:v>
                </c:pt>
                <c:pt idx="40" formatCode="0">
                  <c:v>17723.374919733855</c:v>
                </c:pt>
                <c:pt idx="41" formatCode="0">
                  <c:v>17900.608668931192</c:v>
                </c:pt>
                <c:pt idx="42" formatCode="0">
                  <c:v>18079.614755620503</c:v>
                </c:pt>
                <c:pt idx="43" formatCode="0">
                  <c:v>18260.410903176708</c:v>
                </c:pt>
                <c:pt idx="44" formatCode="0">
                  <c:v>18443.015012208474</c:v>
                </c:pt>
                <c:pt idx="45" formatCode="0">
                  <c:v>18627.445162330558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965584"/>
        <c:axId val="666971072"/>
      </c:lineChart>
      <c:catAx>
        <c:axId val="66696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6971072"/>
        <c:crosses val="autoZero"/>
        <c:auto val="1"/>
        <c:lblAlgn val="ctr"/>
        <c:lblOffset val="100"/>
        <c:noMultiLvlLbl val="0"/>
      </c:catAx>
      <c:valAx>
        <c:axId val="66697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696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Prognosse</a:t>
            </a:r>
            <a:r>
              <a:rPr lang="en-US" baseline="0"/>
              <a:t> DTV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𝐷𝑇𝑉(𝑖,𝑉𝑒𝑙𝑜)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'Szenario 3'!$C$9:$C$54</c:f>
              <c:numCache>
                <c:formatCode>General</c:formatCode>
                <c:ptCount val="4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</c:numCache>
            </c:numRef>
          </c:cat>
          <c:val>
            <c:numRef>
              <c:f>'Szenario 3'!$I$9:$I$54</c:f>
              <c:numCache>
                <c:formatCode>0</c:formatCode>
                <c:ptCount val="46"/>
                <c:pt idx="0">
                  <c:v>1226.4644532019706</c:v>
                </c:pt>
                <c:pt idx="1">
                  <c:v>1244.86142</c:v>
                </c:pt>
                <c:pt idx="2">
                  <c:v>1263.5343412999998</c:v>
                </c:pt>
                <c:pt idx="3">
                  <c:v>1282.4873564194997</c:v>
                </c:pt>
                <c:pt idx="4">
                  <c:v>1301.7246667657921</c:v>
                </c:pt>
                <c:pt idx="5">
                  <c:v>1321.2505367672786</c:v>
                </c:pt>
                <c:pt idx="6">
                  <c:v>1341.0692948187877</c:v>
                </c:pt>
                <c:pt idx="7">
                  <c:v>1361.1853342410695</c:v>
                </c:pt>
                <c:pt idx="8">
                  <c:v>1381.6031142546856</c:v>
                </c:pt>
                <c:pt idx="9">
                  <c:v>1402.3271609685055</c:v>
                </c:pt>
                <c:pt idx="10">
                  <c:v>1423.3620683830329</c:v>
                </c:pt>
                <c:pt idx="11">
                  <c:v>1444.7124994087783</c:v>
                </c:pt>
                <c:pt idx="12">
                  <c:v>1466.38318689991</c:v>
                </c:pt>
                <c:pt idx="13">
                  <c:v>1488.3789347034085</c:v>
                </c:pt>
                <c:pt idx="14">
                  <c:v>1510.7046187239596</c:v>
                </c:pt>
                <c:pt idx="15">
                  <c:v>1533.3651880048189</c:v>
                </c:pt>
                <c:pt idx="16">
                  <c:v>1556.365665824891</c:v>
                </c:pt>
                <c:pt idx="17">
                  <c:v>1579.7111508122641</c:v>
                </c:pt>
                <c:pt idx="18">
                  <c:v>1603.406818074448</c:v>
                </c:pt>
                <c:pt idx="19">
                  <c:v>1627.4579203455646</c:v>
                </c:pt>
                <c:pt idx="20">
                  <c:v>1651.8697891507479</c:v>
                </c:pt>
                <c:pt idx="21">
                  <c:v>1676.6478359880091</c:v>
                </c:pt>
                <c:pt idx="22">
                  <c:v>1701.797553527829</c:v>
                </c:pt>
                <c:pt idx="23">
                  <c:v>1727.3245168307465</c:v>
                </c:pt>
                <c:pt idx="24">
                  <c:v>1753.2343845832074</c:v>
                </c:pt>
                <c:pt idx="25">
                  <c:v>1779.5329003519553</c:v>
                </c:pt>
                <c:pt idx="26">
                  <c:v>1806.2258938572345</c:v>
                </c:pt>
                <c:pt idx="27">
                  <c:v>1833.3192822650929</c:v>
                </c:pt>
                <c:pt idx="28">
                  <c:v>1860.8190714990692</c:v>
                </c:pt>
                <c:pt idx="29">
                  <c:v>1888.731357571555</c:v>
                </c:pt>
                <c:pt idx="30">
                  <c:v>1917.062327935128</c:v>
                </c:pt>
                <c:pt idx="31">
                  <c:v>1945.8182628541549</c:v>
                </c:pt>
                <c:pt idx="32">
                  <c:v>1975.0055367969671</c:v>
                </c:pt>
                <c:pt idx="33">
                  <c:v>2004.6306198489212</c:v>
                </c:pt>
                <c:pt idx="34">
                  <c:v>2034.7000791466548</c:v>
                </c:pt>
                <c:pt idx="35">
                  <c:v>2065.2205803338547</c:v>
                </c:pt>
                <c:pt idx="36">
                  <c:v>2096.198889038862</c:v>
                </c:pt>
                <c:pt idx="37">
                  <c:v>2127.641872374445</c:v>
                </c:pt>
                <c:pt idx="38">
                  <c:v>2159.5565004600612</c:v>
                </c:pt>
                <c:pt idx="39">
                  <c:v>2191.9498479669619</c:v>
                </c:pt>
                <c:pt idx="40">
                  <c:v>2224.8290956864662</c:v>
                </c:pt>
                <c:pt idx="41">
                  <c:v>2258.2015321217627</c:v>
                </c:pt>
                <c:pt idx="42">
                  <c:v>2292.0745551035893</c:v>
                </c:pt>
                <c:pt idx="43">
                  <c:v>2326.4556734301427</c:v>
                </c:pt>
                <c:pt idx="44">
                  <c:v>2361.3525085315946</c:v>
                </c:pt>
                <c:pt idx="45">
                  <c:v>2396.7727961595683</c:v>
                </c:pt>
              </c:numCache>
            </c:numRef>
          </c:val>
          <c:smooth val="0"/>
        </c:ser>
        <c:ser>
          <c:idx val="1"/>
          <c:order val="1"/>
          <c:tx>
            <c:v>𝐷𝑇𝑉(𝑖,𝐴𝑢𝑡𝑜)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'Szenario 3'!$C$9:$C$54</c:f>
              <c:numCache>
                <c:formatCode>General</c:formatCode>
                <c:ptCount val="4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</c:numCache>
            </c:numRef>
          </c:cat>
          <c:val>
            <c:numRef>
              <c:f>'Szenario 3'!$G$9:$G$54</c:f>
              <c:numCache>
                <c:formatCode>General</c:formatCode>
                <c:ptCount val="46"/>
                <c:pt idx="0" formatCode="0">
                  <c:v>11845.320197044337</c:v>
                </c:pt>
                <c:pt idx="1">
                  <c:v>12023</c:v>
                </c:pt>
                <c:pt idx="2" formatCode="0">
                  <c:v>12203.344999999999</c:v>
                </c:pt>
                <c:pt idx="3" formatCode="0">
                  <c:v>12386.395174999998</c:v>
                </c:pt>
                <c:pt idx="4" formatCode="0">
                  <c:v>12572.191102624996</c:v>
                </c:pt>
                <c:pt idx="5" formatCode="0">
                  <c:v>12760.773969164369</c:v>
                </c:pt>
                <c:pt idx="6" formatCode="0">
                  <c:v>12952.185578701834</c:v>
                </c:pt>
                <c:pt idx="7" formatCode="0">
                  <c:v>13146.46836238236</c:v>
                </c:pt>
                <c:pt idx="8" formatCode="0">
                  <c:v>13343.665387818095</c:v>
                </c:pt>
                <c:pt idx="9" formatCode="0">
                  <c:v>13543.820368635365</c:v>
                </c:pt>
                <c:pt idx="10" formatCode="0">
                  <c:v>13746.977674164893</c:v>
                </c:pt>
                <c:pt idx="11" formatCode="0">
                  <c:v>13953.182339277366</c:v>
                </c:pt>
                <c:pt idx="12" formatCode="0">
                  <c:v>14162.480074366526</c:v>
                </c:pt>
                <c:pt idx="13" formatCode="0">
                  <c:v>14374.917275482023</c:v>
                </c:pt>
                <c:pt idx="14" formatCode="0">
                  <c:v>14590.541034614253</c:v>
                </c:pt>
                <c:pt idx="15" formatCode="0">
                  <c:v>14809.399150133466</c:v>
                </c:pt>
                <c:pt idx="16" formatCode="0">
                  <c:v>15031.540137385466</c:v>
                </c:pt>
                <c:pt idx="17" formatCode="0">
                  <c:v>15257.013239446245</c:v>
                </c:pt>
                <c:pt idx="18" formatCode="0">
                  <c:v>15485.868438037938</c:v>
                </c:pt>
                <c:pt idx="19" formatCode="0">
                  <c:v>15718.156464608506</c:v>
                </c:pt>
                <c:pt idx="20" formatCode="0">
                  <c:v>15953.928811577633</c:v>
                </c:pt>
                <c:pt idx="21" formatCode="0">
                  <c:v>16193.237743751295</c:v>
                </c:pt>
                <c:pt idx="22" formatCode="0">
                  <c:v>16436.136309907564</c:v>
                </c:pt>
                <c:pt idx="23" formatCode="0">
                  <c:v>16682.678354556178</c:v>
                </c:pt>
                <c:pt idx="24" formatCode="0">
                  <c:v>16932.918529874518</c:v>
                </c:pt>
                <c:pt idx="25" formatCode="0">
                  <c:v>17186.912307822633</c:v>
                </c:pt>
                <c:pt idx="26" formatCode="0">
                  <c:v>17444.715992439971</c:v>
                </c:pt>
                <c:pt idx="27" formatCode="0">
                  <c:v>17706.386732326569</c:v>
                </c:pt>
                <c:pt idx="28" formatCode="0">
                  <c:v>17971.982533311468</c:v>
                </c:pt>
                <c:pt idx="29" formatCode="0">
                  <c:v>18241.562271311137</c:v>
                </c:pt>
                <c:pt idx="30" formatCode="0">
                  <c:v>18515.185705380802</c:v>
                </c:pt>
                <c:pt idx="31" formatCode="0">
                  <c:v>18792.913490961513</c:v>
                </c:pt>
                <c:pt idx="32" formatCode="0">
                  <c:v>19074.807193325934</c:v>
                </c:pt>
                <c:pt idx="33" formatCode="0">
                  <c:v>19360.92930122582</c:v>
                </c:pt>
                <c:pt idx="34" formatCode="0">
                  <c:v>19651.343240744205</c:v>
                </c:pt>
                <c:pt idx="35" formatCode="0">
                  <c:v>19946.113389355367</c:v>
                </c:pt>
                <c:pt idx="36" formatCode="0">
                  <c:v>20245.305090195696</c:v>
                </c:pt>
                <c:pt idx="37" formatCode="0">
                  <c:v>20548.984666548629</c:v>
                </c:pt>
                <c:pt idx="38" formatCode="0">
                  <c:v>20857.219436546857</c:v>
                </c:pt>
                <c:pt idx="39" formatCode="0">
                  <c:v>21170.077728095057</c:v>
                </c:pt>
                <c:pt idx="40" formatCode="0">
                  <c:v>21487.628894016481</c:v>
                </c:pt>
                <c:pt idx="41" formatCode="0">
                  <c:v>21809.943327426725</c:v>
                </c:pt>
                <c:pt idx="42" formatCode="0">
                  <c:v>22137.092477338123</c:v>
                </c:pt>
                <c:pt idx="43" formatCode="0">
                  <c:v>22469.148864498191</c:v>
                </c:pt>
                <c:pt idx="44" formatCode="0">
                  <c:v>22806.186097465663</c:v>
                </c:pt>
                <c:pt idx="45" formatCode="0">
                  <c:v>23148.278888927645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964800"/>
        <c:axId val="666965976"/>
      </c:lineChart>
      <c:catAx>
        <c:axId val="66696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6965976"/>
        <c:crosses val="autoZero"/>
        <c:auto val="1"/>
        <c:lblAlgn val="ctr"/>
        <c:lblOffset val="100"/>
        <c:noMultiLvlLbl val="0"/>
      </c:catAx>
      <c:valAx>
        <c:axId val="66696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696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129540</xdr:colOff>
      <xdr:row>3</xdr:row>
      <xdr:rowOff>30480</xdr:rowOff>
    </xdr:from>
    <xdr:ext cx="1600200" cy="608949"/>
    <xdr:sp macro="" textlink="">
      <xdr:nvSpPr>
        <xdr:cNvPr id="2" name="Textfeld 1"/>
        <xdr:cNvSpPr txBox="1"/>
      </xdr:nvSpPr>
      <xdr:spPr>
        <a:xfrm>
          <a:off x="129540" y="152400"/>
          <a:ext cx="1600200" cy="608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CH" sz="1100"/>
            <a:t>Szenario S1:</a:t>
          </a:r>
        </a:p>
        <a:p>
          <a:r>
            <a:rPr lang="de-CH" sz="1200" b="1" u="sng"/>
            <a:t>Stagnation</a:t>
          </a:r>
        </a:p>
        <a:p>
          <a:r>
            <a:rPr lang="de-CH" sz="1000" b="0" u="none"/>
            <a:t>Wachstumsziel 2035:</a:t>
          </a:r>
          <a:r>
            <a:rPr lang="de-CH" sz="1000" b="0" u="none" baseline="0"/>
            <a:t> 10 %</a:t>
          </a:r>
          <a:endParaRPr lang="de-CH" sz="1000" b="0" u="none"/>
        </a:p>
      </xdr:txBody>
    </xdr:sp>
    <xdr:clientData/>
  </xdr:oneCellAnchor>
  <xdr:oneCellAnchor>
    <xdr:from>
      <xdr:col>15</xdr:col>
      <xdr:colOff>0</xdr:colOff>
      <xdr:row>7</xdr:row>
      <xdr:rowOff>7620</xdr:rowOff>
    </xdr:from>
    <xdr:ext cx="65" cy="172227"/>
    <xdr:sp macro="" textlink="">
      <xdr:nvSpPr>
        <xdr:cNvPr id="3" name="Textfeld 2"/>
        <xdr:cNvSpPr txBox="1"/>
      </xdr:nvSpPr>
      <xdr:spPr>
        <a:xfrm>
          <a:off x="13007340" y="11658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</xdr:col>
      <xdr:colOff>91440</xdr:colOff>
      <xdr:row>7</xdr:row>
      <xdr:rowOff>7620</xdr:rowOff>
    </xdr:from>
    <xdr:ext cx="926215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/>
            <xdr:cNvSpPr txBox="1"/>
          </xdr:nvSpPr>
          <xdr:spPr>
            <a:xfrm>
              <a:off x="1699260" y="1165860"/>
              <a:ext cx="92621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𝐸𝑖𝑛𝑤𝑜h𝑛𝑒𝑟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1699260" y="1165860"/>
              <a:ext cx="92621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𝐸𝑖𝑛𝑤𝑜ℎ𝑛𝑒𝑟〗_(𝑖,𝑡𝑜𝑡)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7</xdr:col>
      <xdr:colOff>213360</xdr:colOff>
      <xdr:row>7</xdr:row>
      <xdr:rowOff>0</xdr:rowOff>
    </xdr:from>
    <xdr:ext cx="65" cy="172227"/>
    <xdr:sp macro="" textlink="">
      <xdr:nvSpPr>
        <xdr:cNvPr id="5" name="Textfeld 4"/>
        <xdr:cNvSpPr txBox="1"/>
      </xdr:nvSpPr>
      <xdr:spPr>
        <a:xfrm>
          <a:off x="4853940" y="1158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4</xdr:col>
      <xdr:colOff>198120</xdr:colOff>
      <xdr:row>7</xdr:row>
      <xdr:rowOff>7620</xdr:rowOff>
    </xdr:from>
    <xdr:ext cx="3647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/>
            <xdr:cNvSpPr txBox="1"/>
          </xdr:nvSpPr>
          <xdr:spPr>
            <a:xfrm>
              <a:off x="2918460" y="1165860"/>
              <a:ext cx="3647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𝐸𝑊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2918460" y="1165860"/>
              <a:ext cx="3647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𝐸𝑊〗_</a:t>
              </a:r>
              <a:r>
                <a:rPr lang="de-CH" sz="1100" b="0" i="0">
                  <a:latin typeface="Cambria Math" panose="02040503050406030204" pitchFamily="18" charset="0"/>
                </a:rPr>
                <a:t>𝑖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3</xdr:col>
      <xdr:colOff>342900</xdr:colOff>
      <xdr:row>3</xdr:row>
      <xdr:rowOff>441960</xdr:rowOff>
    </xdr:from>
    <xdr:ext cx="1384418" cy="1858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/>
            <xdr:cNvSpPr txBox="1"/>
          </xdr:nvSpPr>
          <xdr:spPr>
            <a:xfrm>
              <a:off x="1950720" y="563880"/>
              <a:ext cx="1384418" cy="1858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∆</m:t>
                      </m:r>
                      <m:r>
                        <a:rPr lang="de-CH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𝐸𝑊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sSub>
                    <m:sSubPr>
                      <m:ctrlPr>
                        <a:rPr lang="de-CH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𝐸𝑊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  <m:r>
                    <a:rPr lang="de-CH" sz="1100" b="0" i="1">
                      <a:latin typeface="Cambria Math" panose="02040503050406030204" pitchFamily="18" charset="0"/>
                    </a:rPr>
                    <m:t>−</m:t>
                  </m:r>
                  <m:sSub>
                    <m:sSubPr>
                      <m:ctrlPr>
                        <a:rPr lang="de-CH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𝐸𝑊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−1)</m:t>
                      </m:r>
                    </m:sub>
                  </m:sSub>
                </m:oMath>
              </a14:m>
              <a:r>
                <a:rPr lang="de-CH" sz="1100"/>
                <a:t> </a:t>
              </a:r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1950720" y="563880"/>
              <a:ext cx="1384418" cy="1858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𝐸𝑊〗_</a:t>
              </a:r>
              <a:r>
                <a:rPr lang="de-CH" sz="1100" b="0" i="0">
                  <a:latin typeface="Cambria Math" panose="02040503050406030204" pitchFamily="18" charset="0"/>
                </a:rPr>
                <a:t>𝑖</a:t>
              </a:r>
              <a:r>
                <a:rPr lang="de-CH" sz="1100"/>
                <a:t> = </a:t>
              </a:r>
              <a:r>
                <a:rPr lang="de-CH" sz="1100" b="0" i="0">
                  <a:latin typeface="Cambria Math" panose="02040503050406030204" pitchFamily="18" charset="0"/>
                </a:rPr>
                <a:t>〖𝐸𝑊〗_𝑖−〖𝐸𝑊〗_((𝑖−1))</a:t>
              </a:r>
              <a:r>
                <a:rPr lang="de-CH" sz="1100"/>
                <a:t> </a:t>
              </a:r>
            </a:p>
          </xdr:txBody>
        </xdr:sp>
      </mc:Fallback>
    </mc:AlternateContent>
    <xdr:clientData/>
  </xdr:oneCellAnchor>
  <xdr:oneCellAnchor>
    <xdr:from>
      <xdr:col>2</xdr:col>
      <xdr:colOff>967740</xdr:colOff>
      <xdr:row>3</xdr:row>
      <xdr:rowOff>99060</xdr:rowOff>
    </xdr:from>
    <xdr:ext cx="227434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/>
            <xdr:cNvSpPr txBox="1"/>
          </xdr:nvSpPr>
          <xdr:spPr>
            <a:xfrm>
              <a:off x="1127760" y="220980"/>
              <a:ext cx="22743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100" b="0" i="1">
                        <a:latin typeface="Cambria Math" panose="02040503050406030204" pitchFamily="18" charset="0"/>
                      </a:rPr>
                      <m:t>𝐸𝑖𝑛𝑡𝑟𝑖𝑡𝑡𝑠𝑤𝑎𝑟𝑠𝑐h𝑒𝑖𝑛𝑙𝑖𝑐h𝑒𝑖𝑡</m:t>
                    </m:r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ℙ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=25 %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7760" y="220980"/>
              <a:ext cx="22743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b="0" i="0">
                  <a:latin typeface="Cambria Math" panose="02040503050406030204" pitchFamily="18" charset="0"/>
                </a:rPr>
                <a:t>𝐸𝑖𝑛𝑡𝑟𝑖𝑡𝑡𝑠𝑤𝑎𝑟𝑠𝑐ℎ𝑒𝑖𝑛𝑙𝑖𝑐ℎ𝑒𝑖𝑡 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ℙ=25 %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6</xdr:col>
      <xdr:colOff>350520</xdr:colOff>
      <xdr:row>7</xdr:row>
      <xdr:rowOff>7620</xdr:rowOff>
    </xdr:from>
    <xdr:ext cx="592791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feld 8"/>
            <xdr:cNvSpPr txBox="1"/>
          </xdr:nvSpPr>
          <xdr:spPr>
            <a:xfrm>
              <a:off x="3909060" y="1165860"/>
              <a:ext cx="592791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𝐴𝑢𝑡𝑜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9" name="Textfeld 8"/>
            <xdr:cNvSpPr txBox="1"/>
          </xdr:nvSpPr>
          <xdr:spPr>
            <a:xfrm>
              <a:off x="3909060" y="1165860"/>
              <a:ext cx="592791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𝐷𝑇𝑉〗_(𝑖,𝐴𝑢𝑡𝑜)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41243</xdr:colOff>
      <xdr:row>4</xdr:row>
      <xdr:rowOff>141763</xdr:rowOff>
    </xdr:from>
    <xdr:ext cx="84728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feld 9"/>
            <xdr:cNvSpPr txBox="1"/>
          </xdr:nvSpPr>
          <xdr:spPr>
            <a:xfrm>
              <a:off x="201263" y="743743"/>
              <a:ext cx="8472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100" b="0" i="1">
                        <a:latin typeface="Cambria Math" panose="02040503050406030204" pitchFamily="18" charset="0"/>
                      </a:rPr>
                      <m:t>𝑊𝑅</m:t>
                    </m:r>
                    <m:r>
                      <a:rPr lang="de-CH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e-CH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de-CH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0.5 %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0" name="Textfeld 9"/>
            <xdr:cNvSpPr txBox="1"/>
          </xdr:nvSpPr>
          <xdr:spPr>
            <a:xfrm>
              <a:off x="201263" y="743743"/>
              <a:ext cx="8472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b="0" i="0">
                  <a:latin typeface="Cambria Math" panose="02040503050406030204" pitchFamily="18" charset="0"/>
                </a:rPr>
                <a:t>𝑊𝑅</a:t>
              </a:r>
              <a:r>
                <a:rPr lang="de-CH" sz="1100" i="0">
                  <a:latin typeface="Cambria Math" panose="02040503050406030204" pitchFamily="18" charset="0"/>
                </a:rPr>
                <a:t>=</a:t>
              </a:r>
              <a:r>
                <a:rPr lang="de-CH" sz="1100" b="0" i="0">
                  <a:latin typeface="Cambria Math" panose="02040503050406030204" pitchFamily="18" charset="0"/>
                </a:rPr>
                <a:t>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0.5 %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6</xdr:col>
      <xdr:colOff>121920</xdr:colOff>
      <xdr:row>3</xdr:row>
      <xdr:rowOff>144780</xdr:rowOff>
    </xdr:from>
    <xdr:ext cx="2291012" cy="1815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feld 10"/>
            <xdr:cNvSpPr txBox="1"/>
          </xdr:nvSpPr>
          <xdr:spPr>
            <a:xfrm>
              <a:off x="3680460" y="266700"/>
              <a:ext cx="2291012" cy="181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𝐴𝑢𝑡𝑜</m:t>
                      </m:r>
                    </m:sub>
                  </m:sSub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d>
                        <m:dPr>
                          <m:ctrlP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−1</m:t>
                          </m:r>
                        </m:e>
                      </m:d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𝐴𝑢𝑡𝑜</m:t>
                      </m:r>
                    </m:sub>
                  </m:sSub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∗ </m:t>
                  </m:r>
                  <m:d>
                    <m:d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d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1+ 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𝑊𝑅</m:t>
                      </m:r>
                    </m:e>
                  </m:d>
                </m:oMath>
              </a14:m>
              <a:endParaRPr lang="de-CH" sz="1100"/>
            </a:p>
          </xdr:txBody>
        </xdr:sp>
      </mc:Choice>
      <mc:Fallback xmlns="">
        <xdr:sp macro="" textlink="">
          <xdr:nvSpPr>
            <xdr:cNvPr id="11" name="Textfeld 10"/>
            <xdr:cNvSpPr txBox="1"/>
          </xdr:nvSpPr>
          <xdr:spPr>
            <a:xfrm>
              <a:off x="3680460" y="266700"/>
              <a:ext cx="2291012" cy="181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𝐷𝑇𝑉〗_(𝑖,𝐴𝑢𝑡𝑜)</a:t>
              </a:r>
              <a:r>
                <a:rPr lang="de-CH" sz="1100"/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𝐷𝑇𝑉〗_((𝑖−1),𝐴𝑢𝑡𝑜) 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∗ (1+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𝑊𝑅)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571500</xdr:colOff>
      <xdr:row>7</xdr:row>
      <xdr:rowOff>7620</xdr:rowOff>
    </xdr:from>
    <xdr:ext cx="3395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feld 11"/>
            <xdr:cNvSpPr txBox="1"/>
          </xdr:nvSpPr>
          <xdr:spPr>
            <a:xfrm>
              <a:off x="731520" y="1165860"/>
              <a:ext cx="339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𝐽𝑎h𝑟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2" name="Textfeld 11"/>
            <xdr:cNvSpPr txBox="1"/>
          </xdr:nvSpPr>
          <xdr:spPr>
            <a:xfrm>
              <a:off x="731520" y="1165860"/>
              <a:ext cx="339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𝐽𝑎ℎ𝑟〗_𝑖</a:t>
              </a:r>
              <a:endParaRPr lang="de-CH" sz="1100"/>
            </a:p>
          </xdr:txBody>
        </xdr:sp>
      </mc:Fallback>
    </mc:AlternateContent>
    <xdr:clientData/>
  </xdr:oneCellAnchor>
  <xdr:twoCellAnchor editAs="oneCell">
    <xdr:from>
      <xdr:col>9</xdr:col>
      <xdr:colOff>213360</xdr:colOff>
      <xdr:row>23</xdr:row>
      <xdr:rowOff>7620</xdr:rowOff>
    </xdr:from>
    <xdr:to>
      <xdr:col>14</xdr:col>
      <xdr:colOff>388620</xdr:colOff>
      <xdr:row>44</xdr:row>
      <xdr:rowOff>0</xdr:rowOff>
    </xdr:to>
    <xdr:pic>
      <xdr:nvPicPr>
        <xdr:cNvPr id="13" name="Grafik 12" descr="Quelle: STEK Kap.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9840" y="4099560"/>
          <a:ext cx="6263640" cy="3832860"/>
        </a:xfrm>
        <a:prstGeom prst="rect">
          <a:avLst/>
        </a:prstGeom>
      </xdr:spPr>
    </xdr:pic>
    <xdr:clientData/>
  </xdr:twoCellAnchor>
  <xdr:oneCellAnchor>
    <xdr:from>
      <xdr:col>9</xdr:col>
      <xdr:colOff>228600</xdr:colOff>
      <xdr:row>44</xdr:row>
      <xdr:rowOff>68580</xdr:rowOff>
    </xdr:from>
    <xdr:ext cx="1650837" cy="264560"/>
    <xdr:sp macro="" textlink="">
      <xdr:nvSpPr>
        <xdr:cNvPr id="14" name="Textfeld 13"/>
        <xdr:cNvSpPr txBox="1"/>
      </xdr:nvSpPr>
      <xdr:spPr>
        <a:xfrm>
          <a:off x="6355080" y="8001000"/>
          <a:ext cx="16508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Quelle:</a:t>
          </a:r>
          <a:r>
            <a:rPr lang="de-CH" sz="1100" baseline="0"/>
            <a:t> STEK Kap. 3 (S.25)</a:t>
          </a:r>
          <a:endParaRPr lang="de-CH" sz="1100"/>
        </a:p>
      </xdr:txBody>
    </xdr:sp>
    <xdr:clientData/>
  </xdr:oneCellAnchor>
  <xdr:oneCellAnchor>
    <xdr:from>
      <xdr:col>6</xdr:col>
      <xdr:colOff>114300</xdr:colOff>
      <xdr:row>4</xdr:row>
      <xdr:rowOff>91440</xdr:rowOff>
    </xdr:from>
    <xdr:ext cx="2042739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feld 14"/>
            <xdr:cNvSpPr txBox="1"/>
          </xdr:nvSpPr>
          <xdr:spPr>
            <a:xfrm>
              <a:off x="3672840" y="693420"/>
              <a:ext cx="2042739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𝑉𝑒𝑙𝑜</m:t>
                      </m:r>
                    </m:sub>
                  </m:sSub>
                  <m:r>
                    <a:rPr lang="de-CH" sz="1100" b="0" i="1">
                      <a:latin typeface="Cambria Math" panose="02040503050406030204" pitchFamily="18" charset="0"/>
                    </a:rPr>
                    <m:t>= </m:t>
                  </m:r>
                  <m:sSub>
                    <m:sSubPr>
                      <m:ctrlPr>
                        <a:rPr lang="de-CH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𝐴𝑢𝑡𝑜</m:t>
                      </m:r>
                    </m:sub>
                  </m:sSub>
                  <m:r>
                    <a:rPr lang="de-CH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de-CH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∗ </m:t>
                  </m:r>
                  <m:sSub>
                    <m:sSubPr>
                      <m:ctrlPr>
                        <a:rPr lang="de-CH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𝑉𝑒𝑙𝑜</m:t>
                      </m:r>
                    </m:sub>
                  </m:sSub>
                </m:oMath>
              </a14:m>
              <a:r>
                <a:rPr lang="de-CH" sz="1100"/>
                <a:t>      ;</a:t>
              </a:r>
            </a:p>
          </xdr:txBody>
        </xdr:sp>
      </mc:Choice>
      <mc:Fallback xmlns="">
        <xdr:sp macro="" textlink="">
          <xdr:nvSpPr>
            <xdr:cNvPr id="15" name="Textfeld 14"/>
            <xdr:cNvSpPr txBox="1"/>
          </xdr:nvSpPr>
          <xdr:spPr>
            <a:xfrm>
              <a:off x="3672840" y="693420"/>
              <a:ext cx="2042739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𝐷𝑇𝑉〗_(𝑖,𝑉𝑒𝑙𝑜)= 〖𝐷𝑇𝑉〗_(𝑖,𝐴𝑢𝑡𝑜)  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 𝜇_𝑉𝑒𝑙𝑜</a:t>
              </a:r>
              <a:r>
                <a:rPr lang="de-CH" sz="1100"/>
                <a:t>      ;</a:t>
              </a:r>
            </a:p>
          </xdr:txBody>
        </xdr:sp>
      </mc:Fallback>
    </mc:AlternateContent>
    <xdr:clientData/>
  </xdr:oneCellAnchor>
  <xdr:oneCellAnchor>
    <xdr:from>
      <xdr:col>8</xdr:col>
      <xdr:colOff>1120140</xdr:colOff>
      <xdr:row>4</xdr:row>
      <xdr:rowOff>22860</xdr:rowOff>
    </xdr:from>
    <xdr:ext cx="2895601" cy="2906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feld 15"/>
            <xdr:cNvSpPr txBox="1"/>
          </xdr:nvSpPr>
          <xdr:spPr>
            <a:xfrm>
              <a:off x="5974080" y="624840"/>
              <a:ext cx="2895601" cy="2906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𝑉𝑒𝑙𝑜</m:t>
                      </m:r>
                    </m:sub>
                  </m:sSub>
                  <m:r>
                    <a:rPr lang="de-CH" sz="11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de-CH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de-CH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𝐷𝑇𝑉</m:t>
                          </m:r>
                        </m:e>
                        <m:sub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2019,</m:t>
                          </m:r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𝑉𝑒𝑙𝑜</m:t>
                          </m:r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,</m:t>
                          </m:r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𝑆𝑒𝑒𝑓𝑒𝑙𝑑𝑠𝑡𝑟𝑎𝑠𝑠𝑒</m:t>
                          </m:r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,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de-CH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𝐷𝑇𝑉</m:t>
                          </m:r>
                        </m:e>
                        <m:sub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2019,</m:t>
                          </m:r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𝐴𝑢𝑡𝑜</m:t>
                          </m:r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,</m:t>
                          </m:r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𝑆𝑒𝑒𝑓𝑒𝑙𝑑𝑠𝑡𝑟𝑎𝑠𝑠𝑒</m:t>
                          </m:r>
                        </m:sub>
                      </m:sSub>
                    </m:den>
                  </m:f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de-CH" sz="1100" b="0" i="1">
                          <a:latin typeface="Cambria Math" panose="02040503050406030204" pitchFamily="18" charset="0"/>
                        </a:rPr>
                        <m:t>913</m:t>
                      </m:r>
                    </m:num>
                    <m:den>
                      <m:r>
                        <a:rPr lang="de-CH" sz="1100" b="0" i="1">
                          <a:latin typeface="Cambria Math" panose="02040503050406030204" pitchFamily="18" charset="0"/>
                        </a:rPr>
                        <m:t>8818</m:t>
                      </m:r>
                    </m:den>
                  </m:f>
                  <m:r>
                    <a:rPr lang="de-CH" sz="1100" b="0" i="1">
                      <a:latin typeface="Cambria Math" panose="02040503050406030204" pitchFamily="18" charset="0"/>
                    </a:rPr>
                    <m:t>=10.35 %</m:t>
                  </m:r>
                </m:oMath>
              </a14:m>
              <a:endParaRPr lang="de-CH" sz="1100"/>
            </a:p>
          </xdr:txBody>
        </xdr:sp>
      </mc:Choice>
      <mc:Fallback xmlns="">
        <xdr:sp macro="" textlink="">
          <xdr:nvSpPr>
            <xdr:cNvPr id="16" name="Textfeld 15"/>
            <xdr:cNvSpPr txBox="1"/>
          </xdr:nvSpPr>
          <xdr:spPr>
            <a:xfrm>
              <a:off x="5974080" y="624840"/>
              <a:ext cx="2895601" cy="2906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de-CH" sz="1100" b="0" i="0">
                  <a:latin typeface="Cambria Math" panose="02040503050406030204" pitchFamily="18" charset="0"/>
                </a:rPr>
                <a:t>𝑉𝑒𝑙𝑜=  〖𝐷𝑇𝑉〗_(2019,𝑉𝑒𝑙𝑜,𝑆𝑒𝑒𝑓𝑒𝑙𝑑𝑠𝑡𝑟𝑎𝑠𝑠𝑒,)/〖𝐷𝑇𝑉〗_(2019,𝐴𝑢𝑡𝑜,𝑆𝑒𝑒𝑓𝑒𝑙𝑑𝑠𝑡𝑟𝑎𝑠𝑠𝑒) </a:t>
              </a:r>
              <a:r>
                <a:rPr lang="de-CH" sz="1100"/>
                <a:t> = </a:t>
              </a:r>
              <a:r>
                <a:rPr lang="de-CH" sz="1100" b="0" i="0">
                  <a:latin typeface="Cambria Math" panose="02040503050406030204" pitchFamily="18" charset="0"/>
                </a:rPr>
                <a:t>913/8818=10.35 %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7</xdr:col>
      <xdr:colOff>213360</xdr:colOff>
      <xdr:row>7</xdr:row>
      <xdr:rowOff>0</xdr:rowOff>
    </xdr:from>
    <xdr:ext cx="65" cy="172227"/>
    <xdr:sp macro="" textlink="">
      <xdr:nvSpPr>
        <xdr:cNvPr id="17" name="Textfeld 16"/>
        <xdr:cNvSpPr txBox="1"/>
      </xdr:nvSpPr>
      <xdr:spPr>
        <a:xfrm>
          <a:off x="4853940" y="1158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8</xdr:col>
      <xdr:colOff>375368</xdr:colOff>
      <xdr:row>7</xdr:row>
      <xdr:rowOff>7621</xdr:rowOff>
    </xdr:from>
    <xdr:ext cx="571695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feld 17"/>
            <xdr:cNvSpPr txBox="1"/>
          </xdr:nvSpPr>
          <xdr:spPr>
            <a:xfrm>
              <a:off x="5229308" y="1165861"/>
              <a:ext cx="57169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𝑉𝑒𝑙𝑜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8" name="Textfeld 17"/>
            <xdr:cNvSpPr txBox="1"/>
          </xdr:nvSpPr>
          <xdr:spPr>
            <a:xfrm>
              <a:off x="5229308" y="1165861"/>
              <a:ext cx="57169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𝐷𝑇𝑉〗_(𝑖,𝑉𝑒𝑙𝑜)</a:t>
              </a:r>
              <a:endParaRPr lang="de-CH" sz="1100"/>
            </a:p>
          </xdr:txBody>
        </xdr:sp>
      </mc:Fallback>
    </mc:AlternateContent>
    <xdr:clientData/>
  </xdr:oneCellAnchor>
  <xdr:twoCellAnchor>
    <xdr:from>
      <xdr:col>9</xdr:col>
      <xdr:colOff>236220</xdr:colOff>
      <xdr:row>7</xdr:row>
      <xdr:rowOff>99060</xdr:rowOff>
    </xdr:from>
    <xdr:to>
      <xdr:col>12</xdr:col>
      <xdr:colOff>304800</xdr:colOff>
      <xdr:row>22</xdr:row>
      <xdr:rowOff>91440</xdr:rowOff>
    </xdr:to>
    <xdr:graphicFrame macro="">
      <xdr:nvGraphicFramePr>
        <xdr:cNvPr id="19" name="Diagram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</xdr:col>
      <xdr:colOff>1181100</xdr:colOff>
      <xdr:row>5</xdr:row>
      <xdr:rowOff>83820</xdr:rowOff>
    </xdr:from>
    <xdr:ext cx="2017091" cy="1815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feld 19"/>
            <xdr:cNvSpPr txBox="1"/>
          </xdr:nvSpPr>
          <xdr:spPr>
            <a:xfrm>
              <a:off x="1341120" y="868680"/>
              <a:ext cx="2017091" cy="181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𝐸𝑊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𝑡𝑜𝑡</m:t>
                      </m:r>
                    </m:sub>
                  </m:sSub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𝐸𝑊</m:t>
                      </m:r>
                    </m:e>
                    <m:sub>
                      <m:d>
                        <m:dPr>
                          <m:ctrlP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−1</m:t>
                          </m:r>
                        </m:e>
                      </m:d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𝑡𝑜𝑡</m:t>
                      </m:r>
                    </m:sub>
                  </m:sSub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∗ </m:t>
                  </m:r>
                  <m:d>
                    <m:d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d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1+ 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𝑊𝑅</m:t>
                      </m:r>
                    </m:e>
                  </m:d>
                </m:oMath>
              </a14:m>
              <a:endParaRPr lang="de-CH" sz="1100"/>
            </a:p>
          </xdr:txBody>
        </xdr:sp>
      </mc:Choice>
      <mc:Fallback xmlns="">
        <xdr:sp macro="" textlink="">
          <xdr:nvSpPr>
            <xdr:cNvPr id="20" name="Textfeld 19"/>
            <xdr:cNvSpPr txBox="1"/>
          </xdr:nvSpPr>
          <xdr:spPr>
            <a:xfrm>
              <a:off x="1341120" y="868680"/>
              <a:ext cx="2017091" cy="181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𝐸𝑊〗_(𝑖,𝑡𝑜𝑡)</a:t>
              </a:r>
              <a:r>
                <a:rPr lang="de-CH" sz="1100"/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𝐸𝑊〗_((𝑖−1),𝑡𝑜𝑡) 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∗ (1+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𝑊𝑅)</a:t>
              </a:r>
              <a:endParaRPr lang="de-CH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7</xdr:row>
      <xdr:rowOff>7620</xdr:rowOff>
    </xdr:from>
    <xdr:ext cx="65" cy="172227"/>
    <xdr:sp macro="" textlink="">
      <xdr:nvSpPr>
        <xdr:cNvPr id="3" name="Textfeld 2"/>
        <xdr:cNvSpPr txBox="1"/>
      </xdr:nvSpPr>
      <xdr:spPr>
        <a:xfrm>
          <a:off x="13007340" y="11658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</xdr:col>
      <xdr:colOff>91440</xdr:colOff>
      <xdr:row>7</xdr:row>
      <xdr:rowOff>7620</xdr:rowOff>
    </xdr:from>
    <xdr:ext cx="926215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/>
            <xdr:cNvSpPr txBox="1"/>
          </xdr:nvSpPr>
          <xdr:spPr>
            <a:xfrm>
              <a:off x="1699260" y="1165860"/>
              <a:ext cx="92621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𝐸𝑖𝑛𝑤𝑜h𝑛𝑒𝑟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1699260" y="1165860"/>
              <a:ext cx="92621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𝐸𝑖𝑛𝑤𝑜ℎ𝑛𝑒𝑟〗_(𝑖,𝑡𝑜𝑡)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7</xdr:col>
      <xdr:colOff>213360</xdr:colOff>
      <xdr:row>7</xdr:row>
      <xdr:rowOff>0</xdr:rowOff>
    </xdr:from>
    <xdr:ext cx="65" cy="172227"/>
    <xdr:sp macro="" textlink="">
      <xdr:nvSpPr>
        <xdr:cNvPr id="5" name="Textfeld 4"/>
        <xdr:cNvSpPr txBox="1"/>
      </xdr:nvSpPr>
      <xdr:spPr>
        <a:xfrm>
          <a:off x="4853940" y="1158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4</xdr:col>
      <xdr:colOff>198120</xdr:colOff>
      <xdr:row>7</xdr:row>
      <xdr:rowOff>7620</xdr:rowOff>
    </xdr:from>
    <xdr:ext cx="3647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/>
            <xdr:cNvSpPr txBox="1"/>
          </xdr:nvSpPr>
          <xdr:spPr>
            <a:xfrm>
              <a:off x="2918460" y="1165860"/>
              <a:ext cx="3647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𝐸𝑊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2918460" y="1165860"/>
              <a:ext cx="3647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𝐸𝑊〗_</a:t>
              </a:r>
              <a:r>
                <a:rPr lang="de-CH" sz="1100" b="0" i="0">
                  <a:latin typeface="Cambria Math" panose="02040503050406030204" pitchFamily="18" charset="0"/>
                </a:rPr>
                <a:t>𝑖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12</xdr:col>
      <xdr:colOff>0</xdr:colOff>
      <xdr:row>3</xdr:row>
      <xdr:rowOff>99060</xdr:rowOff>
    </xdr:from>
    <xdr:ext cx="65" cy="172227"/>
    <xdr:sp macro="" textlink="">
      <xdr:nvSpPr>
        <xdr:cNvPr id="8" name="Textfeld 7"/>
        <xdr:cNvSpPr txBox="1"/>
      </xdr:nvSpPr>
      <xdr:spPr>
        <a:xfrm>
          <a:off x="10629900" y="2209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6</xdr:col>
      <xdr:colOff>350520</xdr:colOff>
      <xdr:row>7</xdr:row>
      <xdr:rowOff>7620</xdr:rowOff>
    </xdr:from>
    <xdr:ext cx="592791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feld 8"/>
            <xdr:cNvSpPr txBox="1"/>
          </xdr:nvSpPr>
          <xdr:spPr>
            <a:xfrm>
              <a:off x="3909060" y="1165860"/>
              <a:ext cx="592791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𝐴𝑢𝑡𝑜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9" name="Textfeld 8"/>
            <xdr:cNvSpPr txBox="1"/>
          </xdr:nvSpPr>
          <xdr:spPr>
            <a:xfrm>
              <a:off x="3909060" y="1165860"/>
              <a:ext cx="592791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𝐷𝑇𝑉〗_(𝑖,𝐴𝑢𝑡𝑜)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12</xdr:col>
      <xdr:colOff>0</xdr:colOff>
      <xdr:row>5</xdr:row>
      <xdr:rowOff>50323</xdr:rowOff>
    </xdr:from>
    <xdr:ext cx="65" cy="172227"/>
    <xdr:sp macro="" textlink="">
      <xdr:nvSpPr>
        <xdr:cNvPr id="10" name="Textfeld 9"/>
        <xdr:cNvSpPr txBox="1"/>
      </xdr:nvSpPr>
      <xdr:spPr>
        <a:xfrm>
          <a:off x="10629900" y="83518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6</xdr:col>
      <xdr:colOff>121920</xdr:colOff>
      <xdr:row>3</xdr:row>
      <xdr:rowOff>144780</xdr:rowOff>
    </xdr:from>
    <xdr:ext cx="2291012" cy="1815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feld 10"/>
            <xdr:cNvSpPr txBox="1"/>
          </xdr:nvSpPr>
          <xdr:spPr>
            <a:xfrm>
              <a:off x="3680460" y="266700"/>
              <a:ext cx="2291012" cy="181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𝐴𝑢𝑡𝑜</m:t>
                      </m:r>
                    </m:sub>
                  </m:sSub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d>
                        <m:dPr>
                          <m:ctrlP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−1</m:t>
                          </m:r>
                        </m:e>
                      </m:d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𝐴𝑢𝑡𝑜</m:t>
                      </m:r>
                    </m:sub>
                  </m:sSub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∗ </m:t>
                  </m:r>
                  <m:d>
                    <m:d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d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1+ 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𝑊𝑅</m:t>
                      </m:r>
                    </m:e>
                  </m:d>
                </m:oMath>
              </a14:m>
              <a:endParaRPr lang="de-CH" sz="1100"/>
            </a:p>
          </xdr:txBody>
        </xdr:sp>
      </mc:Choice>
      <mc:Fallback xmlns="">
        <xdr:sp macro="" textlink="">
          <xdr:nvSpPr>
            <xdr:cNvPr id="11" name="Textfeld 10"/>
            <xdr:cNvSpPr txBox="1"/>
          </xdr:nvSpPr>
          <xdr:spPr>
            <a:xfrm>
              <a:off x="3680460" y="266700"/>
              <a:ext cx="2291012" cy="181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𝐷𝑇𝑉〗_(𝑖,𝐴𝑢𝑡𝑜)</a:t>
              </a:r>
              <a:r>
                <a:rPr lang="de-CH" sz="1100"/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𝐷𝑇𝑉〗_((𝑖−1),𝐴𝑢𝑡𝑜) 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∗ (1+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𝑊𝑅)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571500</xdr:colOff>
      <xdr:row>7</xdr:row>
      <xdr:rowOff>7620</xdr:rowOff>
    </xdr:from>
    <xdr:ext cx="3395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feld 11"/>
            <xdr:cNvSpPr txBox="1"/>
          </xdr:nvSpPr>
          <xdr:spPr>
            <a:xfrm>
              <a:off x="731520" y="1165860"/>
              <a:ext cx="339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𝐽𝑎h𝑟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2" name="Textfeld 11"/>
            <xdr:cNvSpPr txBox="1"/>
          </xdr:nvSpPr>
          <xdr:spPr>
            <a:xfrm>
              <a:off x="731520" y="1165860"/>
              <a:ext cx="339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𝐽𝑎ℎ𝑟〗_𝑖</a:t>
              </a:r>
              <a:endParaRPr lang="de-CH" sz="1100"/>
            </a:p>
          </xdr:txBody>
        </xdr:sp>
      </mc:Fallback>
    </mc:AlternateContent>
    <xdr:clientData/>
  </xdr:oneCellAnchor>
  <xdr:twoCellAnchor editAs="oneCell">
    <xdr:from>
      <xdr:col>9</xdr:col>
      <xdr:colOff>213360</xdr:colOff>
      <xdr:row>23</xdr:row>
      <xdr:rowOff>7620</xdr:rowOff>
    </xdr:from>
    <xdr:to>
      <xdr:col>14</xdr:col>
      <xdr:colOff>388620</xdr:colOff>
      <xdr:row>44</xdr:row>
      <xdr:rowOff>0</xdr:rowOff>
    </xdr:to>
    <xdr:pic>
      <xdr:nvPicPr>
        <xdr:cNvPr id="13" name="Grafik 12" descr="Quelle: STEK Kap.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9840" y="4099560"/>
          <a:ext cx="6263640" cy="3832860"/>
        </a:xfrm>
        <a:prstGeom prst="rect">
          <a:avLst/>
        </a:prstGeom>
      </xdr:spPr>
    </xdr:pic>
    <xdr:clientData/>
  </xdr:twoCellAnchor>
  <xdr:oneCellAnchor>
    <xdr:from>
      <xdr:col>9</xdr:col>
      <xdr:colOff>228600</xdr:colOff>
      <xdr:row>44</xdr:row>
      <xdr:rowOff>68580</xdr:rowOff>
    </xdr:from>
    <xdr:ext cx="1650837" cy="264560"/>
    <xdr:sp macro="" textlink="">
      <xdr:nvSpPr>
        <xdr:cNvPr id="14" name="Textfeld 13"/>
        <xdr:cNvSpPr txBox="1"/>
      </xdr:nvSpPr>
      <xdr:spPr>
        <a:xfrm>
          <a:off x="6355080" y="8001000"/>
          <a:ext cx="16508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Quelle:</a:t>
          </a:r>
          <a:r>
            <a:rPr lang="de-CH" sz="1100" baseline="0"/>
            <a:t> STEK Kap. 3 (S.25)</a:t>
          </a:r>
          <a:endParaRPr lang="de-CH" sz="1100"/>
        </a:p>
      </xdr:txBody>
    </xdr:sp>
    <xdr:clientData/>
  </xdr:oneCellAnchor>
  <xdr:oneCellAnchor>
    <xdr:from>
      <xdr:col>6</xdr:col>
      <xdr:colOff>114300</xdr:colOff>
      <xdr:row>4</xdr:row>
      <xdr:rowOff>91440</xdr:rowOff>
    </xdr:from>
    <xdr:ext cx="2042739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feld 14"/>
            <xdr:cNvSpPr txBox="1"/>
          </xdr:nvSpPr>
          <xdr:spPr>
            <a:xfrm>
              <a:off x="3672840" y="693420"/>
              <a:ext cx="2042739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𝑉𝑒𝑙𝑜</m:t>
                      </m:r>
                    </m:sub>
                  </m:sSub>
                  <m:r>
                    <a:rPr lang="de-CH" sz="1100" b="0" i="1">
                      <a:latin typeface="Cambria Math" panose="02040503050406030204" pitchFamily="18" charset="0"/>
                    </a:rPr>
                    <m:t>= </m:t>
                  </m:r>
                  <m:sSub>
                    <m:sSubPr>
                      <m:ctrlPr>
                        <a:rPr lang="de-CH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𝐴𝑢𝑡𝑜</m:t>
                      </m:r>
                    </m:sub>
                  </m:sSub>
                  <m:r>
                    <a:rPr lang="de-CH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de-CH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∗ </m:t>
                  </m:r>
                  <m:sSub>
                    <m:sSubPr>
                      <m:ctrlPr>
                        <a:rPr lang="de-CH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𝑉𝑒𝑙𝑜</m:t>
                      </m:r>
                    </m:sub>
                  </m:sSub>
                </m:oMath>
              </a14:m>
              <a:r>
                <a:rPr lang="de-CH" sz="1100"/>
                <a:t>      ;</a:t>
              </a:r>
            </a:p>
          </xdr:txBody>
        </xdr:sp>
      </mc:Choice>
      <mc:Fallback xmlns="">
        <xdr:sp macro="" textlink="">
          <xdr:nvSpPr>
            <xdr:cNvPr id="15" name="Textfeld 14"/>
            <xdr:cNvSpPr txBox="1"/>
          </xdr:nvSpPr>
          <xdr:spPr>
            <a:xfrm>
              <a:off x="3672840" y="693420"/>
              <a:ext cx="2042739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𝐷𝑇𝑉〗_(𝑖,𝑉𝑒𝑙𝑜)= 〖𝐷𝑇𝑉〗_(𝑖,𝐴𝑢𝑡𝑜)  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 𝜇_𝑉𝑒𝑙𝑜</a:t>
              </a:r>
              <a:r>
                <a:rPr lang="de-CH" sz="1100"/>
                <a:t>      ;</a:t>
              </a:r>
            </a:p>
          </xdr:txBody>
        </xdr:sp>
      </mc:Fallback>
    </mc:AlternateContent>
    <xdr:clientData/>
  </xdr:oneCellAnchor>
  <xdr:oneCellAnchor>
    <xdr:from>
      <xdr:col>8</xdr:col>
      <xdr:colOff>1120140</xdr:colOff>
      <xdr:row>4</xdr:row>
      <xdr:rowOff>22860</xdr:rowOff>
    </xdr:from>
    <xdr:ext cx="2895601" cy="2906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feld 15"/>
            <xdr:cNvSpPr txBox="1"/>
          </xdr:nvSpPr>
          <xdr:spPr>
            <a:xfrm>
              <a:off x="5974080" y="624840"/>
              <a:ext cx="2895601" cy="2906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𝑉𝑒𝑙𝑜</m:t>
                      </m:r>
                    </m:sub>
                  </m:sSub>
                  <m:r>
                    <a:rPr lang="de-CH" sz="11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de-CH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de-CH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𝐷𝑇𝑉</m:t>
                          </m:r>
                        </m:e>
                        <m:sub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2019,</m:t>
                          </m:r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𝑉𝑒𝑙𝑜</m:t>
                          </m:r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,</m:t>
                          </m:r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𝑆𝑒𝑒𝑓𝑒𝑙𝑑𝑠𝑡𝑟𝑎𝑠𝑠𝑒</m:t>
                          </m:r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,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de-CH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𝐷𝑇𝑉</m:t>
                          </m:r>
                        </m:e>
                        <m:sub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2019,</m:t>
                          </m:r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𝐴𝑢𝑡𝑜</m:t>
                          </m:r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,</m:t>
                          </m:r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𝑆𝑒𝑒𝑓𝑒𝑙𝑑𝑠𝑡𝑟𝑎𝑠𝑠𝑒</m:t>
                          </m:r>
                        </m:sub>
                      </m:sSub>
                    </m:den>
                  </m:f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de-CH" sz="1100" b="0" i="1">
                          <a:latin typeface="Cambria Math" panose="02040503050406030204" pitchFamily="18" charset="0"/>
                        </a:rPr>
                        <m:t>913</m:t>
                      </m:r>
                    </m:num>
                    <m:den>
                      <m:r>
                        <a:rPr lang="de-CH" sz="1100" b="0" i="1">
                          <a:latin typeface="Cambria Math" panose="02040503050406030204" pitchFamily="18" charset="0"/>
                        </a:rPr>
                        <m:t>8818</m:t>
                      </m:r>
                    </m:den>
                  </m:f>
                  <m:r>
                    <a:rPr lang="de-CH" sz="1100" b="0" i="1">
                      <a:latin typeface="Cambria Math" panose="02040503050406030204" pitchFamily="18" charset="0"/>
                    </a:rPr>
                    <m:t>=10.35 %</m:t>
                  </m:r>
                </m:oMath>
              </a14:m>
              <a:endParaRPr lang="de-CH" sz="1100"/>
            </a:p>
          </xdr:txBody>
        </xdr:sp>
      </mc:Choice>
      <mc:Fallback xmlns="">
        <xdr:sp macro="" textlink="">
          <xdr:nvSpPr>
            <xdr:cNvPr id="16" name="Textfeld 15"/>
            <xdr:cNvSpPr txBox="1"/>
          </xdr:nvSpPr>
          <xdr:spPr>
            <a:xfrm>
              <a:off x="5974080" y="624840"/>
              <a:ext cx="2895601" cy="2906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de-CH" sz="1100" b="0" i="0">
                  <a:latin typeface="Cambria Math" panose="02040503050406030204" pitchFamily="18" charset="0"/>
                </a:rPr>
                <a:t>𝑉𝑒𝑙𝑜=  〖𝐷𝑇𝑉〗_(2019,𝑉𝑒𝑙𝑜,𝑆𝑒𝑒𝑓𝑒𝑙𝑑𝑠𝑡𝑟𝑎𝑠𝑠𝑒,)/〖𝐷𝑇𝑉〗_(2019,𝐴𝑢𝑡𝑜,𝑆𝑒𝑒𝑓𝑒𝑙𝑑𝑠𝑡𝑟𝑎𝑠𝑠𝑒) </a:t>
              </a:r>
              <a:r>
                <a:rPr lang="de-CH" sz="1100"/>
                <a:t> = </a:t>
              </a:r>
              <a:r>
                <a:rPr lang="de-CH" sz="1100" b="0" i="0">
                  <a:latin typeface="Cambria Math" panose="02040503050406030204" pitchFamily="18" charset="0"/>
                </a:rPr>
                <a:t>913/8818=10.35 %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7</xdr:col>
      <xdr:colOff>213360</xdr:colOff>
      <xdr:row>7</xdr:row>
      <xdr:rowOff>0</xdr:rowOff>
    </xdr:from>
    <xdr:ext cx="65" cy="172227"/>
    <xdr:sp macro="" textlink="">
      <xdr:nvSpPr>
        <xdr:cNvPr id="17" name="Textfeld 16"/>
        <xdr:cNvSpPr txBox="1"/>
      </xdr:nvSpPr>
      <xdr:spPr>
        <a:xfrm>
          <a:off x="4853940" y="1158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8</xdr:col>
      <xdr:colOff>375368</xdr:colOff>
      <xdr:row>7</xdr:row>
      <xdr:rowOff>7621</xdr:rowOff>
    </xdr:from>
    <xdr:ext cx="571695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feld 17"/>
            <xdr:cNvSpPr txBox="1"/>
          </xdr:nvSpPr>
          <xdr:spPr>
            <a:xfrm>
              <a:off x="5229308" y="1165861"/>
              <a:ext cx="57169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𝑉𝑒𝑙𝑜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8" name="Textfeld 17"/>
            <xdr:cNvSpPr txBox="1"/>
          </xdr:nvSpPr>
          <xdr:spPr>
            <a:xfrm>
              <a:off x="5229308" y="1165861"/>
              <a:ext cx="57169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𝐷𝑇𝑉〗_(𝑖,𝑉𝑒𝑙𝑜)</a:t>
              </a:r>
              <a:endParaRPr lang="de-CH" sz="1100"/>
            </a:p>
          </xdr:txBody>
        </xdr:sp>
      </mc:Fallback>
    </mc:AlternateContent>
    <xdr:clientData/>
  </xdr:oneCellAnchor>
  <xdr:twoCellAnchor>
    <xdr:from>
      <xdr:col>9</xdr:col>
      <xdr:colOff>236220</xdr:colOff>
      <xdr:row>7</xdr:row>
      <xdr:rowOff>99060</xdr:rowOff>
    </xdr:from>
    <xdr:to>
      <xdr:col>12</xdr:col>
      <xdr:colOff>304800</xdr:colOff>
      <xdr:row>22</xdr:row>
      <xdr:rowOff>91440</xdr:rowOff>
    </xdr:to>
    <xdr:graphicFrame macro="">
      <xdr:nvGraphicFramePr>
        <xdr:cNvPr id="19" name="Diagram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12</xdr:col>
      <xdr:colOff>0</xdr:colOff>
      <xdr:row>5</xdr:row>
      <xdr:rowOff>91440</xdr:rowOff>
    </xdr:from>
    <xdr:ext cx="65" cy="172227"/>
    <xdr:sp macro="" textlink="">
      <xdr:nvSpPr>
        <xdr:cNvPr id="20" name="Textfeld 19"/>
        <xdr:cNvSpPr txBox="1"/>
      </xdr:nvSpPr>
      <xdr:spPr>
        <a:xfrm>
          <a:off x="10629900" y="876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1</xdr:col>
      <xdr:colOff>129540</xdr:colOff>
      <xdr:row>3</xdr:row>
      <xdr:rowOff>30480</xdr:rowOff>
    </xdr:from>
    <xdr:ext cx="1600200" cy="608949"/>
    <xdr:sp macro="" textlink="">
      <xdr:nvSpPr>
        <xdr:cNvPr id="32" name="Textfeld 31"/>
        <xdr:cNvSpPr txBox="1"/>
      </xdr:nvSpPr>
      <xdr:spPr>
        <a:xfrm>
          <a:off x="129540" y="152400"/>
          <a:ext cx="1600200" cy="608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CH" sz="1100"/>
            <a:t>Szenario S1:</a:t>
          </a:r>
        </a:p>
        <a:p>
          <a:r>
            <a:rPr lang="de-CH" sz="1200" b="1" u="sng"/>
            <a:t>Stagnation</a:t>
          </a:r>
        </a:p>
        <a:p>
          <a:r>
            <a:rPr lang="de-CH" sz="1000" b="0" u="none"/>
            <a:t>Wachstumsziel 2035:</a:t>
          </a:r>
          <a:r>
            <a:rPr lang="de-CH" sz="1000" b="0" u="none" baseline="0"/>
            <a:t> 20 %</a:t>
          </a:r>
          <a:endParaRPr lang="de-CH" sz="1000" b="0" u="none"/>
        </a:p>
      </xdr:txBody>
    </xdr:sp>
    <xdr:clientData/>
  </xdr:oneCellAnchor>
  <xdr:oneCellAnchor>
    <xdr:from>
      <xdr:col>3</xdr:col>
      <xdr:colOff>342900</xdr:colOff>
      <xdr:row>3</xdr:row>
      <xdr:rowOff>441960</xdr:rowOff>
    </xdr:from>
    <xdr:ext cx="1384418" cy="1858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feld 32"/>
            <xdr:cNvSpPr txBox="1"/>
          </xdr:nvSpPr>
          <xdr:spPr>
            <a:xfrm>
              <a:off x="1950720" y="563880"/>
              <a:ext cx="1384418" cy="1858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∆</m:t>
                      </m:r>
                      <m:r>
                        <a:rPr lang="de-CH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𝐸𝑊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sSub>
                    <m:sSubPr>
                      <m:ctrlPr>
                        <a:rPr lang="de-CH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𝐸𝑊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  <m:r>
                    <a:rPr lang="de-CH" sz="1100" b="0" i="1">
                      <a:latin typeface="Cambria Math" panose="02040503050406030204" pitchFamily="18" charset="0"/>
                    </a:rPr>
                    <m:t>−</m:t>
                  </m:r>
                  <m:sSub>
                    <m:sSubPr>
                      <m:ctrlPr>
                        <a:rPr lang="de-CH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𝐸𝑊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−1)</m:t>
                      </m:r>
                    </m:sub>
                  </m:sSub>
                </m:oMath>
              </a14:m>
              <a:r>
                <a:rPr lang="de-CH" sz="1100"/>
                <a:t> </a:t>
              </a:r>
            </a:p>
          </xdr:txBody>
        </xdr:sp>
      </mc:Choice>
      <mc:Fallback xmlns="">
        <xdr:sp macro="" textlink="">
          <xdr:nvSpPr>
            <xdr:cNvPr id="33" name="Textfeld 32"/>
            <xdr:cNvSpPr txBox="1"/>
          </xdr:nvSpPr>
          <xdr:spPr>
            <a:xfrm>
              <a:off x="1950720" y="563880"/>
              <a:ext cx="1384418" cy="1858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𝐸𝑊〗_</a:t>
              </a:r>
              <a:r>
                <a:rPr lang="de-CH" sz="1100" b="0" i="0">
                  <a:latin typeface="Cambria Math" panose="02040503050406030204" pitchFamily="18" charset="0"/>
                </a:rPr>
                <a:t>𝑖</a:t>
              </a:r>
              <a:r>
                <a:rPr lang="de-CH" sz="1100"/>
                <a:t> = </a:t>
              </a:r>
              <a:r>
                <a:rPr lang="de-CH" sz="1100" b="0" i="0">
                  <a:latin typeface="Cambria Math" panose="02040503050406030204" pitchFamily="18" charset="0"/>
                </a:rPr>
                <a:t>〖𝐸𝑊〗_𝑖−〖𝐸𝑊〗_((𝑖−1))</a:t>
              </a:r>
              <a:r>
                <a:rPr lang="de-CH" sz="1100"/>
                <a:t> </a:t>
              </a:r>
            </a:p>
          </xdr:txBody>
        </xdr:sp>
      </mc:Fallback>
    </mc:AlternateContent>
    <xdr:clientData/>
  </xdr:oneCellAnchor>
  <xdr:oneCellAnchor>
    <xdr:from>
      <xdr:col>2</xdr:col>
      <xdr:colOff>967740</xdr:colOff>
      <xdr:row>3</xdr:row>
      <xdr:rowOff>99060</xdr:rowOff>
    </xdr:from>
    <xdr:ext cx="23214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feld 33"/>
            <xdr:cNvSpPr txBox="1"/>
          </xdr:nvSpPr>
          <xdr:spPr>
            <a:xfrm>
              <a:off x="1127760" y="220980"/>
              <a:ext cx="23214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100" b="0" i="1">
                        <a:latin typeface="Cambria Math" panose="02040503050406030204" pitchFamily="18" charset="0"/>
                      </a:rPr>
                      <m:t>𝐸𝑖𝑛𝑡𝑟𝑖𝑡𝑡𝑠𝑤𝑎𝑟𝑠𝑐h𝑒𝑖𝑛𝑙𝑖𝑐h𝑒𝑖𝑡</m:t>
                    </m:r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ℙ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=50 %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34" name="Textfeld 33"/>
            <xdr:cNvSpPr txBox="1"/>
          </xdr:nvSpPr>
          <xdr:spPr>
            <a:xfrm>
              <a:off x="1127760" y="220980"/>
              <a:ext cx="23214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b="0" i="0">
                  <a:latin typeface="Cambria Math" panose="02040503050406030204" pitchFamily="18" charset="0"/>
                </a:rPr>
                <a:t>𝐸𝑖𝑛𝑡𝑟𝑖𝑡𝑡𝑠𝑤𝑎𝑟𝑠𝑐ℎ𝑒𝑖𝑛𝑙𝑖𝑐ℎ𝑒𝑖𝑡 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ℙ=50 %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41243</xdr:colOff>
      <xdr:row>4</xdr:row>
      <xdr:rowOff>141763</xdr:rowOff>
    </xdr:from>
    <xdr:ext cx="7402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feld 34"/>
            <xdr:cNvSpPr txBox="1"/>
          </xdr:nvSpPr>
          <xdr:spPr>
            <a:xfrm>
              <a:off x="201263" y="743743"/>
              <a:ext cx="7402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100" b="0" i="1">
                        <a:latin typeface="Cambria Math" panose="02040503050406030204" pitchFamily="18" charset="0"/>
                      </a:rPr>
                      <m:t>𝑊𝑅</m:t>
                    </m:r>
                    <m:r>
                      <a:rPr lang="de-CH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e-CH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de-CH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1 %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35" name="Textfeld 34"/>
            <xdr:cNvSpPr txBox="1"/>
          </xdr:nvSpPr>
          <xdr:spPr>
            <a:xfrm>
              <a:off x="201263" y="743743"/>
              <a:ext cx="7402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b="0" i="0">
                  <a:latin typeface="Cambria Math" panose="02040503050406030204" pitchFamily="18" charset="0"/>
                </a:rPr>
                <a:t>𝑊𝑅</a:t>
              </a:r>
              <a:r>
                <a:rPr lang="de-CH" sz="1100" i="0">
                  <a:latin typeface="Cambria Math" panose="02040503050406030204" pitchFamily="18" charset="0"/>
                </a:rPr>
                <a:t>=</a:t>
              </a:r>
              <a:r>
                <a:rPr lang="de-CH" sz="1100" b="0" i="0">
                  <a:latin typeface="Cambria Math" panose="02040503050406030204" pitchFamily="18" charset="0"/>
                </a:rPr>
                <a:t>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1 %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1181100</xdr:colOff>
      <xdr:row>5</xdr:row>
      <xdr:rowOff>83820</xdr:rowOff>
    </xdr:from>
    <xdr:ext cx="2017091" cy="1815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feld 35"/>
            <xdr:cNvSpPr txBox="1"/>
          </xdr:nvSpPr>
          <xdr:spPr>
            <a:xfrm>
              <a:off x="1341120" y="868680"/>
              <a:ext cx="2017091" cy="181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𝐸𝑊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𝑡𝑜𝑡</m:t>
                      </m:r>
                    </m:sub>
                  </m:sSub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𝐸𝑊</m:t>
                      </m:r>
                    </m:e>
                    <m:sub>
                      <m:d>
                        <m:dPr>
                          <m:ctrlP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−1</m:t>
                          </m:r>
                        </m:e>
                      </m:d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𝑡𝑜𝑡</m:t>
                      </m:r>
                    </m:sub>
                  </m:sSub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∗ </m:t>
                  </m:r>
                  <m:d>
                    <m:d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d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1+ 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𝑊𝑅</m:t>
                      </m:r>
                    </m:e>
                  </m:d>
                </m:oMath>
              </a14:m>
              <a:endParaRPr lang="de-CH" sz="1100"/>
            </a:p>
          </xdr:txBody>
        </xdr:sp>
      </mc:Choice>
      <mc:Fallback xmlns="">
        <xdr:sp macro="" textlink="">
          <xdr:nvSpPr>
            <xdr:cNvPr id="36" name="Textfeld 35"/>
            <xdr:cNvSpPr txBox="1"/>
          </xdr:nvSpPr>
          <xdr:spPr>
            <a:xfrm>
              <a:off x="1341120" y="868680"/>
              <a:ext cx="2017091" cy="181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𝐸𝑊〗_(𝑖,𝑡𝑜𝑡)</a:t>
              </a:r>
              <a:r>
                <a:rPr lang="de-CH" sz="1100"/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𝐸𝑊〗_((𝑖−1),𝑡𝑜𝑡) 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∗ (1+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𝑊𝑅)</a:t>
              </a:r>
              <a:endParaRPr lang="de-CH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7</xdr:row>
      <xdr:rowOff>7620</xdr:rowOff>
    </xdr:from>
    <xdr:ext cx="65" cy="172227"/>
    <xdr:sp macro="" textlink="">
      <xdr:nvSpPr>
        <xdr:cNvPr id="3" name="Textfeld 2"/>
        <xdr:cNvSpPr txBox="1"/>
      </xdr:nvSpPr>
      <xdr:spPr>
        <a:xfrm>
          <a:off x="13007340" y="11658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</xdr:col>
      <xdr:colOff>91440</xdr:colOff>
      <xdr:row>7</xdr:row>
      <xdr:rowOff>7620</xdr:rowOff>
    </xdr:from>
    <xdr:ext cx="926215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/>
            <xdr:cNvSpPr txBox="1"/>
          </xdr:nvSpPr>
          <xdr:spPr>
            <a:xfrm>
              <a:off x="1699260" y="1165860"/>
              <a:ext cx="92621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𝐸𝑖𝑛𝑤𝑜h𝑛𝑒𝑟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1699260" y="1165860"/>
              <a:ext cx="92621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𝐸𝑖𝑛𝑤𝑜ℎ𝑛𝑒𝑟〗_(𝑖,𝑡𝑜𝑡)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7</xdr:col>
      <xdr:colOff>213360</xdr:colOff>
      <xdr:row>7</xdr:row>
      <xdr:rowOff>0</xdr:rowOff>
    </xdr:from>
    <xdr:ext cx="65" cy="172227"/>
    <xdr:sp macro="" textlink="">
      <xdr:nvSpPr>
        <xdr:cNvPr id="5" name="Textfeld 4"/>
        <xdr:cNvSpPr txBox="1"/>
      </xdr:nvSpPr>
      <xdr:spPr>
        <a:xfrm>
          <a:off x="4853940" y="1158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4</xdr:col>
      <xdr:colOff>198120</xdr:colOff>
      <xdr:row>7</xdr:row>
      <xdr:rowOff>7620</xdr:rowOff>
    </xdr:from>
    <xdr:ext cx="3647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/>
            <xdr:cNvSpPr txBox="1"/>
          </xdr:nvSpPr>
          <xdr:spPr>
            <a:xfrm>
              <a:off x="2918460" y="1165860"/>
              <a:ext cx="3647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𝐸𝑊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2918460" y="1165860"/>
              <a:ext cx="3647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𝐸𝑊〗_</a:t>
              </a:r>
              <a:r>
                <a:rPr lang="de-CH" sz="1100" b="0" i="0">
                  <a:latin typeface="Cambria Math" panose="02040503050406030204" pitchFamily="18" charset="0"/>
                </a:rPr>
                <a:t>𝑖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14</xdr:col>
      <xdr:colOff>480060</xdr:colOff>
      <xdr:row>3</xdr:row>
      <xdr:rowOff>457200</xdr:rowOff>
    </xdr:from>
    <xdr:ext cx="31868" cy="172227"/>
    <xdr:sp macro="" textlink="">
      <xdr:nvSpPr>
        <xdr:cNvPr id="7" name="Textfeld 6"/>
        <xdr:cNvSpPr txBox="1"/>
      </xdr:nvSpPr>
      <xdr:spPr>
        <a:xfrm>
          <a:off x="12694920" y="579120"/>
          <a:ext cx="3186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CH" sz="1100"/>
            <a:t> </a:t>
          </a:r>
        </a:p>
      </xdr:txBody>
    </xdr:sp>
    <xdr:clientData/>
  </xdr:oneCellAnchor>
  <xdr:oneCellAnchor>
    <xdr:from>
      <xdr:col>6</xdr:col>
      <xdr:colOff>350520</xdr:colOff>
      <xdr:row>7</xdr:row>
      <xdr:rowOff>7620</xdr:rowOff>
    </xdr:from>
    <xdr:ext cx="592791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feld 8"/>
            <xdr:cNvSpPr txBox="1"/>
          </xdr:nvSpPr>
          <xdr:spPr>
            <a:xfrm>
              <a:off x="3909060" y="1165860"/>
              <a:ext cx="592791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𝐴𝑢𝑡𝑜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9" name="Textfeld 8"/>
            <xdr:cNvSpPr txBox="1"/>
          </xdr:nvSpPr>
          <xdr:spPr>
            <a:xfrm>
              <a:off x="3909060" y="1165860"/>
              <a:ext cx="592791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𝐷𝑇𝑉〗_(𝑖,𝐴𝑢𝑡𝑜)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13</xdr:col>
      <xdr:colOff>26003</xdr:colOff>
      <xdr:row>5</xdr:row>
      <xdr:rowOff>42703</xdr:rowOff>
    </xdr:from>
    <xdr:ext cx="65" cy="172227"/>
    <xdr:sp macro="" textlink="">
      <xdr:nvSpPr>
        <xdr:cNvPr id="10" name="Textfeld 9"/>
        <xdr:cNvSpPr txBox="1"/>
      </xdr:nvSpPr>
      <xdr:spPr>
        <a:xfrm>
          <a:off x="11448383" y="82756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6</xdr:col>
      <xdr:colOff>121920</xdr:colOff>
      <xdr:row>3</xdr:row>
      <xdr:rowOff>144780</xdr:rowOff>
    </xdr:from>
    <xdr:ext cx="2291012" cy="1815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feld 10"/>
            <xdr:cNvSpPr txBox="1"/>
          </xdr:nvSpPr>
          <xdr:spPr>
            <a:xfrm>
              <a:off x="3680460" y="266700"/>
              <a:ext cx="2291012" cy="181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𝐴𝑢𝑡𝑜</m:t>
                      </m:r>
                    </m:sub>
                  </m:sSub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d>
                        <m:dPr>
                          <m:ctrlP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−1</m:t>
                          </m:r>
                        </m:e>
                      </m:d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𝐴𝑢𝑡𝑜</m:t>
                      </m:r>
                    </m:sub>
                  </m:sSub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∗ </m:t>
                  </m:r>
                  <m:d>
                    <m:d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d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1+ 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𝑊𝑅</m:t>
                      </m:r>
                    </m:e>
                  </m:d>
                </m:oMath>
              </a14:m>
              <a:endParaRPr lang="de-CH" sz="1100"/>
            </a:p>
          </xdr:txBody>
        </xdr:sp>
      </mc:Choice>
      <mc:Fallback xmlns="">
        <xdr:sp macro="" textlink="">
          <xdr:nvSpPr>
            <xdr:cNvPr id="11" name="Textfeld 10"/>
            <xdr:cNvSpPr txBox="1"/>
          </xdr:nvSpPr>
          <xdr:spPr>
            <a:xfrm>
              <a:off x="3680460" y="266700"/>
              <a:ext cx="2291012" cy="181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𝐷𝑇𝑉〗_(𝑖,𝐴𝑢𝑡𝑜)</a:t>
              </a:r>
              <a:r>
                <a:rPr lang="de-CH" sz="1100"/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𝐷𝑇𝑉〗_((𝑖−1),𝐴𝑢𝑡𝑜) 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∗ (1+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𝑊𝑅)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571500</xdr:colOff>
      <xdr:row>7</xdr:row>
      <xdr:rowOff>7620</xdr:rowOff>
    </xdr:from>
    <xdr:ext cx="3395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feld 11"/>
            <xdr:cNvSpPr txBox="1"/>
          </xdr:nvSpPr>
          <xdr:spPr>
            <a:xfrm>
              <a:off x="731520" y="1165860"/>
              <a:ext cx="339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𝐽𝑎h𝑟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2" name="Textfeld 11"/>
            <xdr:cNvSpPr txBox="1"/>
          </xdr:nvSpPr>
          <xdr:spPr>
            <a:xfrm>
              <a:off x="731520" y="1165860"/>
              <a:ext cx="339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𝐽𝑎ℎ𝑟〗_𝑖</a:t>
              </a:r>
              <a:endParaRPr lang="de-CH" sz="1100"/>
            </a:p>
          </xdr:txBody>
        </xdr:sp>
      </mc:Fallback>
    </mc:AlternateContent>
    <xdr:clientData/>
  </xdr:oneCellAnchor>
  <xdr:twoCellAnchor editAs="oneCell">
    <xdr:from>
      <xdr:col>9</xdr:col>
      <xdr:colOff>213360</xdr:colOff>
      <xdr:row>23</xdr:row>
      <xdr:rowOff>7620</xdr:rowOff>
    </xdr:from>
    <xdr:to>
      <xdr:col>14</xdr:col>
      <xdr:colOff>388620</xdr:colOff>
      <xdr:row>44</xdr:row>
      <xdr:rowOff>0</xdr:rowOff>
    </xdr:to>
    <xdr:pic>
      <xdr:nvPicPr>
        <xdr:cNvPr id="13" name="Grafik 12" descr="Quelle: STEK Kap.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9840" y="4099560"/>
          <a:ext cx="6263640" cy="3832860"/>
        </a:xfrm>
        <a:prstGeom prst="rect">
          <a:avLst/>
        </a:prstGeom>
      </xdr:spPr>
    </xdr:pic>
    <xdr:clientData/>
  </xdr:twoCellAnchor>
  <xdr:oneCellAnchor>
    <xdr:from>
      <xdr:col>9</xdr:col>
      <xdr:colOff>228600</xdr:colOff>
      <xdr:row>44</xdr:row>
      <xdr:rowOff>68580</xdr:rowOff>
    </xdr:from>
    <xdr:ext cx="1650837" cy="264560"/>
    <xdr:sp macro="" textlink="">
      <xdr:nvSpPr>
        <xdr:cNvPr id="14" name="Textfeld 13"/>
        <xdr:cNvSpPr txBox="1"/>
      </xdr:nvSpPr>
      <xdr:spPr>
        <a:xfrm>
          <a:off x="6355080" y="8001000"/>
          <a:ext cx="16508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Quelle:</a:t>
          </a:r>
          <a:r>
            <a:rPr lang="de-CH" sz="1100" baseline="0"/>
            <a:t> STEK Kap. 3 (S.25)</a:t>
          </a:r>
          <a:endParaRPr lang="de-CH" sz="1100"/>
        </a:p>
      </xdr:txBody>
    </xdr:sp>
    <xdr:clientData/>
  </xdr:oneCellAnchor>
  <xdr:oneCellAnchor>
    <xdr:from>
      <xdr:col>6</xdr:col>
      <xdr:colOff>114300</xdr:colOff>
      <xdr:row>4</xdr:row>
      <xdr:rowOff>91440</xdr:rowOff>
    </xdr:from>
    <xdr:ext cx="2042739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feld 14"/>
            <xdr:cNvSpPr txBox="1"/>
          </xdr:nvSpPr>
          <xdr:spPr>
            <a:xfrm>
              <a:off x="3672840" y="693420"/>
              <a:ext cx="2042739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𝑉𝑒𝑙𝑜</m:t>
                      </m:r>
                    </m:sub>
                  </m:sSub>
                  <m:r>
                    <a:rPr lang="de-CH" sz="1100" b="0" i="1">
                      <a:latin typeface="Cambria Math" panose="02040503050406030204" pitchFamily="18" charset="0"/>
                    </a:rPr>
                    <m:t>= </m:t>
                  </m:r>
                  <m:sSub>
                    <m:sSubPr>
                      <m:ctrlPr>
                        <a:rPr lang="de-CH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𝐴𝑢𝑡𝑜</m:t>
                      </m:r>
                    </m:sub>
                  </m:sSub>
                  <m:r>
                    <a:rPr lang="de-CH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de-CH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∗ </m:t>
                  </m:r>
                  <m:sSub>
                    <m:sSubPr>
                      <m:ctrlPr>
                        <a:rPr lang="de-CH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𝑉𝑒𝑙𝑜</m:t>
                      </m:r>
                    </m:sub>
                  </m:sSub>
                </m:oMath>
              </a14:m>
              <a:r>
                <a:rPr lang="de-CH" sz="1100"/>
                <a:t>      ;</a:t>
              </a:r>
            </a:p>
          </xdr:txBody>
        </xdr:sp>
      </mc:Choice>
      <mc:Fallback xmlns="">
        <xdr:sp macro="" textlink="">
          <xdr:nvSpPr>
            <xdr:cNvPr id="15" name="Textfeld 14"/>
            <xdr:cNvSpPr txBox="1"/>
          </xdr:nvSpPr>
          <xdr:spPr>
            <a:xfrm>
              <a:off x="3672840" y="693420"/>
              <a:ext cx="2042739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𝐷𝑇𝑉〗_(𝑖,𝑉𝑒𝑙𝑜)= 〖𝐷𝑇𝑉〗_(𝑖,𝐴𝑢𝑡𝑜)  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 𝜇_𝑉𝑒𝑙𝑜</a:t>
              </a:r>
              <a:r>
                <a:rPr lang="de-CH" sz="1100"/>
                <a:t>      ;</a:t>
              </a:r>
            </a:p>
          </xdr:txBody>
        </xdr:sp>
      </mc:Fallback>
    </mc:AlternateContent>
    <xdr:clientData/>
  </xdr:oneCellAnchor>
  <xdr:oneCellAnchor>
    <xdr:from>
      <xdr:col>8</xdr:col>
      <xdr:colOff>1120140</xdr:colOff>
      <xdr:row>4</xdr:row>
      <xdr:rowOff>22860</xdr:rowOff>
    </xdr:from>
    <xdr:ext cx="2895601" cy="2906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feld 15"/>
            <xdr:cNvSpPr txBox="1"/>
          </xdr:nvSpPr>
          <xdr:spPr>
            <a:xfrm>
              <a:off x="5974080" y="624840"/>
              <a:ext cx="2895601" cy="2906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𝑉𝑒𝑙𝑜</m:t>
                      </m:r>
                    </m:sub>
                  </m:sSub>
                  <m:r>
                    <a:rPr lang="de-CH" sz="11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de-CH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de-CH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𝐷𝑇𝑉</m:t>
                          </m:r>
                        </m:e>
                        <m:sub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2019,</m:t>
                          </m:r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𝑉𝑒𝑙𝑜</m:t>
                          </m:r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,</m:t>
                          </m:r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𝑆𝑒𝑒𝑓𝑒𝑙𝑑𝑠𝑡𝑟𝑎𝑠𝑠𝑒</m:t>
                          </m:r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,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de-CH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𝐷𝑇𝑉</m:t>
                          </m:r>
                        </m:e>
                        <m:sub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2019,</m:t>
                          </m:r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𝐴𝑢𝑡𝑜</m:t>
                          </m:r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,</m:t>
                          </m:r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𝑆𝑒𝑒𝑓𝑒𝑙𝑑𝑠𝑡𝑟𝑎𝑠𝑠𝑒</m:t>
                          </m:r>
                        </m:sub>
                      </m:sSub>
                    </m:den>
                  </m:f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de-CH" sz="1100" b="0" i="1">
                          <a:latin typeface="Cambria Math" panose="02040503050406030204" pitchFamily="18" charset="0"/>
                        </a:rPr>
                        <m:t>913</m:t>
                      </m:r>
                    </m:num>
                    <m:den>
                      <m:r>
                        <a:rPr lang="de-CH" sz="1100" b="0" i="1">
                          <a:latin typeface="Cambria Math" panose="02040503050406030204" pitchFamily="18" charset="0"/>
                        </a:rPr>
                        <m:t>8818</m:t>
                      </m:r>
                    </m:den>
                  </m:f>
                  <m:r>
                    <a:rPr lang="de-CH" sz="1100" b="0" i="1">
                      <a:latin typeface="Cambria Math" panose="02040503050406030204" pitchFamily="18" charset="0"/>
                    </a:rPr>
                    <m:t>=10.35 %</m:t>
                  </m:r>
                </m:oMath>
              </a14:m>
              <a:endParaRPr lang="de-CH" sz="1100"/>
            </a:p>
          </xdr:txBody>
        </xdr:sp>
      </mc:Choice>
      <mc:Fallback xmlns="">
        <xdr:sp macro="" textlink="">
          <xdr:nvSpPr>
            <xdr:cNvPr id="16" name="Textfeld 15"/>
            <xdr:cNvSpPr txBox="1"/>
          </xdr:nvSpPr>
          <xdr:spPr>
            <a:xfrm>
              <a:off x="5974080" y="624840"/>
              <a:ext cx="2895601" cy="2906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de-CH" sz="1100" b="0" i="0">
                  <a:latin typeface="Cambria Math" panose="02040503050406030204" pitchFamily="18" charset="0"/>
                </a:rPr>
                <a:t>𝑉𝑒𝑙𝑜=  〖𝐷𝑇𝑉〗_(2019,𝑉𝑒𝑙𝑜,𝑆𝑒𝑒𝑓𝑒𝑙𝑑𝑠𝑡𝑟𝑎𝑠𝑠𝑒,)/〖𝐷𝑇𝑉〗_(2019,𝐴𝑢𝑡𝑜,𝑆𝑒𝑒𝑓𝑒𝑙𝑑𝑠𝑡𝑟𝑎𝑠𝑠𝑒) </a:t>
              </a:r>
              <a:r>
                <a:rPr lang="de-CH" sz="1100"/>
                <a:t> = </a:t>
              </a:r>
              <a:r>
                <a:rPr lang="de-CH" sz="1100" b="0" i="0">
                  <a:latin typeface="Cambria Math" panose="02040503050406030204" pitchFamily="18" charset="0"/>
                </a:rPr>
                <a:t>913/8818=10.35 %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7</xdr:col>
      <xdr:colOff>213360</xdr:colOff>
      <xdr:row>7</xdr:row>
      <xdr:rowOff>0</xdr:rowOff>
    </xdr:from>
    <xdr:ext cx="65" cy="172227"/>
    <xdr:sp macro="" textlink="">
      <xdr:nvSpPr>
        <xdr:cNvPr id="17" name="Textfeld 16"/>
        <xdr:cNvSpPr txBox="1"/>
      </xdr:nvSpPr>
      <xdr:spPr>
        <a:xfrm>
          <a:off x="4853940" y="1158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8</xdr:col>
      <xdr:colOff>375368</xdr:colOff>
      <xdr:row>7</xdr:row>
      <xdr:rowOff>7621</xdr:rowOff>
    </xdr:from>
    <xdr:ext cx="571695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feld 17"/>
            <xdr:cNvSpPr txBox="1"/>
          </xdr:nvSpPr>
          <xdr:spPr>
            <a:xfrm>
              <a:off x="5229308" y="1165861"/>
              <a:ext cx="57169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𝑉𝑒𝑙𝑜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8" name="Textfeld 17"/>
            <xdr:cNvSpPr txBox="1"/>
          </xdr:nvSpPr>
          <xdr:spPr>
            <a:xfrm>
              <a:off x="5229308" y="1165861"/>
              <a:ext cx="57169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𝐷𝑇𝑉〗_(𝑖,𝑉𝑒𝑙𝑜)</a:t>
              </a:r>
              <a:endParaRPr lang="de-CH" sz="1100"/>
            </a:p>
          </xdr:txBody>
        </xdr:sp>
      </mc:Fallback>
    </mc:AlternateContent>
    <xdr:clientData/>
  </xdr:oneCellAnchor>
  <xdr:twoCellAnchor>
    <xdr:from>
      <xdr:col>9</xdr:col>
      <xdr:colOff>236220</xdr:colOff>
      <xdr:row>7</xdr:row>
      <xdr:rowOff>99060</xdr:rowOff>
    </xdr:from>
    <xdr:to>
      <xdr:col>12</xdr:col>
      <xdr:colOff>304800</xdr:colOff>
      <xdr:row>22</xdr:row>
      <xdr:rowOff>91440</xdr:rowOff>
    </xdr:to>
    <xdr:graphicFrame macro="">
      <xdr:nvGraphicFramePr>
        <xdr:cNvPr id="19" name="Diagram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14</xdr:col>
      <xdr:colOff>0</xdr:colOff>
      <xdr:row>5</xdr:row>
      <xdr:rowOff>91440</xdr:rowOff>
    </xdr:from>
    <xdr:ext cx="65" cy="172227"/>
    <xdr:sp macro="" textlink="">
      <xdr:nvSpPr>
        <xdr:cNvPr id="20" name="Textfeld 19"/>
        <xdr:cNvSpPr txBox="1"/>
      </xdr:nvSpPr>
      <xdr:spPr>
        <a:xfrm>
          <a:off x="12214860" y="876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1</xdr:col>
      <xdr:colOff>129540</xdr:colOff>
      <xdr:row>3</xdr:row>
      <xdr:rowOff>30480</xdr:rowOff>
    </xdr:from>
    <xdr:ext cx="1600200" cy="608949"/>
    <xdr:sp macro="" textlink="">
      <xdr:nvSpPr>
        <xdr:cNvPr id="26" name="Textfeld 25"/>
        <xdr:cNvSpPr txBox="1"/>
      </xdr:nvSpPr>
      <xdr:spPr>
        <a:xfrm>
          <a:off x="129540" y="152400"/>
          <a:ext cx="1600200" cy="608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CH" sz="1100"/>
            <a:t>Szenario S1:</a:t>
          </a:r>
        </a:p>
        <a:p>
          <a:r>
            <a:rPr lang="de-CH" sz="1200" b="1" u="sng"/>
            <a:t>Stagnation</a:t>
          </a:r>
        </a:p>
        <a:p>
          <a:r>
            <a:rPr lang="de-CH" sz="1000" b="0" u="none"/>
            <a:t>Wachstumsziel 2035:</a:t>
          </a:r>
          <a:r>
            <a:rPr lang="de-CH" sz="1000" b="0" u="none" baseline="0"/>
            <a:t> 30 %</a:t>
          </a:r>
          <a:endParaRPr lang="de-CH" sz="1000" b="0" u="none"/>
        </a:p>
      </xdr:txBody>
    </xdr:sp>
    <xdr:clientData/>
  </xdr:oneCellAnchor>
  <xdr:oneCellAnchor>
    <xdr:from>
      <xdr:col>3</xdr:col>
      <xdr:colOff>342900</xdr:colOff>
      <xdr:row>3</xdr:row>
      <xdr:rowOff>441960</xdr:rowOff>
    </xdr:from>
    <xdr:ext cx="1384418" cy="1858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feld 26"/>
            <xdr:cNvSpPr txBox="1"/>
          </xdr:nvSpPr>
          <xdr:spPr>
            <a:xfrm>
              <a:off x="1950720" y="563880"/>
              <a:ext cx="1384418" cy="1858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∆</m:t>
                      </m:r>
                      <m:r>
                        <a:rPr lang="de-CH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𝐸𝑊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sSub>
                    <m:sSubPr>
                      <m:ctrlPr>
                        <a:rPr lang="de-CH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𝐸𝑊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  <m:r>
                    <a:rPr lang="de-CH" sz="1100" b="0" i="1">
                      <a:latin typeface="Cambria Math" panose="02040503050406030204" pitchFamily="18" charset="0"/>
                    </a:rPr>
                    <m:t>−</m:t>
                  </m:r>
                  <m:sSub>
                    <m:sSubPr>
                      <m:ctrlPr>
                        <a:rPr lang="de-CH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𝐸𝑊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−1)</m:t>
                      </m:r>
                    </m:sub>
                  </m:sSub>
                </m:oMath>
              </a14:m>
              <a:r>
                <a:rPr lang="de-CH" sz="1100"/>
                <a:t> </a:t>
              </a:r>
            </a:p>
          </xdr:txBody>
        </xdr:sp>
      </mc:Choice>
      <mc:Fallback xmlns="">
        <xdr:sp macro="" textlink="">
          <xdr:nvSpPr>
            <xdr:cNvPr id="27" name="Textfeld 26"/>
            <xdr:cNvSpPr txBox="1"/>
          </xdr:nvSpPr>
          <xdr:spPr>
            <a:xfrm>
              <a:off x="1950720" y="563880"/>
              <a:ext cx="1384418" cy="1858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𝐸𝑊〗_</a:t>
              </a:r>
              <a:r>
                <a:rPr lang="de-CH" sz="1100" b="0" i="0">
                  <a:latin typeface="Cambria Math" panose="02040503050406030204" pitchFamily="18" charset="0"/>
                </a:rPr>
                <a:t>𝑖</a:t>
              </a:r>
              <a:r>
                <a:rPr lang="de-CH" sz="1100"/>
                <a:t> = </a:t>
              </a:r>
              <a:r>
                <a:rPr lang="de-CH" sz="1100" b="0" i="0">
                  <a:latin typeface="Cambria Math" panose="02040503050406030204" pitchFamily="18" charset="0"/>
                </a:rPr>
                <a:t>〖𝐸𝑊〗_𝑖−〖𝐸𝑊〗_((𝑖−1))</a:t>
              </a:r>
              <a:r>
                <a:rPr lang="de-CH" sz="1100"/>
                <a:t> </a:t>
              </a:r>
            </a:p>
          </xdr:txBody>
        </xdr:sp>
      </mc:Fallback>
    </mc:AlternateContent>
    <xdr:clientData/>
  </xdr:oneCellAnchor>
  <xdr:oneCellAnchor>
    <xdr:from>
      <xdr:col>2</xdr:col>
      <xdr:colOff>967740</xdr:colOff>
      <xdr:row>3</xdr:row>
      <xdr:rowOff>99060</xdr:rowOff>
    </xdr:from>
    <xdr:ext cx="23524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feld 27"/>
            <xdr:cNvSpPr txBox="1"/>
          </xdr:nvSpPr>
          <xdr:spPr>
            <a:xfrm>
              <a:off x="1127760" y="220980"/>
              <a:ext cx="23524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100" b="0" i="1">
                        <a:latin typeface="Cambria Math" panose="02040503050406030204" pitchFamily="18" charset="0"/>
                      </a:rPr>
                      <m:t>𝐸𝑖𝑛𝑡𝑟𝑖𝑡𝑡𝑠𝑤𝑎𝑟𝑠𝑐h𝑒𝑖𝑛𝑙𝑖𝑐h𝑒𝑖𝑡</m:t>
                    </m:r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ℙ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=25 %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28" name="Textfeld 27"/>
            <xdr:cNvSpPr txBox="1"/>
          </xdr:nvSpPr>
          <xdr:spPr>
            <a:xfrm>
              <a:off x="1127760" y="220980"/>
              <a:ext cx="23524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b="0" i="0">
                  <a:latin typeface="Cambria Math" panose="02040503050406030204" pitchFamily="18" charset="0"/>
                </a:rPr>
                <a:t>𝐸𝑖𝑛𝑡𝑟𝑖𝑡𝑡𝑠𝑤𝑎𝑟𝑠𝑐ℎ𝑒𝑖𝑛𝑙𝑖𝑐ℎ𝑒𝑖𝑡 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ℙ=25 %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41243</xdr:colOff>
      <xdr:row>4</xdr:row>
      <xdr:rowOff>141763</xdr:rowOff>
    </xdr:from>
    <xdr:ext cx="84728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feld 28"/>
            <xdr:cNvSpPr txBox="1"/>
          </xdr:nvSpPr>
          <xdr:spPr>
            <a:xfrm>
              <a:off x="201263" y="743743"/>
              <a:ext cx="8472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100" b="0" i="1">
                        <a:latin typeface="Cambria Math" panose="02040503050406030204" pitchFamily="18" charset="0"/>
                      </a:rPr>
                      <m:t>𝑊𝑅</m:t>
                    </m:r>
                    <m:r>
                      <a:rPr lang="de-CH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e-CH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de-CH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1.5 %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29" name="Textfeld 28"/>
            <xdr:cNvSpPr txBox="1"/>
          </xdr:nvSpPr>
          <xdr:spPr>
            <a:xfrm>
              <a:off x="201263" y="743743"/>
              <a:ext cx="8472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b="0" i="0">
                  <a:latin typeface="Cambria Math" panose="02040503050406030204" pitchFamily="18" charset="0"/>
                </a:rPr>
                <a:t>𝑊𝑅</a:t>
              </a:r>
              <a:r>
                <a:rPr lang="de-CH" sz="1100" i="0">
                  <a:latin typeface="Cambria Math" panose="02040503050406030204" pitchFamily="18" charset="0"/>
                </a:rPr>
                <a:t>=</a:t>
              </a:r>
              <a:r>
                <a:rPr lang="de-CH" sz="1100" b="0" i="0">
                  <a:latin typeface="Cambria Math" panose="02040503050406030204" pitchFamily="18" charset="0"/>
                </a:rPr>
                <a:t>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1.5 %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1181100</xdr:colOff>
      <xdr:row>5</xdr:row>
      <xdr:rowOff>83820</xdr:rowOff>
    </xdr:from>
    <xdr:ext cx="2017091" cy="1815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feld 29"/>
            <xdr:cNvSpPr txBox="1"/>
          </xdr:nvSpPr>
          <xdr:spPr>
            <a:xfrm>
              <a:off x="1341120" y="868680"/>
              <a:ext cx="2017091" cy="181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𝐸𝑊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𝑡𝑜𝑡</m:t>
                      </m:r>
                    </m:sub>
                  </m:sSub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𝐸𝑊</m:t>
                      </m:r>
                    </m:e>
                    <m:sub>
                      <m:d>
                        <m:dPr>
                          <m:ctrlP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−1</m:t>
                          </m:r>
                        </m:e>
                      </m:d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𝑡𝑜𝑡</m:t>
                      </m:r>
                    </m:sub>
                  </m:sSub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∗ </m:t>
                  </m:r>
                  <m:d>
                    <m:d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d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1+ 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𝑊𝑅</m:t>
                      </m:r>
                    </m:e>
                  </m:d>
                </m:oMath>
              </a14:m>
              <a:endParaRPr lang="de-CH" sz="1100"/>
            </a:p>
          </xdr:txBody>
        </xdr:sp>
      </mc:Choice>
      <mc:Fallback xmlns="">
        <xdr:sp macro="" textlink="">
          <xdr:nvSpPr>
            <xdr:cNvPr id="30" name="Textfeld 29"/>
            <xdr:cNvSpPr txBox="1"/>
          </xdr:nvSpPr>
          <xdr:spPr>
            <a:xfrm>
              <a:off x="1341120" y="868680"/>
              <a:ext cx="2017091" cy="181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𝐸𝑊〗_(𝑖,𝑡𝑜𝑡)</a:t>
              </a:r>
              <a:r>
                <a:rPr lang="de-CH" sz="1100"/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𝐸𝑊〗_((𝑖−1),𝑡𝑜𝑡) 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∗ (1+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𝑊𝑅)</a:t>
              </a:r>
              <a:endParaRPr lang="de-CH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tabSelected="1" topLeftCell="B1" zoomScaleNormal="100" workbookViewId="0">
      <selection activeCell="I54" sqref="I54"/>
    </sheetView>
  </sheetViews>
  <sheetFormatPr baseColWidth="10" defaultRowHeight="14.4" x14ac:dyDescent="0.3"/>
  <cols>
    <col min="1" max="1" width="0" hidden="1" customWidth="1"/>
    <col min="2" max="2" width="2.33203125" customWidth="1"/>
    <col min="3" max="3" width="21.109375" customWidth="1"/>
    <col min="4" max="4" width="16.21875" customWidth="1"/>
    <col min="5" max="5" width="11.5546875" customWidth="1"/>
    <col min="6" max="6" width="0.6640625" customWidth="1"/>
    <col min="7" max="7" width="18.21875" customWidth="1"/>
    <col min="8" max="8" width="0.6640625" customWidth="1"/>
    <col min="9" max="9" width="18.5546875" customWidth="1"/>
    <col min="10" max="10" width="42.5546875" customWidth="1"/>
  </cols>
  <sheetData>
    <row r="1" spans="2:10" ht="9.6" customHeight="1" thickBot="1" x14ac:dyDescent="0.35">
      <c r="H1" s="16"/>
    </row>
    <row r="2" spans="2:10" ht="15" hidden="1" thickBot="1" x14ac:dyDescent="0.35">
      <c r="H2" s="16"/>
    </row>
    <row r="3" spans="2:10" ht="15" hidden="1" thickBot="1" x14ac:dyDescent="0.35">
      <c r="H3" s="16"/>
    </row>
    <row r="4" spans="2:10" ht="37.799999999999997" customHeight="1" x14ac:dyDescent="0.3">
      <c r="B4" s="13"/>
      <c r="C4" s="20"/>
      <c r="D4" s="21"/>
      <c r="E4" s="21"/>
      <c r="F4" s="11"/>
      <c r="G4" s="20"/>
      <c r="H4" s="21"/>
      <c r="I4" s="21"/>
      <c r="J4" s="26"/>
    </row>
    <row r="5" spans="2:10" x14ac:dyDescent="0.3">
      <c r="B5" s="13"/>
      <c r="C5" s="22"/>
      <c r="D5" s="23"/>
      <c r="E5" s="23"/>
      <c r="F5" s="11"/>
      <c r="G5" s="22"/>
      <c r="H5" s="23"/>
      <c r="I5" s="23"/>
      <c r="J5" s="27"/>
    </row>
    <row r="6" spans="2:10" x14ac:dyDescent="0.3">
      <c r="B6" s="13"/>
      <c r="C6" s="22"/>
      <c r="D6" s="23"/>
      <c r="E6" s="23"/>
      <c r="F6" s="11"/>
      <c r="G6" s="22"/>
      <c r="H6" s="23"/>
      <c r="I6" s="23"/>
      <c r="J6" s="27"/>
    </row>
    <row r="7" spans="2:10" ht="15" thickBot="1" x14ac:dyDescent="0.35">
      <c r="B7" s="13"/>
      <c r="C7" s="24"/>
      <c r="D7" s="25"/>
      <c r="E7" s="25"/>
      <c r="F7" s="11"/>
      <c r="G7" s="24"/>
      <c r="H7" s="25"/>
      <c r="I7" s="25"/>
      <c r="J7" s="28"/>
    </row>
    <row r="8" spans="2:10" ht="15" thickBot="1" x14ac:dyDescent="0.35">
      <c r="C8" s="10"/>
      <c r="D8" s="8"/>
      <c r="E8" s="9"/>
      <c r="F8" s="7"/>
      <c r="G8" s="17"/>
      <c r="H8" s="18"/>
      <c r="I8" s="19"/>
    </row>
    <row r="9" spans="2:10" x14ac:dyDescent="0.3">
      <c r="C9" s="4">
        <v>2015</v>
      </c>
      <c r="D9" s="5">
        <v>35000</v>
      </c>
      <c r="E9" s="4" t="s">
        <v>0</v>
      </c>
      <c r="F9" s="6"/>
      <c r="G9" s="5">
        <f>G10/(1+0.005)</f>
        <v>11963.184079601991</v>
      </c>
      <c r="H9" s="12"/>
      <c r="I9" s="5">
        <f>G9*0.10354</f>
        <v>1238.66807960199</v>
      </c>
    </row>
    <row r="10" spans="2:10" x14ac:dyDescent="0.3">
      <c r="C10" s="1">
        <f>C9+1</f>
        <v>2016</v>
      </c>
      <c r="D10" s="5">
        <f>D9*(1+0.005)</f>
        <v>35174.999999999993</v>
      </c>
      <c r="E10" s="5">
        <f>D10-D9</f>
        <v>174.99999999999272</v>
      </c>
      <c r="F10" s="3"/>
      <c r="G10" s="1">
        <v>12023</v>
      </c>
      <c r="H10" s="12"/>
      <c r="I10" s="2">
        <f>G10*0.10354</f>
        <v>1244.86142</v>
      </c>
    </row>
    <row r="11" spans="2:10" x14ac:dyDescent="0.3">
      <c r="C11" s="1">
        <f t="shared" ref="C11:C27" si="0">C10+1</f>
        <v>2017</v>
      </c>
      <c r="D11" s="5">
        <f t="shared" ref="D11:D54" si="1">D10*(1+0.005)</f>
        <v>35350.874999999985</v>
      </c>
      <c r="E11" s="5">
        <f t="shared" ref="E11:E54" si="2">D11-D10</f>
        <v>175.87499999999272</v>
      </c>
      <c r="F11" s="3"/>
      <c r="G11" s="2">
        <f>G10*(1+0.005)</f>
        <v>12083.114999999998</v>
      </c>
      <c r="H11" s="12"/>
      <c r="I11" s="2">
        <f>G11*0.10354</f>
        <v>1251.0857270999998</v>
      </c>
    </row>
    <row r="12" spans="2:10" x14ac:dyDescent="0.3">
      <c r="C12" s="1">
        <f t="shared" si="0"/>
        <v>2018</v>
      </c>
      <c r="D12" s="5">
        <f t="shared" si="1"/>
        <v>35527.629374999982</v>
      </c>
      <c r="E12" s="5">
        <f t="shared" si="2"/>
        <v>176.7543749999968</v>
      </c>
      <c r="F12" s="3"/>
      <c r="G12" s="2">
        <f t="shared" ref="G12:G54" si="3">G11*(1+0.005)</f>
        <v>12143.530574999997</v>
      </c>
      <c r="H12" s="12"/>
      <c r="I12" s="2">
        <f t="shared" ref="I12:I54" si="4">G12*0.10354</f>
        <v>1257.3411557354996</v>
      </c>
    </row>
    <row r="13" spans="2:10" x14ac:dyDescent="0.3">
      <c r="C13" s="1">
        <f t="shared" si="0"/>
        <v>2019</v>
      </c>
      <c r="D13" s="5">
        <f t="shared" si="1"/>
        <v>35705.267521874979</v>
      </c>
      <c r="E13" s="5">
        <f t="shared" si="2"/>
        <v>177.63814687499689</v>
      </c>
      <c r="F13" s="3"/>
      <c r="G13" s="2">
        <f t="shared" si="3"/>
        <v>12204.248227874996</v>
      </c>
      <c r="H13" s="12"/>
      <c r="I13" s="2">
        <f t="shared" si="4"/>
        <v>1263.6278615141771</v>
      </c>
    </row>
    <row r="14" spans="2:10" x14ac:dyDescent="0.3">
      <c r="C14" s="1">
        <f t="shared" si="0"/>
        <v>2020</v>
      </c>
      <c r="D14" s="5">
        <f t="shared" si="1"/>
        <v>35883.793859484351</v>
      </c>
      <c r="E14" s="5">
        <f t="shared" si="2"/>
        <v>178.52633760937169</v>
      </c>
      <c r="F14" s="3"/>
      <c r="G14" s="2">
        <f t="shared" si="3"/>
        <v>12265.269469014369</v>
      </c>
      <c r="H14" s="12"/>
      <c r="I14" s="2">
        <f t="shared" si="4"/>
        <v>1269.9460008217477</v>
      </c>
    </row>
    <row r="15" spans="2:10" x14ac:dyDescent="0.3">
      <c r="C15" s="1">
        <f t="shared" si="0"/>
        <v>2021</v>
      </c>
      <c r="D15" s="5">
        <f t="shared" si="1"/>
        <v>36063.212828781769</v>
      </c>
      <c r="E15" s="5">
        <f t="shared" si="2"/>
        <v>179.41896929741779</v>
      </c>
      <c r="F15" s="3"/>
      <c r="G15" s="2">
        <f t="shared" si="3"/>
        <v>12326.595816359439</v>
      </c>
      <c r="H15" s="12"/>
      <c r="I15" s="2">
        <f t="shared" si="4"/>
        <v>1276.2957308258563</v>
      </c>
    </row>
    <row r="16" spans="2:10" x14ac:dyDescent="0.3">
      <c r="C16" s="1">
        <f t="shared" si="0"/>
        <v>2022</v>
      </c>
      <c r="D16" s="5">
        <f t="shared" si="1"/>
        <v>36243.528892925671</v>
      </c>
      <c r="E16" s="5">
        <f t="shared" si="2"/>
        <v>180.31606414390262</v>
      </c>
      <c r="F16" s="3"/>
      <c r="G16" s="2">
        <f t="shared" si="3"/>
        <v>12388.228795441235</v>
      </c>
      <c r="H16" s="12"/>
      <c r="I16" s="2">
        <f t="shared" si="4"/>
        <v>1282.6772094799853</v>
      </c>
    </row>
    <row r="17" spans="3:9" x14ac:dyDescent="0.3">
      <c r="C17" s="1">
        <f t="shared" si="0"/>
        <v>2023</v>
      </c>
      <c r="D17" s="5">
        <f t="shared" si="1"/>
        <v>36424.746537390296</v>
      </c>
      <c r="E17" s="5">
        <f t="shared" si="2"/>
        <v>181.21764446462475</v>
      </c>
      <c r="F17" s="3"/>
      <c r="G17" s="2">
        <f t="shared" si="3"/>
        <v>12450.16993941844</v>
      </c>
      <c r="H17" s="12"/>
      <c r="I17" s="2">
        <f t="shared" si="4"/>
        <v>1289.0905955273852</v>
      </c>
    </row>
    <row r="18" spans="3:9" x14ac:dyDescent="0.3">
      <c r="C18" s="1">
        <f t="shared" si="0"/>
        <v>2024</v>
      </c>
      <c r="D18" s="5">
        <f t="shared" si="1"/>
        <v>36606.870270077241</v>
      </c>
      <c r="E18" s="5">
        <f t="shared" si="2"/>
        <v>182.123732686945</v>
      </c>
      <c r="F18" s="3"/>
      <c r="G18" s="2">
        <f t="shared" si="3"/>
        <v>12512.420789115531</v>
      </c>
      <c r="H18" s="12"/>
      <c r="I18" s="2">
        <f t="shared" si="4"/>
        <v>1295.5360485050221</v>
      </c>
    </row>
    <row r="19" spans="3:9" x14ac:dyDescent="0.3">
      <c r="C19" s="1">
        <f t="shared" si="0"/>
        <v>2025</v>
      </c>
      <c r="D19" s="5">
        <f t="shared" si="1"/>
        <v>36789.904621427624</v>
      </c>
      <c r="E19" s="5">
        <f t="shared" si="2"/>
        <v>183.03435135038308</v>
      </c>
      <c r="F19" s="3"/>
      <c r="G19" s="2">
        <f t="shared" si="3"/>
        <v>12574.982893061107</v>
      </c>
      <c r="H19" s="12"/>
      <c r="I19" s="2">
        <f t="shared" si="4"/>
        <v>1302.013728747547</v>
      </c>
    </row>
    <row r="20" spans="3:9" x14ac:dyDescent="0.3">
      <c r="C20" s="1">
        <f t="shared" si="0"/>
        <v>2026</v>
      </c>
      <c r="D20" s="5">
        <f t="shared" si="1"/>
        <v>36973.854144534758</v>
      </c>
      <c r="E20" s="5">
        <f t="shared" si="2"/>
        <v>183.94952310713415</v>
      </c>
      <c r="F20" s="3"/>
      <c r="G20" s="2">
        <f t="shared" si="3"/>
        <v>12637.857807526412</v>
      </c>
      <c r="H20" s="12"/>
      <c r="I20" s="2">
        <f t="shared" si="4"/>
        <v>1308.5237973912847</v>
      </c>
    </row>
    <row r="21" spans="3:9" x14ac:dyDescent="0.3">
      <c r="C21" s="1">
        <f t="shared" si="0"/>
        <v>2027</v>
      </c>
      <c r="D21" s="5">
        <f t="shared" si="1"/>
        <v>37158.723415257431</v>
      </c>
      <c r="E21" s="5">
        <f t="shared" si="2"/>
        <v>184.86927072267281</v>
      </c>
      <c r="F21" s="3"/>
      <c r="G21" s="2">
        <f t="shared" si="3"/>
        <v>12701.047096564043</v>
      </c>
      <c r="H21" s="12"/>
      <c r="I21" s="2">
        <f t="shared" si="4"/>
        <v>1315.066416378241</v>
      </c>
    </row>
    <row r="22" spans="3:9" x14ac:dyDescent="0.3">
      <c r="C22" s="1">
        <f t="shared" si="0"/>
        <v>2028</v>
      </c>
      <c r="D22" s="5">
        <f t="shared" si="1"/>
        <v>37344.517032333715</v>
      </c>
      <c r="E22" s="5">
        <f t="shared" si="2"/>
        <v>185.79361707628414</v>
      </c>
      <c r="F22" s="3"/>
      <c r="G22" s="2">
        <f t="shared" si="3"/>
        <v>12764.552332046862</v>
      </c>
      <c r="H22" s="12"/>
      <c r="I22" s="2">
        <f t="shared" si="4"/>
        <v>1321.641748460132</v>
      </c>
    </row>
    <row r="23" spans="3:9" x14ac:dyDescent="0.3">
      <c r="C23" s="1">
        <f t="shared" si="0"/>
        <v>2029</v>
      </c>
      <c r="D23" s="5">
        <f t="shared" si="1"/>
        <v>37531.239617495383</v>
      </c>
      <c r="E23" s="5">
        <f t="shared" si="2"/>
        <v>186.72258516166767</v>
      </c>
      <c r="F23" s="3"/>
      <c r="G23" s="2">
        <f t="shared" si="3"/>
        <v>12828.375093707094</v>
      </c>
      <c r="H23" s="12"/>
      <c r="I23" s="2">
        <f t="shared" si="4"/>
        <v>1328.2499572024324</v>
      </c>
    </row>
    <row r="24" spans="3:9" x14ac:dyDescent="0.3">
      <c r="C24" s="1">
        <f t="shared" si="0"/>
        <v>2030</v>
      </c>
      <c r="D24" s="5">
        <f t="shared" si="1"/>
        <v>37718.895815582859</v>
      </c>
      <c r="E24" s="5">
        <f t="shared" si="2"/>
        <v>187.65619808747579</v>
      </c>
      <c r="F24" s="3"/>
      <c r="G24" s="2">
        <f t="shared" si="3"/>
        <v>12892.516969175629</v>
      </c>
      <c r="H24" s="12"/>
      <c r="I24" s="2">
        <f t="shared" si="4"/>
        <v>1334.8912069884445</v>
      </c>
    </row>
    <row r="25" spans="3:9" x14ac:dyDescent="0.3">
      <c r="C25" s="1">
        <f t="shared" si="0"/>
        <v>2031</v>
      </c>
      <c r="D25" s="5">
        <f t="shared" si="1"/>
        <v>37907.490294660769</v>
      </c>
      <c r="E25" s="5">
        <f t="shared" si="2"/>
        <v>188.59447907791036</v>
      </c>
      <c r="F25" s="3"/>
      <c r="G25" s="2">
        <f t="shared" si="3"/>
        <v>12956.979554021505</v>
      </c>
      <c r="H25" s="12"/>
      <c r="I25" s="2">
        <f t="shared" si="4"/>
        <v>1341.5656630233866</v>
      </c>
    </row>
    <row r="26" spans="3:9" x14ac:dyDescent="0.3">
      <c r="C26" s="1">
        <f t="shared" si="0"/>
        <v>2032</v>
      </c>
      <c r="D26" s="5">
        <f t="shared" si="1"/>
        <v>38097.027746134067</v>
      </c>
      <c r="E26" s="5">
        <f t="shared" si="2"/>
        <v>189.53745147329755</v>
      </c>
      <c r="F26" s="3"/>
      <c r="G26" s="2">
        <f t="shared" si="3"/>
        <v>13021.764451791612</v>
      </c>
      <c r="H26" s="12"/>
      <c r="I26" s="2">
        <f t="shared" si="4"/>
        <v>1348.2734913385034</v>
      </c>
    </row>
    <row r="27" spans="3:9" x14ac:dyDescent="0.3">
      <c r="C27" s="1">
        <f t="shared" si="0"/>
        <v>2033</v>
      </c>
      <c r="D27" s="5">
        <f t="shared" si="1"/>
        <v>38287.512884864736</v>
      </c>
      <c r="E27" s="5">
        <f t="shared" si="2"/>
        <v>190.48513873066986</v>
      </c>
      <c r="F27" s="3"/>
      <c r="G27" s="2">
        <f t="shared" si="3"/>
        <v>13086.873274050569</v>
      </c>
      <c r="H27" s="12"/>
      <c r="I27" s="2">
        <f t="shared" si="4"/>
        <v>1355.0148587951958</v>
      </c>
    </row>
    <row r="28" spans="3:9" x14ac:dyDescent="0.3">
      <c r="C28" s="1">
        <f>C27+1</f>
        <v>2034</v>
      </c>
      <c r="D28" s="5">
        <f t="shared" si="1"/>
        <v>38478.950449289056</v>
      </c>
      <c r="E28" s="5">
        <f t="shared" si="2"/>
        <v>191.43756442431913</v>
      </c>
      <c r="F28" s="3"/>
      <c r="G28" s="2">
        <f t="shared" si="3"/>
        <v>13152.30764042082</v>
      </c>
      <c r="H28" s="12"/>
      <c r="I28" s="2">
        <f t="shared" si="4"/>
        <v>1361.7899330891717</v>
      </c>
    </row>
    <row r="29" spans="3:9" x14ac:dyDescent="0.3">
      <c r="C29" s="1">
        <f>C28+1</f>
        <v>2035</v>
      </c>
      <c r="D29" s="5">
        <f t="shared" si="1"/>
        <v>38671.3452015355</v>
      </c>
      <c r="E29" s="5">
        <f t="shared" si="2"/>
        <v>192.39475224644411</v>
      </c>
      <c r="F29" s="3"/>
      <c r="G29" s="2">
        <f t="shared" si="3"/>
        <v>13218.069178622924</v>
      </c>
      <c r="H29" s="12"/>
      <c r="I29" s="2">
        <f t="shared" si="4"/>
        <v>1368.5988827546173</v>
      </c>
    </row>
    <row r="30" spans="3:9" x14ac:dyDescent="0.3">
      <c r="C30" s="1">
        <f t="shared" ref="C30:C34" si="5">C29+1</f>
        <v>2036</v>
      </c>
      <c r="D30" s="5">
        <f t="shared" si="1"/>
        <v>38864.701927543174</v>
      </c>
      <c r="E30" s="5">
        <f t="shared" si="2"/>
        <v>193.3567260076743</v>
      </c>
      <c r="F30" s="3"/>
      <c r="G30" s="2">
        <f t="shared" si="3"/>
        <v>13284.159524516037</v>
      </c>
      <c r="H30" s="12"/>
      <c r="I30" s="2">
        <f t="shared" si="4"/>
        <v>1375.4418771683904</v>
      </c>
    </row>
    <row r="31" spans="3:9" x14ac:dyDescent="0.3">
      <c r="C31" s="1">
        <f t="shared" si="5"/>
        <v>2037</v>
      </c>
      <c r="D31" s="5">
        <f t="shared" si="1"/>
        <v>39059.025437180884</v>
      </c>
      <c r="E31" s="5">
        <f t="shared" si="2"/>
        <v>194.32350963771023</v>
      </c>
      <c r="F31" s="3"/>
      <c r="G31" s="2">
        <f t="shared" si="3"/>
        <v>13350.580322138616</v>
      </c>
      <c r="H31" s="12"/>
      <c r="I31" s="2">
        <f t="shared" si="4"/>
        <v>1382.3190865542322</v>
      </c>
    </row>
    <row r="32" spans="3:9" x14ac:dyDescent="0.3">
      <c r="C32" s="1">
        <f t="shared" si="5"/>
        <v>2038</v>
      </c>
      <c r="D32" s="5">
        <f t="shared" si="1"/>
        <v>39254.320564366782</v>
      </c>
      <c r="E32" s="5">
        <f t="shared" si="2"/>
        <v>195.29512718589831</v>
      </c>
      <c r="F32" s="3"/>
      <c r="G32" s="2">
        <f t="shared" si="3"/>
        <v>13417.333223749307</v>
      </c>
      <c r="H32" s="12"/>
      <c r="I32" s="2">
        <f t="shared" si="4"/>
        <v>1389.2306819870032</v>
      </c>
    </row>
    <row r="33" spans="3:10" x14ac:dyDescent="0.3">
      <c r="C33" s="1">
        <f t="shared" si="5"/>
        <v>2039</v>
      </c>
      <c r="D33" s="5">
        <f t="shared" si="1"/>
        <v>39450.59216718861</v>
      </c>
      <c r="E33" s="5">
        <f t="shared" si="2"/>
        <v>196.2716028218274</v>
      </c>
      <c r="F33" s="3"/>
      <c r="G33" s="2">
        <f t="shared" si="3"/>
        <v>13484.419889868052</v>
      </c>
      <c r="H33" s="12"/>
      <c r="I33" s="2">
        <f t="shared" si="4"/>
        <v>1396.176835396938</v>
      </c>
    </row>
    <row r="34" spans="3:10" x14ac:dyDescent="0.3">
      <c r="C34" s="1">
        <f t="shared" si="5"/>
        <v>2040</v>
      </c>
      <c r="D34" s="5">
        <f t="shared" si="1"/>
        <v>39647.84512802455</v>
      </c>
      <c r="E34" s="5">
        <f t="shared" si="2"/>
        <v>197.25296083594003</v>
      </c>
      <c r="F34" s="3"/>
      <c r="G34" s="2">
        <f t="shared" si="3"/>
        <v>13551.84198931739</v>
      </c>
      <c r="H34" s="12"/>
      <c r="I34" s="2">
        <f t="shared" si="4"/>
        <v>1403.1577195739226</v>
      </c>
    </row>
    <row r="35" spans="3:10" x14ac:dyDescent="0.3">
      <c r="C35" s="1">
        <f>C34+1</f>
        <v>2041</v>
      </c>
      <c r="D35" s="5">
        <f t="shared" si="1"/>
        <v>39846.084353664672</v>
      </c>
      <c r="E35" s="5">
        <f t="shared" si="2"/>
        <v>198.23922564012173</v>
      </c>
      <c r="F35" s="3"/>
      <c r="G35" s="2">
        <f t="shared" si="3"/>
        <v>13619.601199263976</v>
      </c>
      <c r="H35" s="12"/>
      <c r="I35" s="2">
        <f t="shared" si="4"/>
        <v>1410.173508171792</v>
      </c>
    </row>
    <row r="36" spans="3:10" x14ac:dyDescent="0.3">
      <c r="C36" s="1">
        <f t="shared" ref="C36:C39" si="6">C35+1</f>
        <v>2042</v>
      </c>
      <c r="D36" s="5">
        <f t="shared" si="1"/>
        <v>40045.314775432991</v>
      </c>
      <c r="E36" s="5">
        <f t="shared" si="2"/>
        <v>199.2304217683195</v>
      </c>
      <c r="F36" s="3"/>
      <c r="G36" s="2">
        <f t="shared" si="3"/>
        <v>13687.699205260295</v>
      </c>
      <c r="H36" s="12"/>
      <c r="I36" s="2">
        <f t="shared" si="4"/>
        <v>1417.2243757126507</v>
      </c>
    </row>
    <row r="37" spans="3:10" x14ac:dyDescent="0.3">
      <c r="C37" s="1">
        <f t="shared" si="6"/>
        <v>2043</v>
      </c>
      <c r="D37" s="5">
        <f t="shared" si="1"/>
        <v>40245.541349310151</v>
      </c>
      <c r="E37" s="5">
        <f t="shared" si="2"/>
        <v>200.22657387716026</v>
      </c>
      <c r="F37" s="3"/>
      <c r="G37" s="2">
        <f t="shared" si="3"/>
        <v>13756.137701286594</v>
      </c>
      <c r="H37" s="12"/>
      <c r="I37" s="2">
        <f t="shared" si="4"/>
        <v>1424.3104975912138</v>
      </c>
    </row>
    <row r="38" spans="3:10" x14ac:dyDescent="0.3">
      <c r="C38" s="1">
        <f t="shared" si="6"/>
        <v>2044</v>
      </c>
      <c r="D38" s="5">
        <f t="shared" si="1"/>
        <v>40446.769056056699</v>
      </c>
      <c r="E38" s="5">
        <f t="shared" si="2"/>
        <v>201.22770674654748</v>
      </c>
      <c r="F38" s="3"/>
      <c r="G38" s="2">
        <f t="shared" si="3"/>
        <v>13824.918389793025</v>
      </c>
      <c r="H38" s="12"/>
      <c r="I38" s="2">
        <f t="shared" si="4"/>
        <v>1431.4320500791698</v>
      </c>
    </row>
    <row r="39" spans="3:10" x14ac:dyDescent="0.3">
      <c r="C39" s="1">
        <f t="shared" si="6"/>
        <v>2045</v>
      </c>
      <c r="D39" s="5">
        <f t="shared" si="1"/>
        <v>40649.002901336979</v>
      </c>
      <c r="E39" s="5">
        <f t="shared" si="2"/>
        <v>202.23384528027964</v>
      </c>
      <c r="F39" s="3"/>
      <c r="G39" s="2">
        <f t="shared" si="3"/>
        <v>13894.042981741988</v>
      </c>
      <c r="H39" s="12"/>
      <c r="I39" s="2">
        <f t="shared" si="4"/>
        <v>1438.5892103295653</v>
      </c>
    </row>
    <row r="40" spans="3:10" x14ac:dyDescent="0.3">
      <c r="C40" s="1">
        <f>C39+1</f>
        <v>2046</v>
      </c>
      <c r="D40" s="5">
        <f t="shared" si="1"/>
        <v>40852.247915843662</v>
      </c>
      <c r="E40" s="5">
        <f t="shared" si="2"/>
        <v>203.24501450668322</v>
      </c>
      <c r="F40" s="3"/>
      <c r="G40" s="2">
        <f t="shared" si="3"/>
        <v>13963.513196650696</v>
      </c>
      <c r="H40" s="12"/>
      <c r="I40" s="2">
        <f t="shared" si="4"/>
        <v>1445.7821563812129</v>
      </c>
    </row>
    <row r="41" spans="3:10" x14ac:dyDescent="0.3">
      <c r="C41" s="1">
        <f t="shared" ref="C41:C45" si="7">C40+1</f>
        <v>2047</v>
      </c>
      <c r="D41" s="5">
        <f t="shared" si="1"/>
        <v>41056.509155422878</v>
      </c>
      <c r="E41" s="5">
        <f t="shared" si="2"/>
        <v>204.26123957921664</v>
      </c>
      <c r="F41" s="3"/>
      <c r="G41" s="2">
        <f t="shared" si="3"/>
        <v>14033.330762633948</v>
      </c>
      <c r="H41" s="14"/>
      <c r="I41" s="2">
        <f t="shared" si="4"/>
        <v>1453.0110671631189</v>
      </c>
      <c r="J41" s="13"/>
    </row>
    <row r="42" spans="3:10" x14ac:dyDescent="0.3">
      <c r="C42" s="1">
        <f t="shared" si="7"/>
        <v>2048</v>
      </c>
      <c r="D42" s="5">
        <f t="shared" si="1"/>
        <v>41261.791701199989</v>
      </c>
      <c r="E42" s="5">
        <f t="shared" si="2"/>
        <v>205.2825457771105</v>
      </c>
      <c r="F42" s="3"/>
      <c r="G42" s="2">
        <f t="shared" si="3"/>
        <v>14103.497416447117</v>
      </c>
      <c r="H42" s="14"/>
      <c r="I42" s="2">
        <f t="shared" si="4"/>
        <v>1460.2761224989345</v>
      </c>
      <c r="J42" s="13"/>
    </row>
    <row r="43" spans="3:10" x14ac:dyDescent="0.3">
      <c r="C43" s="1">
        <f t="shared" si="7"/>
        <v>2049</v>
      </c>
      <c r="D43" s="5">
        <f t="shared" si="1"/>
        <v>41468.100659705982</v>
      </c>
      <c r="E43" s="5">
        <f t="shared" si="2"/>
        <v>206.30895850599336</v>
      </c>
      <c r="F43" s="3"/>
      <c r="G43" s="2">
        <f t="shared" si="3"/>
        <v>14174.014903529351</v>
      </c>
      <c r="H43" s="12"/>
      <c r="I43" s="2">
        <f t="shared" si="4"/>
        <v>1467.5775031114288</v>
      </c>
    </row>
    <row r="44" spans="3:10" x14ac:dyDescent="0.3">
      <c r="C44" s="1">
        <f t="shared" si="7"/>
        <v>2050</v>
      </c>
      <c r="D44" s="5">
        <f t="shared" si="1"/>
        <v>41675.441163004507</v>
      </c>
      <c r="E44" s="5">
        <f t="shared" si="2"/>
        <v>207.34050329852471</v>
      </c>
      <c r="F44" s="3"/>
      <c r="G44" s="2">
        <f t="shared" si="3"/>
        <v>14244.884978046995</v>
      </c>
      <c r="H44" s="12"/>
      <c r="I44" s="2">
        <f t="shared" si="4"/>
        <v>1474.9153906269858</v>
      </c>
    </row>
    <row r="45" spans="3:10" x14ac:dyDescent="0.3">
      <c r="C45" s="1">
        <f t="shared" si="7"/>
        <v>2051</v>
      </c>
      <c r="D45" s="5">
        <f t="shared" si="1"/>
        <v>41883.818368819528</v>
      </c>
      <c r="E45" s="5">
        <f t="shared" si="2"/>
        <v>208.37720581502072</v>
      </c>
      <c r="F45" s="3"/>
      <c r="G45" s="2">
        <f t="shared" si="3"/>
        <v>14316.109402937229</v>
      </c>
      <c r="H45" s="12"/>
      <c r="I45" s="2">
        <f t="shared" si="4"/>
        <v>1482.2899675801207</v>
      </c>
      <c r="J45" s="29"/>
    </row>
    <row r="46" spans="3:10" x14ac:dyDescent="0.3">
      <c r="C46" s="1">
        <f>C45+1</f>
        <v>2052</v>
      </c>
      <c r="D46" s="5">
        <f t="shared" si="1"/>
        <v>42093.237460663622</v>
      </c>
      <c r="E46" s="5">
        <f t="shared" si="2"/>
        <v>209.41909184409451</v>
      </c>
      <c r="F46" s="3"/>
      <c r="G46" s="2">
        <f t="shared" si="3"/>
        <v>14387.689949951913</v>
      </c>
      <c r="H46" s="12"/>
      <c r="I46" s="2">
        <f t="shared" si="4"/>
        <v>1489.701417418021</v>
      </c>
      <c r="J46" s="29"/>
    </row>
    <row r="47" spans="3:10" x14ac:dyDescent="0.3">
      <c r="C47" s="1">
        <f t="shared" ref="C47:C50" si="8">C46+1</f>
        <v>2053</v>
      </c>
      <c r="D47" s="5">
        <f t="shared" si="1"/>
        <v>42303.703647966933</v>
      </c>
      <c r="E47" s="5">
        <f t="shared" si="2"/>
        <v>210.46618730331102</v>
      </c>
      <c r="F47" s="3"/>
      <c r="G47" s="2">
        <f t="shared" si="3"/>
        <v>14459.628399701671</v>
      </c>
      <c r="H47" s="12"/>
      <c r="I47" s="2">
        <f t="shared" si="4"/>
        <v>1497.1499245051109</v>
      </c>
      <c r="J47" s="13"/>
    </row>
    <row r="48" spans="3:10" x14ac:dyDescent="0.3">
      <c r="C48" s="1">
        <f t="shared" si="8"/>
        <v>2054</v>
      </c>
      <c r="D48" s="5">
        <f t="shared" si="1"/>
        <v>42515.22216620676</v>
      </c>
      <c r="E48" s="5">
        <f t="shared" si="2"/>
        <v>211.51851823982724</v>
      </c>
      <c r="F48" s="3"/>
      <c r="G48" s="2">
        <f t="shared" si="3"/>
        <v>14531.926541700177</v>
      </c>
      <c r="H48" s="12"/>
      <c r="I48" s="2">
        <f t="shared" si="4"/>
        <v>1504.6356741276363</v>
      </c>
      <c r="J48" s="13"/>
    </row>
    <row r="49" spans="3:9" x14ac:dyDescent="0.3">
      <c r="C49" s="1">
        <f t="shared" si="8"/>
        <v>2055</v>
      </c>
      <c r="D49" s="5">
        <f t="shared" si="1"/>
        <v>42727.798277037793</v>
      </c>
      <c r="E49" s="5">
        <f t="shared" si="2"/>
        <v>212.57611083103257</v>
      </c>
      <c r="F49" s="3"/>
      <c r="G49" s="2">
        <f t="shared" si="3"/>
        <v>14604.586174408676</v>
      </c>
      <c r="H49" s="12"/>
      <c r="I49" s="2">
        <f t="shared" si="4"/>
        <v>1512.1588524982742</v>
      </c>
    </row>
    <row r="50" spans="3:9" x14ac:dyDescent="0.3">
      <c r="C50" s="1">
        <f t="shared" si="8"/>
        <v>2056</v>
      </c>
      <c r="D50" s="5">
        <f t="shared" si="1"/>
        <v>42941.437268422975</v>
      </c>
      <c r="E50" s="5">
        <f t="shared" si="2"/>
        <v>213.63899138518173</v>
      </c>
      <c r="F50" s="3"/>
      <c r="G50" s="2">
        <f t="shared" si="3"/>
        <v>14677.609105280719</v>
      </c>
      <c r="H50" s="12"/>
      <c r="I50" s="2">
        <f t="shared" si="4"/>
        <v>1519.7196467607655</v>
      </c>
    </row>
    <row r="51" spans="3:9" x14ac:dyDescent="0.3">
      <c r="C51" s="1">
        <f>C50+1</f>
        <v>2057</v>
      </c>
      <c r="D51" s="5">
        <f t="shared" si="1"/>
        <v>43156.144454765083</v>
      </c>
      <c r="E51" s="5">
        <f t="shared" si="2"/>
        <v>214.70718634210789</v>
      </c>
      <c r="F51" s="3"/>
      <c r="G51" s="2">
        <f t="shared" si="3"/>
        <v>14750.997150807121</v>
      </c>
      <c r="H51" s="12"/>
      <c r="I51" s="2">
        <f t="shared" si="4"/>
        <v>1527.3182449945693</v>
      </c>
    </row>
    <row r="52" spans="3:9" x14ac:dyDescent="0.3">
      <c r="C52" s="1">
        <f>C51+1</f>
        <v>2058</v>
      </c>
      <c r="D52" s="5">
        <f t="shared" si="1"/>
        <v>43371.925177038902</v>
      </c>
      <c r="E52" s="5">
        <f t="shared" si="2"/>
        <v>215.78072227381926</v>
      </c>
      <c r="F52" s="3"/>
      <c r="G52" s="2">
        <f t="shared" si="3"/>
        <v>14824.752136561156</v>
      </c>
      <c r="H52" s="12"/>
      <c r="I52" s="2">
        <f t="shared" si="4"/>
        <v>1534.9548362195419</v>
      </c>
    </row>
    <row r="53" spans="3:9" x14ac:dyDescent="0.3">
      <c r="C53" s="1">
        <f>C52+1</f>
        <v>2059</v>
      </c>
      <c r="D53" s="5">
        <f t="shared" si="1"/>
        <v>43588.784802924092</v>
      </c>
      <c r="E53" s="5">
        <f t="shared" si="2"/>
        <v>216.85962588519033</v>
      </c>
      <c r="F53" s="3"/>
      <c r="G53" s="2">
        <f t="shared" si="3"/>
        <v>14898.875897243959</v>
      </c>
      <c r="H53" s="12"/>
      <c r="I53" s="2">
        <f t="shared" si="4"/>
        <v>1542.6296104006394</v>
      </c>
    </row>
    <row r="54" spans="3:9" x14ac:dyDescent="0.3">
      <c r="C54" s="1">
        <f>C53+1</f>
        <v>2060</v>
      </c>
      <c r="D54" s="5">
        <f t="shared" si="1"/>
        <v>43806.728726938709</v>
      </c>
      <c r="E54" s="5">
        <f t="shared" si="2"/>
        <v>217.94392401461664</v>
      </c>
      <c r="F54" s="3"/>
      <c r="G54" s="2">
        <f t="shared" si="3"/>
        <v>14973.370276730177</v>
      </c>
      <c r="H54" s="12"/>
      <c r="I54" s="2">
        <f t="shared" si="4"/>
        <v>1550.3427584526423</v>
      </c>
    </row>
  </sheetData>
  <mergeCells count="3">
    <mergeCell ref="C4:E7"/>
    <mergeCell ref="G4:J7"/>
    <mergeCell ref="J45:J46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topLeftCell="B1" zoomScaleNormal="100" workbookViewId="0">
      <selection activeCell="C4" sqref="C4:E7"/>
    </sheetView>
  </sheetViews>
  <sheetFormatPr baseColWidth="10" defaultRowHeight="14.4" x14ac:dyDescent="0.3"/>
  <cols>
    <col min="1" max="1" width="0" hidden="1" customWidth="1"/>
    <col min="2" max="2" width="2.33203125" customWidth="1"/>
    <col min="3" max="3" width="21.109375" customWidth="1"/>
    <col min="4" max="4" width="16.21875" customWidth="1"/>
    <col min="5" max="5" width="11.5546875" customWidth="1"/>
    <col min="6" max="6" width="0.6640625" customWidth="1"/>
    <col min="7" max="7" width="18.21875" customWidth="1"/>
    <col min="8" max="8" width="0.6640625" customWidth="1"/>
    <col min="9" max="9" width="18.5546875" customWidth="1"/>
    <col min="10" max="10" width="42.5546875" customWidth="1"/>
  </cols>
  <sheetData>
    <row r="1" spans="2:10" ht="9.6" customHeight="1" thickBot="1" x14ac:dyDescent="0.35">
      <c r="H1" s="16"/>
    </row>
    <row r="2" spans="2:10" ht="15" hidden="1" thickBot="1" x14ac:dyDescent="0.35">
      <c r="H2" s="16"/>
    </row>
    <row r="3" spans="2:10" ht="15" hidden="1" thickBot="1" x14ac:dyDescent="0.35">
      <c r="H3" s="16"/>
    </row>
    <row r="4" spans="2:10" ht="37.799999999999997" customHeight="1" x14ac:dyDescent="0.3">
      <c r="B4" s="13"/>
      <c r="C4" s="20"/>
      <c r="D4" s="21"/>
      <c r="E4" s="21"/>
      <c r="F4" s="11"/>
      <c r="G4" s="20"/>
      <c r="H4" s="21"/>
      <c r="I4" s="21"/>
      <c r="J4" s="26"/>
    </row>
    <row r="5" spans="2:10" x14ac:dyDescent="0.3">
      <c r="B5" s="13"/>
      <c r="C5" s="22"/>
      <c r="D5" s="23"/>
      <c r="E5" s="23"/>
      <c r="F5" s="11"/>
      <c r="G5" s="22"/>
      <c r="H5" s="23"/>
      <c r="I5" s="23"/>
      <c r="J5" s="27"/>
    </row>
    <row r="6" spans="2:10" x14ac:dyDescent="0.3">
      <c r="B6" s="13"/>
      <c r="C6" s="22"/>
      <c r="D6" s="23"/>
      <c r="E6" s="23"/>
      <c r="F6" s="11"/>
      <c r="G6" s="22"/>
      <c r="H6" s="23"/>
      <c r="I6" s="23"/>
      <c r="J6" s="27"/>
    </row>
    <row r="7" spans="2:10" ht="15" thickBot="1" x14ac:dyDescent="0.35">
      <c r="B7" s="13"/>
      <c r="C7" s="24"/>
      <c r="D7" s="25"/>
      <c r="E7" s="25"/>
      <c r="F7" s="11"/>
      <c r="G7" s="24"/>
      <c r="H7" s="25"/>
      <c r="I7" s="25"/>
      <c r="J7" s="28"/>
    </row>
    <row r="8" spans="2:10" ht="15" thickBot="1" x14ac:dyDescent="0.35">
      <c r="C8" s="10"/>
      <c r="D8" s="8"/>
      <c r="E8" s="9"/>
      <c r="F8" s="7"/>
      <c r="G8" s="17"/>
      <c r="H8" s="18"/>
      <c r="I8" s="19"/>
    </row>
    <row r="9" spans="2:10" x14ac:dyDescent="0.3">
      <c r="C9" s="4">
        <v>2015</v>
      </c>
      <c r="D9" s="5">
        <v>35000</v>
      </c>
      <c r="E9" s="4" t="s">
        <v>0</v>
      </c>
      <c r="F9" s="6"/>
      <c r="G9" s="5">
        <f>G10/(1+0.01)</f>
        <v>11903.960396039603</v>
      </c>
      <c r="H9" s="12"/>
      <c r="I9" s="5">
        <f>G9*0.10354</f>
        <v>1232.5360594059405</v>
      </c>
    </row>
    <row r="10" spans="2:10" x14ac:dyDescent="0.3">
      <c r="C10" s="1">
        <f>C9+1</f>
        <v>2016</v>
      </c>
      <c r="D10" s="5">
        <f>D9*(1+0.01)</f>
        <v>35350</v>
      </c>
      <c r="E10" s="5">
        <f>D10-D9</f>
        <v>350</v>
      </c>
      <c r="F10" s="3"/>
      <c r="G10" s="1">
        <v>12023</v>
      </c>
      <c r="H10" s="12"/>
      <c r="I10" s="2">
        <f>G10*0.10354</f>
        <v>1244.86142</v>
      </c>
    </row>
    <row r="11" spans="2:10" x14ac:dyDescent="0.3">
      <c r="C11" s="1">
        <f t="shared" ref="C11:C27" si="0">C10+1</f>
        <v>2017</v>
      </c>
      <c r="D11" s="5">
        <f t="shared" ref="D11:D54" si="1">D10*(1+0.01)</f>
        <v>35703.5</v>
      </c>
      <c r="E11" s="5">
        <f t="shared" ref="E11:E54" si="2">D11-D10</f>
        <v>353.5</v>
      </c>
      <c r="F11" s="3"/>
      <c r="G11" s="2">
        <f>G10*(1+0.01)</f>
        <v>12143.23</v>
      </c>
      <c r="H11" s="12"/>
      <c r="I11" s="2">
        <f>G11*0.10354</f>
        <v>1257.3100341999998</v>
      </c>
    </row>
    <row r="12" spans="2:10" x14ac:dyDescent="0.3">
      <c r="C12" s="1">
        <f t="shared" si="0"/>
        <v>2018</v>
      </c>
      <c r="D12" s="5">
        <f t="shared" si="1"/>
        <v>36060.535000000003</v>
      </c>
      <c r="E12" s="5">
        <f t="shared" si="2"/>
        <v>357.03500000000349</v>
      </c>
      <c r="F12" s="3"/>
      <c r="G12" s="2">
        <f t="shared" ref="G12:G54" si="3">G11*(1+0.01)</f>
        <v>12264.6623</v>
      </c>
      <c r="H12" s="12"/>
      <c r="I12" s="2">
        <f t="shared" ref="I12:I54" si="4">G12*0.10354</f>
        <v>1269.8831345419999</v>
      </c>
    </row>
    <row r="13" spans="2:10" x14ac:dyDescent="0.3">
      <c r="C13" s="1">
        <f t="shared" si="0"/>
        <v>2019</v>
      </c>
      <c r="D13" s="5">
        <f t="shared" si="1"/>
        <v>36421.140350000001</v>
      </c>
      <c r="E13" s="5">
        <f t="shared" si="2"/>
        <v>360.605349999998</v>
      </c>
      <c r="F13" s="3"/>
      <c r="G13" s="2">
        <f t="shared" si="3"/>
        <v>12387.308923000001</v>
      </c>
      <c r="H13" s="12"/>
      <c r="I13" s="2">
        <f t="shared" si="4"/>
        <v>1282.58196588742</v>
      </c>
    </row>
    <row r="14" spans="2:10" x14ac:dyDescent="0.3">
      <c r="C14" s="1">
        <f t="shared" si="0"/>
        <v>2020</v>
      </c>
      <c r="D14" s="5">
        <f t="shared" si="1"/>
        <v>36785.351753499999</v>
      </c>
      <c r="E14" s="5">
        <f t="shared" si="2"/>
        <v>364.21140349999769</v>
      </c>
      <c r="F14" s="3"/>
      <c r="G14" s="2">
        <f t="shared" si="3"/>
        <v>12511.182012230001</v>
      </c>
      <c r="H14" s="12"/>
      <c r="I14" s="2">
        <f t="shared" si="4"/>
        <v>1295.4077855462942</v>
      </c>
    </row>
    <row r="15" spans="2:10" x14ac:dyDescent="0.3">
      <c r="C15" s="1">
        <f t="shared" si="0"/>
        <v>2021</v>
      </c>
      <c r="D15" s="5">
        <f t="shared" si="1"/>
        <v>37153.205271034996</v>
      </c>
      <c r="E15" s="5">
        <f t="shared" si="2"/>
        <v>367.85351753499708</v>
      </c>
      <c r="F15" s="3"/>
      <c r="G15" s="2">
        <f t="shared" si="3"/>
        <v>12636.293832352301</v>
      </c>
      <c r="H15" s="12"/>
      <c r="I15" s="2">
        <f t="shared" si="4"/>
        <v>1308.3618634017571</v>
      </c>
    </row>
    <row r="16" spans="2:10" x14ac:dyDescent="0.3">
      <c r="C16" s="1">
        <f t="shared" si="0"/>
        <v>2022</v>
      </c>
      <c r="D16" s="5">
        <f t="shared" si="1"/>
        <v>37524.737323745343</v>
      </c>
      <c r="E16" s="5">
        <f t="shared" si="2"/>
        <v>371.53205271034676</v>
      </c>
      <c r="F16" s="3"/>
      <c r="G16" s="2">
        <f t="shared" si="3"/>
        <v>12762.656770675825</v>
      </c>
      <c r="H16" s="12"/>
      <c r="I16" s="2">
        <f t="shared" si="4"/>
        <v>1321.4454820357748</v>
      </c>
    </row>
    <row r="17" spans="3:9" x14ac:dyDescent="0.3">
      <c r="C17" s="1">
        <f t="shared" si="0"/>
        <v>2023</v>
      </c>
      <c r="D17" s="5">
        <f t="shared" si="1"/>
        <v>37899.9846969828</v>
      </c>
      <c r="E17" s="5">
        <f t="shared" si="2"/>
        <v>375.24737323745649</v>
      </c>
      <c r="F17" s="3"/>
      <c r="G17" s="2">
        <f t="shared" si="3"/>
        <v>12890.283338382584</v>
      </c>
      <c r="H17" s="12"/>
      <c r="I17" s="2">
        <f t="shared" si="4"/>
        <v>1334.6599368561326</v>
      </c>
    </row>
    <row r="18" spans="3:9" x14ac:dyDescent="0.3">
      <c r="C18" s="1">
        <f t="shared" si="0"/>
        <v>2024</v>
      </c>
      <c r="D18" s="5">
        <f t="shared" si="1"/>
        <v>38278.984543952625</v>
      </c>
      <c r="E18" s="5">
        <f t="shared" si="2"/>
        <v>378.99984696982574</v>
      </c>
      <c r="F18" s="3"/>
      <c r="G18" s="2">
        <f t="shared" si="3"/>
        <v>13019.186171766409</v>
      </c>
      <c r="H18" s="12"/>
      <c r="I18" s="2">
        <f t="shared" si="4"/>
        <v>1348.0065362246939</v>
      </c>
    </row>
    <row r="19" spans="3:9" x14ac:dyDescent="0.3">
      <c r="C19" s="1">
        <f t="shared" si="0"/>
        <v>2025</v>
      </c>
      <c r="D19" s="5">
        <f t="shared" si="1"/>
        <v>38661.774389392151</v>
      </c>
      <c r="E19" s="5">
        <f t="shared" si="2"/>
        <v>382.78984543952538</v>
      </c>
      <c r="F19" s="3"/>
      <c r="G19" s="2">
        <f t="shared" si="3"/>
        <v>13149.378033484072</v>
      </c>
      <c r="H19" s="12"/>
      <c r="I19" s="2">
        <f t="shared" si="4"/>
        <v>1361.4866015869407</v>
      </c>
    </row>
    <row r="20" spans="3:9" x14ac:dyDescent="0.3">
      <c r="C20" s="1">
        <f t="shared" si="0"/>
        <v>2026</v>
      </c>
      <c r="D20" s="5">
        <f t="shared" si="1"/>
        <v>39048.39213328607</v>
      </c>
      <c r="E20" s="5">
        <f t="shared" si="2"/>
        <v>386.6177438939194</v>
      </c>
      <c r="F20" s="3"/>
      <c r="G20" s="2">
        <f t="shared" si="3"/>
        <v>13280.871813818912</v>
      </c>
      <c r="H20" s="12"/>
      <c r="I20" s="2">
        <f t="shared" si="4"/>
        <v>1375.1014676028101</v>
      </c>
    </row>
    <row r="21" spans="3:9" x14ac:dyDescent="0.3">
      <c r="C21" s="1">
        <f t="shared" si="0"/>
        <v>2027</v>
      </c>
      <c r="D21" s="5">
        <f t="shared" si="1"/>
        <v>39438.87605461893</v>
      </c>
      <c r="E21" s="5">
        <f t="shared" si="2"/>
        <v>390.48392133285961</v>
      </c>
      <c r="F21" s="3"/>
      <c r="G21" s="2">
        <f t="shared" si="3"/>
        <v>13413.680531957101</v>
      </c>
      <c r="H21" s="12"/>
      <c r="I21" s="2">
        <f t="shared" si="4"/>
        <v>1388.8524822788381</v>
      </c>
    </row>
    <row r="22" spans="3:9" x14ac:dyDescent="0.3">
      <c r="C22" s="1">
        <f t="shared" si="0"/>
        <v>2028</v>
      </c>
      <c r="D22" s="5">
        <f t="shared" si="1"/>
        <v>39833.264815165123</v>
      </c>
      <c r="E22" s="5">
        <f t="shared" si="2"/>
        <v>394.38876054619323</v>
      </c>
      <c r="F22" s="3"/>
      <c r="G22" s="2">
        <f t="shared" si="3"/>
        <v>13547.817337276672</v>
      </c>
      <c r="H22" s="12"/>
      <c r="I22" s="2">
        <f t="shared" si="4"/>
        <v>1402.7410071016266</v>
      </c>
    </row>
    <row r="23" spans="3:9" x14ac:dyDescent="0.3">
      <c r="C23" s="1">
        <f t="shared" si="0"/>
        <v>2029</v>
      </c>
      <c r="D23" s="5">
        <f t="shared" si="1"/>
        <v>40231.597463316772</v>
      </c>
      <c r="E23" s="5">
        <f t="shared" si="2"/>
        <v>398.33264815164875</v>
      </c>
      <c r="F23" s="3"/>
      <c r="G23" s="2">
        <f t="shared" si="3"/>
        <v>13683.295510649439</v>
      </c>
      <c r="H23" s="12"/>
      <c r="I23" s="2">
        <f t="shared" si="4"/>
        <v>1416.7684171726428</v>
      </c>
    </row>
    <row r="24" spans="3:9" x14ac:dyDescent="0.3">
      <c r="C24" s="1">
        <f t="shared" si="0"/>
        <v>2030</v>
      </c>
      <c r="D24" s="5">
        <f t="shared" si="1"/>
        <v>40633.913437949937</v>
      </c>
      <c r="E24" s="5">
        <f t="shared" si="2"/>
        <v>402.31597463316575</v>
      </c>
      <c r="F24" s="3"/>
      <c r="G24" s="2">
        <f t="shared" si="3"/>
        <v>13820.128465755934</v>
      </c>
      <c r="H24" s="12"/>
      <c r="I24" s="2">
        <f t="shared" si="4"/>
        <v>1430.9361013443693</v>
      </c>
    </row>
    <row r="25" spans="3:9" x14ac:dyDescent="0.3">
      <c r="C25" s="1">
        <f t="shared" si="0"/>
        <v>2031</v>
      </c>
      <c r="D25" s="5">
        <f t="shared" si="1"/>
        <v>41040.252572329438</v>
      </c>
      <c r="E25" s="5">
        <f t="shared" si="2"/>
        <v>406.33913437950105</v>
      </c>
      <c r="F25" s="3"/>
      <c r="G25" s="2">
        <f t="shared" si="3"/>
        <v>13958.329750413493</v>
      </c>
      <c r="H25" s="12"/>
      <c r="I25" s="2">
        <f t="shared" si="4"/>
        <v>1445.245462357813</v>
      </c>
    </row>
    <row r="26" spans="3:9" x14ac:dyDescent="0.3">
      <c r="C26" s="1">
        <f t="shared" si="0"/>
        <v>2032</v>
      </c>
      <c r="D26" s="5">
        <f t="shared" si="1"/>
        <v>41450.655098052732</v>
      </c>
      <c r="E26" s="5">
        <f t="shared" si="2"/>
        <v>410.40252572329337</v>
      </c>
      <c r="F26" s="3"/>
      <c r="G26" s="2">
        <f t="shared" si="3"/>
        <v>14097.913047917629</v>
      </c>
      <c r="H26" s="12"/>
      <c r="I26" s="2">
        <f t="shared" si="4"/>
        <v>1459.6979169813912</v>
      </c>
    </row>
    <row r="27" spans="3:9" x14ac:dyDescent="0.3">
      <c r="C27" s="1">
        <f t="shared" si="0"/>
        <v>2033</v>
      </c>
      <c r="D27" s="5">
        <f t="shared" si="1"/>
        <v>41865.16164903326</v>
      </c>
      <c r="E27" s="5">
        <f t="shared" si="2"/>
        <v>414.50655098052812</v>
      </c>
      <c r="F27" s="3"/>
      <c r="G27" s="2">
        <f t="shared" si="3"/>
        <v>14238.892178396805</v>
      </c>
      <c r="H27" s="12"/>
      <c r="I27" s="2">
        <f t="shared" si="4"/>
        <v>1474.2948961512052</v>
      </c>
    </row>
    <row r="28" spans="3:9" x14ac:dyDescent="0.3">
      <c r="C28" s="1">
        <f>C27+1</f>
        <v>2034</v>
      </c>
      <c r="D28" s="5">
        <f t="shared" si="1"/>
        <v>42283.81326552359</v>
      </c>
      <c r="E28" s="5">
        <f t="shared" si="2"/>
        <v>418.65161649032962</v>
      </c>
      <c r="F28" s="3"/>
      <c r="G28" s="2">
        <f t="shared" si="3"/>
        <v>14381.281100180773</v>
      </c>
      <c r="H28" s="12"/>
      <c r="I28" s="2">
        <f t="shared" si="4"/>
        <v>1489.0378451127172</v>
      </c>
    </row>
    <row r="29" spans="3:9" x14ac:dyDescent="0.3">
      <c r="C29" s="1">
        <f>C28+1</f>
        <v>2035</v>
      </c>
      <c r="D29" s="5">
        <f t="shared" si="1"/>
        <v>42706.651398178823</v>
      </c>
      <c r="E29" s="5">
        <f t="shared" si="2"/>
        <v>422.83813265523349</v>
      </c>
      <c r="F29" s="3"/>
      <c r="G29" s="2">
        <f t="shared" si="3"/>
        <v>14525.093911182581</v>
      </c>
      <c r="H29" s="12"/>
      <c r="I29" s="2">
        <f t="shared" si="4"/>
        <v>1503.9282235638443</v>
      </c>
    </row>
    <row r="30" spans="3:9" x14ac:dyDescent="0.3">
      <c r="C30" s="1">
        <f t="shared" ref="C30:C34" si="5">C29+1</f>
        <v>2036</v>
      </c>
      <c r="D30" s="5">
        <f t="shared" si="1"/>
        <v>43133.71791216061</v>
      </c>
      <c r="E30" s="5">
        <f t="shared" si="2"/>
        <v>427.06651398178656</v>
      </c>
      <c r="F30" s="3"/>
      <c r="G30" s="2">
        <f t="shared" si="3"/>
        <v>14670.344850294407</v>
      </c>
      <c r="H30" s="12"/>
      <c r="I30" s="2">
        <f t="shared" si="4"/>
        <v>1518.9675057994828</v>
      </c>
    </row>
    <row r="31" spans="3:9" x14ac:dyDescent="0.3">
      <c r="C31" s="1">
        <f t="shared" si="5"/>
        <v>2037</v>
      </c>
      <c r="D31" s="5">
        <f t="shared" si="1"/>
        <v>43565.055091282215</v>
      </c>
      <c r="E31" s="5">
        <f t="shared" si="2"/>
        <v>431.337179121605</v>
      </c>
      <c r="F31" s="3"/>
      <c r="G31" s="2">
        <f t="shared" si="3"/>
        <v>14817.04829879735</v>
      </c>
      <c r="H31" s="12"/>
      <c r="I31" s="2">
        <f t="shared" si="4"/>
        <v>1534.1571808574774</v>
      </c>
    </row>
    <row r="32" spans="3:9" x14ac:dyDescent="0.3">
      <c r="C32" s="1">
        <f t="shared" si="5"/>
        <v>2038</v>
      </c>
      <c r="D32" s="5">
        <f t="shared" si="1"/>
        <v>44000.70564219504</v>
      </c>
      <c r="E32" s="5">
        <f t="shared" si="2"/>
        <v>435.65055091282557</v>
      </c>
      <c r="F32" s="3"/>
      <c r="G32" s="2">
        <f t="shared" si="3"/>
        <v>14965.218781785325</v>
      </c>
      <c r="H32" s="12"/>
      <c r="I32" s="2">
        <f t="shared" si="4"/>
        <v>1549.4987526660525</v>
      </c>
    </row>
    <row r="33" spans="3:10" x14ac:dyDescent="0.3">
      <c r="C33" s="1">
        <f t="shared" si="5"/>
        <v>2039</v>
      </c>
      <c r="D33" s="5">
        <f t="shared" si="1"/>
        <v>44440.71269861699</v>
      </c>
      <c r="E33" s="5">
        <f t="shared" si="2"/>
        <v>440.00705642194953</v>
      </c>
      <c r="F33" s="3"/>
      <c r="G33" s="2">
        <f t="shared" si="3"/>
        <v>15114.870969603178</v>
      </c>
      <c r="H33" s="12"/>
      <c r="I33" s="2">
        <f t="shared" si="4"/>
        <v>1564.9937401927129</v>
      </c>
    </row>
    <row r="34" spans="3:10" x14ac:dyDescent="0.3">
      <c r="C34" s="1">
        <f t="shared" si="5"/>
        <v>2040</v>
      </c>
      <c r="D34" s="5">
        <f t="shared" si="1"/>
        <v>44885.119825603157</v>
      </c>
      <c r="E34" s="5">
        <f t="shared" si="2"/>
        <v>444.40712698616699</v>
      </c>
      <c r="F34" s="3"/>
      <c r="G34" s="2">
        <f t="shared" si="3"/>
        <v>15266.01967929921</v>
      </c>
      <c r="H34" s="12"/>
      <c r="I34" s="2">
        <f t="shared" si="4"/>
        <v>1580.6436775946402</v>
      </c>
    </row>
    <row r="35" spans="3:10" x14ac:dyDescent="0.3">
      <c r="C35" s="1">
        <f>C34+1</f>
        <v>2041</v>
      </c>
      <c r="D35" s="5">
        <f t="shared" si="1"/>
        <v>45333.971023859187</v>
      </c>
      <c r="E35" s="5">
        <f t="shared" si="2"/>
        <v>448.85119825603033</v>
      </c>
      <c r="F35" s="3"/>
      <c r="G35" s="2">
        <f t="shared" si="3"/>
        <v>15418.679876092203</v>
      </c>
      <c r="H35" s="12"/>
      <c r="I35" s="2">
        <f t="shared" si="4"/>
        <v>1596.4501143705866</v>
      </c>
    </row>
    <row r="36" spans="3:10" x14ac:dyDescent="0.3">
      <c r="C36" s="1">
        <f t="shared" ref="C36:C39" si="6">C35+1</f>
        <v>2042</v>
      </c>
      <c r="D36" s="5">
        <f t="shared" si="1"/>
        <v>45787.31073409778</v>
      </c>
      <c r="E36" s="5">
        <f t="shared" si="2"/>
        <v>453.3397102385934</v>
      </c>
      <c r="F36" s="3"/>
      <c r="G36" s="2">
        <f t="shared" si="3"/>
        <v>15572.866674853125</v>
      </c>
      <c r="H36" s="12"/>
      <c r="I36" s="2">
        <f t="shared" si="4"/>
        <v>1612.4146155142926</v>
      </c>
    </row>
    <row r="37" spans="3:10" x14ac:dyDescent="0.3">
      <c r="C37" s="1">
        <f t="shared" si="6"/>
        <v>2043</v>
      </c>
      <c r="D37" s="5">
        <f t="shared" si="1"/>
        <v>46245.18384143876</v>
      </c>
      <c r="E37" s="5">
        <f t="shared" si="2"/>
        <v>457.87310734097991</v>
      </c>
      <c r="F37" s="3"/>
      <c r="G37" s="2">
        <f t="shared" si="3"/>
        <v>15728.595341601656</v>
      </c>
      <c r="H37" s="12"/>
      <c r="I37" s="2">
        <f t="shared" si="4"/>
        <v>1628.5387616694354</v>
      </c>
    </row>
    <row r="38" spans="3:10" x14ac:dyDescent="0.3">
      <c r="C38" s="1">
        <f t="shared" si="6"/>
        <v>2044</v>
      </c>
      <c r="D38" s="5">
        <f t="shared" si="1"/>
        <v>46707.635679853149</v>
      </c>
      <c r="E38" s="5">
        <f t="shared" si="2"/>
        <v>462.45183841438848</v>
      </c>
      <c r="F38" s="3"/>
      <c r="G38" s="2">
        <f t="shared" si="3"/>
        <v>15885.881295017673</v>
      </c>
      <c r="H38" s="12"/>
      <c r="I38" s="2">
        <f t="shared" si="4"/>
        <v>1644.8241492861298</v>
      </c>
    </row>
    <row r="39" spans="3:10" x14ac:dyDescent="0.3">
      <c r="C39" s="1">
        <f t="shared" si="6"/>
        <v>2045</v>
      </c>
      <c r="D39" s="5">
        <f t="shared" si="1"/>
        <v>47174.712036651683</v>
      </c>
      <c r="E39" s="5">
        <f t="shared" si="2"/>
        <v>467.07635679853411</v>
      </c>
      <c r="F39" s="3"/>
      <c r="G39" s="2">
        <f t="shared" si="3"/>
        <v>16044.740107967849</v>
      </c>
      <c r="H39" s="12"/>
      <c r="I39" s="2">
        <f t="shared" si="4"/>
        <v>1661.2723907789909</v>
      </c>
    </row>
    <row r="40" spans="3:10" x14ac:dyDescent="0.3">
      <c r="C40" s="1">
        <f>C39+1</f>
        <v>2046</v>
      </c>
      <c r="D40" s="5">
        <f t="shared" si="1"/>
        <v>47646.459157018202</v>
      </c>
      <c r="E40" s="5">
        <f t="shared" si="2"/>
        <v>471.74712036651908</v>
      </c>
      <c r="F40" s="3"/>
      <c r="G40" s="2">
        <f t="shared" si="3"/>
        <v>16205.187509047528</v>
      </c>
      <c r="H40" s="12"/>
      <c r="I40" s="2">
        <f t="shared" si="4"/>
        <v>1677.885114686781</v>
      </c>
    </row>
    <row r="41" spans="3:10" x14ac:dyDescent="0.3">
      <c r="C41" s="1">
        <f t="shared" ref="C41:C45" si="7">C40+1</f>
        <v>2047</v>
      </c>
      <c r="D41" s="5">
        <f t="shared" si="1"/>
        <v>48122.923748588386</v>
      </c>
      <c r="E41" s="5">
        <f t="shared" si="2"/>
        <v>476.46459157018398</v>
      </c>
      <c r="F41" s="3"/>
      <c r="G41" s="2">
        <f t="shared" si="3"/>
        <v>16367.239384138004</v>
      </c>
      <c r="H41" s="14"/>
      <c r="I41" s="2">
        <f t="shared" si="4"/>
        <v>1694.6639658336487</v>
      </c>
      <c r="J41" s="13"/>
    </row>
    <row r="42" spans="3:10" x14ac:dyDescent="0.3">
      <c r="C42" s="1">
        <f t="shared" si="7"/>
        <v>2048</v>
      </c>
      <c r="D42" s="5">
        <f t="shared" si="1"/>
        <v>48604.152986074267</v>
      </c>
      <c r="E42" s="5">
        <f t="shared" si="2"/>
        <v>481.22923748588073</v>
      </c>
      <c r="F42" s="3"/>
      <c r="G42" s="2">
        <f t="shared" si="3"/>
        <v>16530.911777979385</v>
      </c>
      <c r="H42" s="14"/>
      <c r="I42" s="2">
        <f t="shared" si="4"/>
        <v>1711.6106054919853</v>
      </c>
      <c r="J42" s="13"/>
    </row>
    <row r="43" spans="3:10" x14ac:dyDescent="0.3">
      <c r="C43" s="1">
        <f t="shared" si="7"/>
        <v>2049</v>
      </c>
      <c r="D43" s="5">
        <f t="shared" si="1"/>
        <v>49090.194515935007</v>
      </c>
      <c r="E43" s="5">
        <f t="shared" si="2"/>
        <v>486.04152986074041</v>
      </c>
      <c r="F43" s="3"/>
      <c r="G43" s="2">
        <f t="shared" si="3"/>
        <v>16696.220895759179</v>
      </c>
      <c r="H43" s="12"/>
      <c r="I43" s="2">
        <f t="shared" si="4"/>
        <v>1728.7267115469053</v>
      </c>
    </row>
    <row r="44" spans="3:10" x14ac:dyDescent="0.3">
      <c r="C44" s="1">
        <f t="shared" si="7"/>
        <v>2050</v>
      </c>
      <c r="D44" s="5">
        <f t="shared" si="1"/>
        <v>49581.096461094356</v>
      </c>
      <c r="E44" s="5">
        <f t="shared" si="2"/>
        <v>490.90194515934854</v>
      </c>
      <c r="F44" s="3"/>
      <c r="G44" s="2">
        <f t="shared" si="3"/>
        <v>16863.183104716773</v>
      </c>
      <c r="H44" s="12"/>
      <c r="I44" s="2">
        <f t="shared" si="4"/>
        <v>1746.0139786623745</v>
      </c>
    </row>
    <row r="45" spans="3:10" x14ac:dyDescent="0.3">
      <c r="C45" s="1">
        <f t="shared" si="7"/>
        <v>2051</v>
      </c>
      <c r="D45" s="5">
        <f t="shared" si="1"/>
        <v>50076.9074257053</v>
      </c>
      <c r="E45" s="5">
        <f t="shared" si="2"/>
        <v>495.81096461094421</v>
      </c>
      <c r="F45" s="3"/>
      <c r="G45" s="2">
        <f t="shared" si="3"/>
        <v>17031.814935763941</v>
      </c>
      <c r="H45" s="12"/>
      <c r="I45" s="2">
        <f t="shared" si="4"/>
        <v>1763.4741184489983</v>
      </c>
      <c r="J45" s="29"/>
    </row>
    <row r="46" spans="3:10" x14ac:dyDescent="0.3">
      <c r="C46" s="1">
        <f>C45+1</f>
        <v>2052</v>
      </c>
      <c r="D46" s="5">
        <f t="shared" si="1"/>
        <v>50577.676499962356</v>
      </c>
      <c r="E46" s="5">
        <f t="shared" si="2"/>
        <v>500.76907425705576</v>
      </c>
      <c r="F46" s="3"/>
      <c r="G46" s="2">
        <f t="shared" si="3"/>
        <v>17202.133085121583</v>
      </c>
      <c r="H46" s="12"/>
      <c r="I46" s="2">
        <f t="shared" si="4"/>
        <v>1781.1088596334885</v>
      </c>
      <c r="J46" s="29"/>
    </row>
    <row r="47" spans="3:10" x14ac:dyDescent="0.3">
      <c r="C47" s="1">
        <f t="shared" ref="C47:C50" si="8">C46+1</f>
        <v>2053</v>
      </c>
      <c r="D47" s="5">
        <f t="shared" si="1"/>
        <v>51083.45326496198</v>
      </c>
      <c r="E47" s="5">
        <f t="shared" si="2"/>
        <v>505.77676499962399</v>
      </c>
      <c r="F47" s="3"/>
      <c r="G47" s="2">
        <f t="shared" si="3"/>
        <v>17374.1544159728</v>
      </c>
      <c r="H47" s="12"/>
      <c r="I47" s="2">
        <f t="shared" si="4"/>
        <v>1798.9199482298236</v>
      </c>
      <c r="J47" s="13"/>
    </row>
    <row r="48" spans="3:10" x14ac:dyDescent="0.3">
      <c r="C48" s="1">
        <f t="shared" si="8"/>
        <v>2054</v>
      </c>
      <c r="D48" s="5">
        <f t="shared" si="1"/>
        <v>51594.2877976116</v>
      </c>
      <c r="E48" s="5">
        <f t="shared" si="2"/>
        <v>510.83453264962009</v>
      </c>
      <c r="F48" s="3"/>
      <c r="G48" s="2">
        <f t="shared" si="3"/>
        <v>17547.89596013253</v>
      </c>
      <c r="H48" s="12"/>
      <c r="I48" s="2">
        <f t="shared" si="4"/>
        <v>1816.9091477121219</v>
      </c>
      <c r="J48" s="13"/>
    </row>
    <row r="49" spans="3:9" x14ac:dyDescent="0.3">
      <c r="C49" s="1">
        <f t="shared" si="8"/>
        <v>2055</v>
      </c>
      <c r="D49" s="5">
        <f t="shared" si="1"/>
        <v>52110.230675587714</v>
      </c>
      <c r="E49" s="5">
        <f t="shared" si="2"/>
        <v>515.94287797611469</v>
      </c>
      <c r="F49" s="3"/>
      <c r="G49" s="2">
        <f t="shared" si="3"/>
        <v>17723.374919733855</v>
      </c>
      <c r="H49" s="12"/>
      <c r="I49" s="2">
        <f t="shared" si="4"/>
        <v>1835.0782391892433</v>
      </c>
    </row>
    <row r="50" spans="3:9" x14ac:dyDescent="0.3">
      <c r="C50" s="1">
        <f t="shared" si="8"/>
        <v>2056</v>
      </c>
      <c r="D50" s="5">
        <f t="shared" si="1"/>
        <v>52631.332982343592</v>
      </c>
      <c r="E50" s="5">
        <f t="shared" si="2"/>
        <v>521.10230675587809</v>
      </c>
      <c r="F50" s="3"/>
      <c r="G50" s="2">
        <f t="shared" si="3"/>
        <v>17900.608668931192</v>
      </c>
      <c r="H50" s="12"/>
      <c r="I50" s="2">
        <f t="shared" si="4"/>
        <v>1853.4290215811354</v>
      </c>
    </row>
    <row r="51" spans="3:9" x14ac:dyDescent="0.3">
      <c r="C51" s="1">
        <f>C50+1</f>
        <v>2057</v>
      </c>
      <c r="D51" s="5">
        <f t="shared" si="1"/>
        <v>53157.646312167031</v>
      </c>
      <c r="E51" s="5">
        <f t="shared" si="2"/>
        <v>526.31332982343883</v>
      </c>
      <c r="F51" s="3"/>
      <c r="G51" s="2">
        <f t="shared" si="3"/>
        <v>18079.614755620503</v>
      </c>
      <c r="H51" s="12"/>
      <c r="I51" s="2">
        <f t="shared" si="4"/>
        <v>1871.9633117969468</v>
      </c>
    </row>
    <row r="52" spans="3:9" x14ac:dyDescent="0.3">
      <c r="C52" s="1">
        <f>C51+1</f>
        <v>2058</v>
      </c>
      <c r="D52" s="5">
        <f t="shared" si="1"/>
        <v>53689.222775288705</v>
      </c>
      <c r="E52" s="5">
        <f t="shared" si="2"/>
        <v>531.57646312167344</v>
      </c>
      <c r="F52" s="3"/>
      <c r="G52" s="2">
        <f t="shared" si="3"/>
        <v>18260.410903176708</v>
      </c>
      <c r="H52" s="12"/>
      <c r="I52" s="2">
        <f t="shared" si="4"/>
        <v>1890.6829449149161</v>
      </c>
    </row>
    <row r="53" spans="3:9" x14ac:dyDescent="0.3">
      <c r="C53" s="1">
        <f>C52+1</f>
        <v>2059</v>
      </c>
      <c r="D53" s="5">
        <f t="shared" si="1"/>
        <v>54226.115003041596</v>
      </c>
      <c r="E53" s="5">
        <f t="shared" si="2"/>
        <v>536.8922277528909</v>
      </c>
      <c r="F53" s="3"/>
      <c r="G53" s="2">
        <f t="shared" si="3"/>
        <v>18443.015012208474</v>
      </c>
      <c r="H53" s="12"/>
      <c r="I53" s="2">
        <f t="shared" si="4"/>
        <v>1909.5897743640653</v>
      </c>
    </row>
    <row r="54" spans="3:9" x14ac:dyDescent="0.3">
      <c r="C54" s="1">
        <f>C53+1</f>
        <v>2060</v>
      </c>
      <c r="D54" s="5">
        <f t="shared" si="1"/>
        <v>54768.376153072015</v>
      </c>
      <c r="E54" s="5">
        <f t="shared" si="2"/>
        <v>542.26115003041923</v>
      </c>
      <c r="F54" s="3"/>
      <c r="G54" s="2">
        <f t="shared" si="3"/>
        <v>18627.445162330558</v>
      </c>
      <c r="H54" s="12"/>
      <c r="I54" s="2">
        <f t="shared" si="4"/>
        <v>1928.6856721077058</v>
      </c>
    </row>
  </sheetData>
  <mergeCells count="3">
    <mergeCell ref="G4:J7"/>
    <mergeCell ref="J45:J46"/>
    <mergeCell ref="C4:E7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4"/>
  <sheetViews>
    <sheetView topLeftCell="B1" zoomScaleNormal="100" workbookViewId="0">
      <selection activeCell="I54" sqref="I54"/>
    </sheetView>
  </sheetViews>
  <sheetFormatPr baseColWidth="10" defaultRowHeight="14.4" x14ac:dyDescent="0.3"/>
  <cols>
    <col min="1" max="1" width="0" hidden="1" customWidth="1"/>
    <col min="2" max="2" width="2.33203125" customWidth="1"/>
    <col min="3" max="3" width="21.109375" customWidth="1"/>
    <col min="4" max="4" width="16.21875" customWidth="1"/>
    <col min="5" max="5" width="11.5546875" customWidth="1"/>
    <col min="6" max="6" width="0.6640625" customWidth="1"/>
    <col min="7" max="7" width="18.21875" customWidth="1"/>
    <col min="8" max="8" width="0.6640625" customWidth="1"/>
    <col min="9" max="9" width="18.5546875" customWidth="1"/>
    <col min="10" max="10" width="42.5546875" customWidth="1"/>
  </cols>
  <sheetData>
    <row r="1" spans="2:16" ht="9.6" customHeight="1" thickBot="1" x14ac:dyDescent="0.35">
      <c r="H1" s="16"/>
    </row>
    <row r="2" spans="2:16" ht="15" hidden="1" thickBot="1" x14ac:dyDescent="0.35">
      <c r="H2" s="16"/>
    </row>
    <row r="3" spans="2:16" ht="15" hidden="1" thickBot="1" x14ac:dyDescent="0.35">
      <c r="H3" s="16"/>
    </row>
    <row r="4" spans="2:16" ht="37.799999999999997" customHeight="1" x14ac:dyDescent="0.3">
      <c r="B4" s="13"/>
      <c r="C4" s="20"/>
      <c r="D4" s="21"/>
      <c r="E4" s="21"/>
      <c r="F4" s="11"/>
      <c r="G4" s="20"/>
      <c r="H4" s="21"/>
      <c r="I4" s="21"/>
      <c r="J4" s="26"/>
      <c r="N4" s="15"/>
      <c r="O4" s="15"/>
      <c r="P4" s="15"/>
    </row>
    <row r="5" spans="2:16" x14ac:dyDescent="0.3">
      <c r="B5" s="13"/>
      <c r="C5" s="22"/>
      <c r="D5" s="23"/>
      <c r="E5" s="23"/>
      <c r="F5" s="11"/>
      <c r="G5" s="22"/>
      <c r="H5" s="23"/>
      <c r="I5" s="23"/>
      <c r="J5" s="27"/>
      <c r="N5" s="15"/>
      <c r="O5" s="15"/>
      <c r="P5" s="15"/>
    </row>
    <row r="6" spans="2:16" x14ac:dyDescent="0.3">
      <c r="B6" s="13"/>
      <c r="C6" s="22"/>
      <c r="D6" s="23"/>
      <c r="E6" s="23"/>
      <c r="F6" s="11"/>
      <c r="G6" s="22"/>
      <c r="H6" s="23"/>
      <c r="I6" s="23"/>
      <c r="J6" s="27"/>
      <c r="N6" s="15"/>
      <c r="O6" s="15"/>
      <c r="P6" s="15"/>
    </row>
    <row r="7" spans="2:16" ht="15" thickBot="1" x14ac:dyDescent="0.35">
      <c r="B7" s="13"/>
      <c r="C7" s="24"/>
      <c r="D7" s="25"/>
      <c r="E7" s="25"/>
      <c r="F7" s="11"/>
      <c r="G7" s="24"/>
      <c r="H7" s="25"/>
      <c r="I7" s="25"/>
      <c r="J7" s="28"/>
      <c r="N7" s="15"/>
      <c r="O7" s="15"/>
      <c r="P7" s="15"/>
    </row>
    <row r="8" spans="2:16" ht="15" thickBot="1" x14ac:dyDescent="0.35">
      <c r="C8" s="10"/>
      <c r="D8" s="8"/>
      <c r="E8" s="9"/>
      <c r="F8" s="7"/>
      <c r="G8" s="17"/>
      <c r="H8" s="18"/>
      <c r="I8" s="19"/>
    </row>
    <row r="9" spans="2:16" x14ac:dyDescent="0.3">
      <c r="C9" s="4">
        <v>2015</v>
      </c>
      <c r="D9" s="5">
        <v>35000</v>
      </c>
      <c r="E9" s="4" t="s">
        <v>0</v>
      </c>
      <c r="F9" s="6"/>
      <c r="G9" s="5">
        <f>G10/(1+0.015)</f>
        <v>11845.320197044337</v>
      </c>
      <c r="H9" s="12"/>
      <c r="I9" s="5">
        <f>G9*0.10354</f>
        <v>1226.4644532019706</v>
      </c>
    </row>
    <row r="10" spans="2:16" x14ac:dyDescent="0.3">
      <c r="C10" s="1">
        <f>C9+1</f>
        <v>2016</v>
      </c>
      <c r="D10" s="5">
        <f>D9*(1+0.015)</f>
        <v>35525</v>
      </c>
      <c r="E10" s="5">
        <f>D10-D9</f>
        <v>525</v>
      </c>
      <c r="F10" s="3"/>
      <c r="G10" s="1">
        <v>12023</v>
      </c>
      <c r="H10" s="12"/>
      <c r="I10" s="2">
        <f>G10*0.10354</f>
        <v>1244.86142</v>
      </c>
    </row>
    <row r="11" spans="2:16" x14ac:dyDescent="0.3">
      <c r="C11" s="1">
        <f t="shared" ref="C11:C27" si="0">C10+1</f>
        <v>2017</v>
      </c>
      <c r="D11" s="5">
        <f t="shared" ref="D11:D54" si="1">D10*(1+0.015)</f>
        <v>36057.875</v>
      </c>
      <c r="E11" s="5">
        <f t="shared" ref="E11:E54" si="2">D11-D10</f>
        <v>532.875</v>
      </c>
      <c r="F11" s="3"/>
      <c r="G11" s="2">
        <f>G10*(1+0.015)</f>
        <v>12203.344999999999</v>
      </c>
      <c r="H11" s="12"/>
      <c r="I11" s="2">
        <f>G11*0.10354</f>
        <v>1263.5343412999998</v>
      </c>
    </row>
    <row r="12" spans="2:16" x14ac:dyDescent="0.3">
      <c r="C12" s="1">
        <f t="shared" si="0"/>
        <v>2018</v>
      </c>
      <c r="D12" s="5">
        <f t="shared" si="1"/>
        <v>36598.743124999994</v>
      </c>
      <c r="E12" s="5">
        <f t="shared" si="2"/>
        <v>540.8681249999936</v>
      </c>
      <c r="F12" s="3"/>
      <c r="G12" s="2">
        <f t="shared" ref="G12:G54" si="3">G11*(1+0.015)</f>
        <v>12386.395174999998</v>
      </c>
      <c r="H12" s="12"/>
      <c r="I12" s="2">
        <f t="shared" ref="I12:I54" si="4">G12*0.10354</f>
        <v>1282.4873564194997</v>
      </c>
    </row>
    <row r="13" spans="2:16" x14ac:dyDescent="0.3">
      <c r="C13" s="1">
        <f t="shared" si="0"/>
        <v>2019</v>
      </c>
      <c r="D13" s="5">
        <f t="shared" si="1"/>
        <v>37147.724271874991</v>
      </c>
      <c r="E13" s="5">
        <f t="shared" si="2"/>
        <v>548.98114687499765</v>
      </c>
      <c r="F13" s="3"/>
      <c r="G13" s="2">
        <f t="shared" si="3"/>
        <v>12572.191102624996</v>
      </c>
      <c r="H13" s="12"/>
      <c r="I13" s="2">
        <f t="shared" si="4"/>
        <v>1301.7246667657921</v>
      </c>
    </row>
    <row r="14" spans="2:16" x14ac:dyDescent="0.3">
      <c r="C14" s="1">
        <f t="shared" si="0"/>
        <v>2020</v>
      </c>
      <c r="D14" s="5">
        <f t="shared" si="1"/>
        <v>37704.940135953111</v>
      </c>
      <c r="E14" s="5">
        <f t="shared" si="2"/>
        <v>557.21586407811992</v>
      </c>
      <c r="F14" s="3"/>
      <c r="G14" s="2">
        <f t="shared" si="3"/>
        <v>12760.773969164369</v>
      </c>
      <c r="H14" s="12"/>
      <c r="I14" s="2">
        <f t="shared" si="4"/>
        <v>1321.2505367672786</v>
      </c>
    </row>
    <row r="15" spans="2:16" x14ac:dyDescent="0.3">
      <c r="C15" s="1">
        <f t="shared" si="0"/>
        <v>2021</v>
      </c>
      <c r="D15" s="5">
        <f t="shared" si="1"/>
        <v>38270.514237992407</v>
      </c>
      <c r="E15" s="5">
        <f t="shared" si="2"/>
        <v>565.57410203929612</v>
      </c>
      <c r="F15" s="3"/>
      <c r="G15" s="2">
        <f t="shared" si="3"/>
        <v>12952.185578701834</v>
      </c>
      <c r="H15" s="12"/>
      <c r="I15" s="2">
        <f t="shared" si="4"/>
        <v>1341.0692948187877</v>
      </c>
    </row>
    <row r="16" spans="2:16" x14ac:dyDescent="0.3">
      <c r="C16" s="1">
        <f t="shared" si="0"/>
        <v>2022</v>
      </c>
      <c r="D16" s="5">
        <f t="shared" si="1"/>
        <v>38844.571951562291</v>
      </c>
      <c r="E16" s="5">
        <f t="shared" si="2"/>
        <v>574.05771356988407</v>
      </c>
      <c r="F16" s="3"/>
      <c r="G16" s="2">
        <f t="shared" si="3"/>
        <v>13146.46836238236</v>
      </c>
      <c r="H16" s="12"/>
      <c r="I16" s="2">
        <f t="shared" si="4"/>
        <v>1361.1853342410695</v>
      </c>
    </row>
    <row r="17" spans="3:9" x14ac:dyDescent="0.3">
      <c r="C17" s="1">
        <f t="shared" si="0"/>
        <v>2023</v>
      </c>
      <c r="D17" s="5">
        <f t="shared" si="1"/>
        <v>39427.240530835719</v>
      </c>
      <c r="E17" s="5">
        <f t="shared" si="2"/>
        <v>582.66857927342789</v>
      </c>
      <c r="F17" s="3"/>
      <c r="G17" s="2">
        <f t="shared" si="3"/>
        <v>13343.665387818095</v>
      </c>
      <c r="H17" s="12"/>
      <c r="I17" s="2">
        <f t="shared" si="4"/>
        <v>1381.6031142546856</v>
      </c>
    </row>
    <row r="18" spans="3:9" x14ac:dyDescent="0.3">
      <c r="C18" s="1">
        <f t="shared" si="0"/>
        <v>2024</v>
      </c>
      <c r="D18" s="5">
        <f t="shared" si="1"/>
        <v>40018.649138798253</v>
      </c>
      <c r="E18" s="5">
        <f t="shared" si="2"/>
        <v>591.40860796253401</v>
      </c>
      <c r="F18" s="3"/>
      <c r="G18" s="2">
        <f t="shared" si="3"/>
        <v>13543.820368635365</v>
      </c>
      <c r="H18" s="12"/>
      <c r="I18" s="2">
        <f t="shared" si="4"/>
        <v>1402.3271609685055</v>
      </c>
    </row>
    <row r="19" spans="3:9" x14ac:dyDescent="0.3">
      <c r="C19" s="1">
        <f t="shared" si="0"/>
        <v>2025</v>
      </c>
      <c r="D19" s="5">
        <f t="shared" si="1"/>
        <v>40618.928875880221</v>
      </c>
      <c r="E19" s="5">
        <f t="shared" si="2"/>
        <v>600.27973708196805</v>
      </c>
      <c r="F19" s="3"/>
      <c r="G19" s="2">
        <f t="shared" si="3"/>
        <v>13746.977674164893</v>
      </c>
      <c r="H19" s="12"/>
      <c r="I19" s="2">
        <f t="shared" si="4"/>
        <v>1423.3620683830329</v>
      </c>
    </row>
    <row r="20" spans="3:9" x14ac:dyDescent="0.3">
      <c r="C20" s="1">
        <f t="shared" si="0"/>
        <v>2026</v>
      </c>
      <c r="D20" s="5">
        <f t="shared" si="1"/>
        <v>41228.21280901842</v>
      </c>
      <c r="E20" s="5">
        <f t="shared" si="2"/>
        <v>609.28393313819834</v>
      </c>
      <c r="F20" s="3"/>
      <c r="G20" s="2">
        <f t="shared" si="3"/>
        <v>13953.182339277366</v>
      </c>
      <c r="H20" s="12"/>
      <c r="I20" s="2">
        <f t="shared" si="4"/>
        <v>1444.7124994087783</v>
      </c>
    </row>
    <row r="21" spans="3:9" x14ac:dyDescent="0.3">
      <c r="C21" s="1">
        <f t="shared" si="0"/>
        <v>2027</v>
      </c>
      <c r="D21" s="5">
        <f t="shared" si="1"/>
        <v>41846.636001153689</v>
      </c>
      <c r="E21" s="5">
        <f t="shared" si="2"/>
        <v>618.42319213526935</v>
      </c>
      <c r="F21" s="3"/>
      <c r="G21" s="2">
        <f t="shared" si="3"/>
        <v>14162.480074366526</v>
      </c>
      <c r="H21" s="12"/>
      <c r="I21" s="2">
        <f t="shared" si="4"/>
        <v>1466.38318689991</v>
      </c>
    </row>
    <row r="22" spans="3:9" x14ac:dyDescent="0.3">
      <c r="C22" s="1">
        <f t="shared" si="0"/>
        <v>2028</v>
      </c>
      <c r="D22" s="5">
        <f t="shared" si="1"/>
        <v>42474.335541170993</v>
      </c>
      <c r="E22" s="5">
        <f t="shared" si="2"/>
        <v>627.69954001730366</v>
      </c>
      <c r="F22" s="3"/>
      <c r="G22" s="2">
        <f t="shared" si="3"/>
        <v>14374.917275482023</v>
      </c>
      <c r="H22" s="12"/>
      <c r="I22" s="2">
        <f t="shared" si="4"/>
        <v>1488.3789347034085</v>
      </c>
    </row>
    <row r="23" spans="3:9" x14ac:dyDescent="0.3">
      <c r="C23" s="1">
        <f t="shared" si="0"/>
        <v>2029</v>
      </c>
      <c r="D23" s="5">
        <f t="shared" si="1"/>
        <v>43111.450574288552</v>
      </c>
      <c r="E23" s="5">
        <f t="shared" si="2"/>
        <v>637.11503311755951</v>
      </c>
      <c r="F23" s="3"/>
      <c r="G23" s="2">
        <f t="shared" si="3"/>
        <v>14590.541034614253</v>
      </c>
      <c r="H23" s="12"/>
      <c r="I23" s="2">
        <f t="shared" si="4"/>
        <v>1510.7046187239596</v>
      </c>
    </row>
    <row r="24" spans="3:9" x14ac:dyDescent="0.3">
      <c r="C24" s="1">
        <f t="shared" si="0"/>
        <v>2030</v>
      </c>
      <c r="D24" s="5">
        <f t="shared" si="1"/>
        <v>43758.12233290288</v>
      </c>
      <c r="E24" s="5">
        <f t="shared" si="2"/>
        <v>646.6717586143277</v>
      </c>
      <c r="F24" s="3"/>
      <c r="G24" s="2">
        <f t="shared" si="3"/>
        <v>14809.399150133466</v>
      </c>
      <c r="H24" s="12"/>
      <c r="I24" s="2">
        <f t="shared" si="4"/>
        <v>1533.3651880048189</v>
      </c>
    </row>
    <row r="25" spans="3:9" x14ac:dyDescent="0.3">
      <c r="C25" s="1">
        <f t="shared" si="0"/>
        <v>2031</v>
      </c>
      <c r="D25" s="5">
        <f t="shared" si="1"/>
        <v>44414.494167896417</v>
      </c>
      <c r="E25" s="5">
        <f t="shared" si="2"/>
        <v>656.37183499353705</v>
      </c>
      <c r="F25" s="3"/>
      <c r="G25" s="2">
        <f t="shared" si="3"/>
        <v>15031.540137385466</v>
      </c>
      <c r="H25" s="12"/>
      <c r="I25" s="2">
        <f t="shared" si="4"/>
        <v>1556.365665824891</v>
      </c>
    </row>
    <row r="26" spans="3:9" x14ac:dyDescent="0.3">
      <c r="C26" s="1">
        <f t="shared" si="0"/>
        <v>2032</v>
      </c>
      <c r="D26" s="5">
        <f t="shared" si="1"/>
        <v>45080.711580414856</v>
      </c>
      <c r="E26" s="5">
        <f t="shared" si="2"/>
        <v>666.21741251843923</v>
      </c>
      <c r="F26" s="3"/>
      <c r="G26" s="2">
        <f t="shared" si="3"/>
        <v>15257.013239446245</v>
      </c>
      <c r="H26" s="12"/>
      <c r="I26" s="2">
        <f t="shared" si="4"/>
        <v>1579.7111508122641</v>
      </c>
    </row>
    <row r="27" spans="3:9" x14ac:dyDescent="0.3">
      <c r="C27" s="1">
        <f t="shared" si="0"/>
        <v>2033</v>
      </c>
      <c r="D27" s="5">
        <f t="shared" si="1"/>
        <v>45756.922254121077</v>
      </c>
      <c r="E27" s="5">
        <f t="shared" si="2"/>
        <v>676.2106737062204</v>
      </c>
      <c r="F27" s="3"/>
      <c r="G27" s="2">
        <f t="shared" si="3"/>
        <v>15485.868438037938</v>
      </c>
      <c r="H27" s="12"/>
      <c r="I27" s="2">
        <f t="shared" si="4"/>
        <v>1603.406818074448</v>
      </c>
    </row>
    <row r="28" spans="3:9" x14ac:dyDescent="0.3">
      <c r="C28" s="1">
        <f>C27+1</f>
        <v>2034</v>
      </c>
      <c r="D28" s="5">
        <f t="shared" si="1"/>
        <v>46443.276087932885</v>
      </c>
      <c r="E28" s="5">
        <f t="shared" si="2"/>
        <v>686.35383381180873</v>
      </c>
      <c r="F28" s="3"/>
      <c r="G28" s="2">
        <f t="shared" si="3"/>
        <v>15718.156464608506</v>
      </c>
      <c r="H28" s="12"/>
      <c r="I28" s="2">
        <f t="shared" si="4"/>
        <v>1627.4579203455646</v>
      </c>
    </row>
    <row r="29" spans="3:9" x14ac:dyDescent="0.3">
      <c r="C29" s="1">
        <f>C28+1</f>
        <v>2035</v>
      </c>
      <c r="D29" s="5">
        <f t="shared" si="1"/>
        <v>47139.925229251872</v>
      </c>
      <c r="E29" s="5">
        <f t="shared" si="2"/>
        <v>696.64914131898695</v>
      </c>
      <c r="F29" s="3"/>
      <c r="G29" s="2">
        <f t="shared" si="3"/>
        <v>15953.928811577633</v>
      </c>
      <c r="H29" s="12"/>
      <c r="I29" s="2">
        <f t="shared" si="4"/>
        <v>1651.8697891507479</v>
      </c>
    </row>
    <row r="30" spans="3:9" x14ac:dyDescent="0.3">
      <c r="C30" s="1">
        <f t="shared" ref="C30:C34" si="5">C29+1</f>
        <v>2036</v>
      </c>
      <c r="D30" s="5">
        <f t="shared" si="1"/>
        <v>47847.024107690646</v>
      </c>
      <c r="E30" s="5">
        <f t="shared" si="2"/>
        <v>707.09887843877368</v>
      </c>
      <c r="F30" s="3"/>
      <c r="G30" s="2">
        <f t="shared" si="3"/>
        <v>16193.237743751295</v>
      </c>
      <c r="H30" s="12"/>
      <c r="I30" s="2">
        <f t="shared" si="4"/>
        <v>1676.6478359880091</v>
      </c>
    </row>
    <row r="31" spans="3:9" x14ac:dyDescent="0.3">
      <c r="C31" s="1">
        <f t="shared" si="5"/>
        <v>2037</v>
      </c>
      <c r="D31" s="5">
        <f t="shared" si="1"/>
        <v>48564.729469306003</v>
      </c>
      <c r="E31" s="5">
        <f t="shared" si="2"/>
        <v>717.70536161535711</v>
      </c>
      <c r="F31" s="3"/>
      <c r="G31" s="2">
        <f t="shared" si="3"/>
        <v>16436.136309907564</v>
      </c>
      <c r="H31" s="12"/>
      <c r="I31" s="2">
        <f t="shared" si="4"/>
        <v>1701.797553527829</v>
      </c>
    </row>
    <row r="32" spans="3:9" x14ac:dyDescent="0.3">
      <c r="C32" s="1">
        <f t="shared" si="5"/>
        <v>2038</v>
      </c>
      <c r="D32" s="5">
        <f t="shared" si="1"/>
        <v>49293.200411345591</v>
      </c>
      <c r="E32" s="5">
        <f t="shared" si="2"/>
        <v>728.47094203958841</v>
      </c>
      <c r="F32" s="3"/>
      <c r="G32" s="2">
        <f t="shared" si="3"/>
        <v>16682.678354556178</v>
      </c>
      <c r="H32" s="12"/>
      <c r="I32" s="2">
        <f t="shared" si="4"/>
        <v>1727.3245168307465</v>
      </c>
    </row>
    <row r="33" spans="3:10" x14ac:dyDescent="0.3">
      <c r="C33" s="1">
        <f t="shared" si="5"/>
        <v>2039</v>
      </c>
      <c r="D33" s="5">
        <f t="shared" si="1"/>
        <v>50032.598417515772</v>
      </c>
      <c r="E33" s="5">
        <f t="shared" si="2"/>
        <v>739.39800617018045</v>
      </c>
      <c r="F33" s="3"/>
      <c r="G33" s="2">
        <f t="shared" si="3"/>
        <v>16932.918529874518</v>
      </c>
      <c r="H33" s="12"/>
      <c r="I33" s="2">
        <f t="shared" si="4"/>
        <v>1753.2343845832074</v>
      </c>
    </row>
    <row r="34" spans="3:10" x14ac:dyDescent="0.3">
      <c r="C34" s="1">
        <f t="shared" si="5"/>
        <v>2040</v>
      </c>
      <c r="D34" s="5">
        <f t="shared" si="1"/>
        <v>50783.0873937785</v>
      </c>
      <c r="E34" s="5">
        <f t="shared" si="2"/>
        <v>750.4889762627281</v>
      </c>
      <c r="F34" s="3"/>
      <c r="G34" s="2">
        <f t="shared" si="3"/>
        <v>17186.912307822633</v>
      </c>
      <c r="H34" s="12"/>
      <c r="I34" s="2">
        <f t="shared" si="4"/>
        <v>1779.5329003519553</v>
      </c>
    </row>
    <row r="35" spans="3:10" x14ac:dyDescent="0.3">
      <c r="C35" s="1">
        <f>C34+1</f>
        <v>2041</v>
      </c>
      <c r="D35" s="5">
        <f t="shared" si="1"/>
        <v>51544.833704685174</v>
      </c>
      <c r="E35" s="5">
        <f t="shared" si="2"/>
        <v>761.7463109066739</v>
      </c>
      <c r="F35" s="3"/>
      <c r="G35" s="2">
        <f t="shared" si="3"/>
        <v>17444.715992439971</v>
      </c>
      <c r="H35" s="12"/>
      <c r="I35" s="2">
        <f t="shared" si="4"/>
        <v>1806.2258938572345</v>
      </c>
    </row>
    <row r="36" spans="3:10" x14ac:dyDescent="0.3">
      <c r="C36" s="1">
        <f t="shared" ref="C36:C39" si="6">C35+1</f>
        <v>2042</v>
      </c>
      <c r="D36" s="5">
        <f t="shared" si="1"/>
        <v>52318.006210255444</v>
      </c>
      <c r="E36" s="5">
        <f t="shared" si="2"/>
        <v>773.17250557027</v>
      </c>
      <c r="F36" s="3"/>
      <c r="G36" s="2">
        <f t="shared" si="3"/>
        <v>17706.386732326569</v>
      </c>
      <c r="H36" s="12"/>
      <c r="I36" s="2">
        <f t="shared" si="4"/>
        <v>1833.3192822650929</v>
      </c>
    </row>
    <row r="37" spans="3:10" x14ac:dyDescent="0.3">
      <c r="C37" s="1">
        <f t="shared" si="6"/>
        <v>2043</v>
      </c>
      <c r="D37" s="5">
        <f t="shared" si="1"/>
        <v>53102.776303409271</v>
      </c>
      <c r="E37" s="5">
        <f t="shared" si="2"/>
        <v>784.77009315382747</v>
      </c>
      <c r="F37" s="3"/>
      <c r="G37" s="2">
        <f t="shared" si="3"/>
        <v>17971.982533311468</v>
      </c>
      <c r="H37" s="12"/>
      <c r="I37" s="2">
        <f t="shared" si="4"/>
        <v>1860.8190714990692</v>
      </c>
    </row>
    <row r="38" spans="3:10" x14ac:dyDescent="0.3">
      <c r="C38" s="1">
        <f t="shared" si="6"/>
        <v>2044</v>
      </c>
      <c r="D38" s="5">
        <f t="shared" si="1"/>
        <v>53899.317947960408</v>
      </c>
      <c r="E38" s="5">
        <f t="shared" si="2"/>
        <v>796.54164455113641</v>
      </c>
      <c r="F38" s="3"/>
      <c r="G38" s="2">
        <f t="shared" si="3"/>
        <v>18241.562271311137</v>
      </c>
      <c r="H38" s="12"/>
      <c r="I38" s="2">
        <f t="shared" si="4"/>
        <v>1888.731357571555</v>
      </c>
    </row>
    <row r="39" spans="3:10" x14ac:dyDescent="0.3">
      <c r="C39" s="1">
        <f t="shared" si="6"/>
        <v>2045</v>
      </c>
      <c r="D39" s="5">
        <f t="shared" si="1"/>
        <v>54707.807717179807</v>
      </c>
      <c r="E39" s="5">
        <f t="shared" si="2"/>
        <v>808.48976921939902</v>
      </c>
      <c r="F39" s="3"/>
      <c r="G39" s="2">
        <f t="shared" si="3"/>
        <v>18515.185705380802</v>
      </c>
      <c r="H39" s="12"/>
      <c r="I39" s="2">
        <f t="shared" si="4"/>
        <v>1917.062327935128</v>
      </c>
    </row>
    <row r="40" spans="3:10" x14ac:dyDescent="0.3">
      <c r="C40" s="1">
        <f>C39+1</f>
        <v>2046</v>
      </c>
      <c r="D40" s="5">
        <f t="shared" si="1"/>
        <v>55528.424832937497</v>
      </c>
      <c r="E40" s="5">
        <f t="shared" si="2"/>
        <v>820.61711575769004</v>
      </c>
      <c r="F40" s="3"/>
      <c r="G40" s="2">
        <f t="shared" si="3"/>
        <v>18792.913490961513</v>
      </c>
      <c r="H40" s="12"/>
      <c r="I40" s="2">
        <f t="shared" si="4"/>
        <v>1945.8182628541549</v>
      </c>
    </row>
    <row r="41" spans="3:10" x14ac:dyDescent="0.3">
      <c r="C41" s="1">
        <f t="shared" ref="C41:C45" si="7">C40+1</f>
        <v>2047</v>
      </c>
      <c r="D41" s="5">
        <f t="shared" si="1"/>
        <v>56361.351205431551</v>
      </c>
      <c r="E41" s="5">
        <f t="shared" si="2"/>
        <v>832.92637249405379</v>
      </c>
      <c r="F41" s="3"/>
      <c r="G41" s="2">
        <f t="shared" si="3"/>
        <v>19074.807193325934</v>
      </c>
      <c r="H41" s="14"/>
      <c r="I41" s="2">
        <f t="shared" si="4"/>
        <v>1975.0055367969671</v>
      </c>
      <c r="J41" s="13"/>
    </row>
    <row r="42" spans="3:10" x14ac:dyDescent="0.3">
      <c r="C42" s="1">
        <f t="shared" si="7"/>
        <v>2048</v>
      </c>
      <c r="D42" s="5">
        <f t="shared" si="1"/>
        <v>57206.771473513021</v>
      </c>
      <c r="E42" s="5">
        <f t="shared" si="2"/>
        <v>845.42026808147057</v>
      </c>
      <c r="F42" s="3"/>
      <c r="G42" s="2">
        <f t="shared" si="3"/>
        <v>19360.92930122582</v>
      </c>
      <c r="H42" s="14"/>
      <c r="I42" s="2">
        <f t="shared" si="4"/>
        <v>2004.6306198489212</v>
      </c>
      <c r="J42" s="13"/>
    </row>
    <row r="43" spans="3:10" x14ac:dyDescent="0.3">
      <c r="C43" s="1">
        <f t="shared" si="7"/>
        <v>2049</v>
      </c>
      <c r="D43" s="5">
        <f t="shared" si="1"/>
        <v>58064.873045615714</v>
      </c>
      <c r="E43" s="5">
        <f t="shared" si="2"/>
        <v>858.10157210269244</v>
      </c>
      <c r="F43" s="3"/>
      <c r="G43" s="2">
        <f t="shared" si="3"/>
        <v>19651.343240744205</v>
      </c>
      <c r="H43" s="12"/>
      <c r="I43" s="2">
        <f t="shared" si="4"/>
        <v>2034.7000791466548</v>
      </c>
    </row>
    <row r="44" spans="3:10" x14ac:dyDescent="0.3">
      <c r="C44" s="1">
        <f t="shared" si="7"/>
        <v>2050</v>
      </c>
      <c r="D44" s="5">
        <f t="shared" si="1"/>
        <v>58935.846141299946</v>
      </c>
      <c r="E44" s="5">
        <f t="shared" si="2"/>
        <v>870.97309568423225</v>
      </c>
      <c r="F44" s="3"/>
      <c r="G44" s="2">
        <f t="shared" si="3"/>
        <v>19946.113389355367</v>
      </c>
      <c r="H44" s="12"/>
      <c r="I44" s="2">
        <f t="shared" si="4"/>
        <v>2065.2205803338547</v>
      </c>
    </row>
    <row r="45" spans="3:10" x14ac:dyDescent="0.3">
      <c r="C45" s="1">
        <f t="shared" si="7"/>
        <v>2051</v>
      </c>
      <c r="D45" s="5">
        <f t="shared" si="1"/>
        <v>59819.883833419437</v>
      </c>
      <c r="E45" s="5">
        <f t="shared" si="2"/>
        <v>884.03769211949111</v>
      </c>
      <c r="F45" s="3"/>
      <c r="G45" s="2">
        <f t="shared" si="3"/>
        <v>20245.305090195696</v>
      </c>
      <c r="H45" s="12"/>
      <c r="I45" s="2">
        <f t="shared" si="4"/>
        <v>2096.198889038862</v>
      </c>
      <c r="J45" s="29"/>
    </row>
    <row r="46" spans="3:10" x14ac:dyDescent="0.3">
      <c r="C46" s="1">
        <f>C45+1</f>
        <v>2052</v>
      </c>
      <c r="D46" s="5">
        <f t="shared" si="1"/>
        <v>60717.182090920724</v>
      </c>
      <c r="E46" s="5">
        <f t="shared" si="2"/>
        <v>897.29825750128657</v>
      </c>
      <c r="F46" s="3"/>
      <c r="G46" s="2">
        <f t="shared" si="3"/>
        <v>20548.984666548629</v>
      </c>
      <c r="H46" s="12"/>
      <c r="I46" s="2">
        <f t="shared" si="4"/>
        <v>2127.641872374445</v>
      </c>
      <c r="J46" s="29"/>
    </row>
    <row r="47" spans="3:10" x14ac:dyDescent="0.3">
      <c r="C47" s="1">
        <f t="shared" ref="C47:C50" si="8">C46+1</f>
        <v>2053</v>
      </c>
      <c r="D47" s="5">
        <f t="shared" si="1"/>
        <v>61627.939822284527</v>
      </c>
      <c r="E47" s="5">
        <f t="shared" si="2"/>
        <v>910.75773136380303</v>
      </c>
      <c r="F47" s="3"/>
      <c r="G47" s="2">
        <f t="shared" si="3"/>
        <v>20857.219436546857</v>
      </c>
      <c r="H47" s="12"/>
      <c r="I47" s="2">
        <f t="shared" si="4"/>
        <v>2159.5565004600612</v>
      </c>
      <c r="J47" s="13"/>
    </row>
    <row r="48" spans="3:10" x14ac:dyDescent="0.3">
      <c r="C48" s="1">
        <f t="shared" si="8"/>
        <v>2054</v>
      </c>
      <c r="D48" s="5">
        <f t="shared" si="1"/>
        <v>62552.35891961879</v>
      </c>
      <c r="E48" s="5">
        <f t="shared" si="2"/>
        <v>924.41909733426291</v>
      </c>
      <c r="F48" s="3"/>
      <c r="G48" s="2">
        <f t="shared" si="3"/>
        <v>21170.077728095057</v>
      </c>
      <c r="H48" s="12"/>
      <c r="I48" s="2">
        <f t="shared" si="4"/>
        <v>2191.9498479669619</v>
      </c>
      <c r="J48" s="13"/>
    </row>
    <row r="49" spans="3:9" x14ac:dyDescent="0.3">
      <c r="C49" s="1">
        <f t="shared" si="8"/>
        <v>2055</v>
      </c>
      <c r="D49" s="5">
        <f t="shared" si="1"/>
        <v>63490.644303413064</v>
      </c>
      <c r="E49" s="5">
        <f t="shared" si="2"/>
        <v>938.28538379427482</v>
      </c>
      <c r="F49" s="3"/>
      <c r="G49" s="2">
        <f t="shared" si="3"/>
        <v>21487.628894016481</v>
      </c>
      <c r="H49" s="12"/>
      <c r="I49" s="2">
        <f t="shared" si="4"/>
        <v>2224.8290956864662</v>
      </c>
    </row>
    <row r="50" spans="3:9" x14ac:dyDescent="0.3">
      <c r="C50" s="1">
        <f t="shared" si="8"/>
        <v>2056</v>
      </c>
      <c r="D50" s="5">
        <f t="shared" si="1"/>
        <v>64443.00396796425</v>
      </c>
      <c r="E50" s="5">
        <f t="shared" si="2"/>
        <v>952.35966455118614</v>
      </c>
      <c r="F50" s="3"/>
      <c r="G50" s="2">
        <f t="shared" si="3"/>
        <v>21809.943327426725</v>
      </c>
      <c r="H50" s="12"/>
      <c r="I50" s="2">
        <f t="shared" si="4"/>
        <v>2258.2015321217627</v>
      </c>
    </row>
    <row r="51" spans="3:9" x14ac:dyDescent="0.3">
      <c r="C51" s="1">
        <f>C50+1</f>
        <v>2057</v>
      </c>
      <c r="D51" s="5">
        <f t="shared" si="1"/>
        <v>65409.649027483705</v>
      </c>
      <c r="E51" s="5">
        <f t="shared" si="2"/>
        <v>966.64505951945466</v>
      </c>
      <c r="F51" s="3"/>
      <c r="G51" s="2">
        <f t="shared" si="3"/>
        <v>22137.092477338123</v>
      </c>
      <c r="H51" s="12"/>
      <c r="I51" s="2">
        <f t="shared" si="4"/>
        <v>2292.0745551035893</v>
      </c>
    </row>
    <row r="52" spans="3:9" x14ac:dyDescent="0.3">
      <c r="C52" s="1">
        <f>C51+1</f>
        <v>2058</v>
      </c>
      <c r="D52" s="5">
        <f t="shared" si="1"/>
        <v>66390.793762895948</v>
      </c>
      <c r="E52" s="5">
        <f t="shared" si="2"/>
        <v>981.14473541224288</v>
      </c>
      <c r="F52" s="3"/>
      <c r="G52" s="2">
        <f t="shared" si="3"/>
        <v>22469.148864498191</v>
      </c>
      <c r="H52" s="12"/>
      <c r="I52" s="2">
        <f t="shared" si="4"/>
        <v>2326.4556734301427</v>
      </c>
    </row>
    <row r="53" spans="3:9" x14ac:dyDescent="0.3">
      <c r="C53" s="1">
        <f>C52+1</f>
        <v>2059</v>
      </c>
      <c r="D53" s="5">
        <f t="shared" si="1"/>
        <v>67386.65566933938</v>
      </c>
      <c r="E53" s="5">
        <f t="shared" si="2"/>
        <v>995.86190644343151</v>
      </c>
      <c r="F53" s="3"/>
      <c r="G53" s="2">
        <f t="shared" si="3"/>
        <v>22806.186097465663</v>
      </c>
      <c r="H53" s="12"/>
      <c r="I53" s="2">
        <f t="shared" si="4"/>
        <v>2361.3525085315946</v>
      </c>
    </row>
    <row r="54" spans="3:9" x14ac:dyDescent="0.3">
      <c r="C54" s="1">
        <f>C53+1</f>
        <v>2060</v>
      </c>
      <c r="D54" s="5">
        <f t="shared" si="1"/>
        <v>68397.455504379468</v>
      </c>
      <c r="E54" s="5">
        <f t="shared" si="2"/>
        <v>1010.7998350400885</v>
      </c>
      <c r="F54" s="3"/>
      <c r="G54" s="2">
        <f t="shared" si="3"/>
        <v>23148.278888927645</v>
      </c>
      <c r="H54" s="12"/>
      <c r="I54" s="2">
        <f t="shared" si="4"/>
        <v>2396.7727961595683</v>
      </c>
    </row>
  </sheetData>
  <mergeCells count="3">
    <mergeCell ref="G4:J7"/>
    <mergeCell ref="J45:J46"/>
    <mergeCell ref="C4:E7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Szenario 1</vt:lpstr>
      <vt:lpstr>Szenario 2</vt:lpstr>
      <vt:lpstr>Szenario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Cyrano Golliez</dc:creator>
  <cp:lastModifiedBy>Cyrano Golliez</cp:lastModifiedBy>
  <dcterms:created xsi:type="dcterms:W3CDTF">2020-04-03T16:08:22Z</dcterms:created>
  <dcterms:modified xsi:type="dcterms:W3CDTF">2020-04-05T18:42:29Z</dcterms:modified>
</cp:coreProperties>
</file>