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"/>
    </mc:Choice>
  </mc:AlternateContent>
  <bookViews>
    <workbookView xWindow="-108" yWindow="-108" windowWidth="23256" windowHeight="12576" activeTab="1"/>
  </bookViews>
  <sheets>
    <sheet name="Try-Out" sheetId="1" r:id="rId1"/>
    <sheet name="Risikoschätzung " sheetId="2" r:id="rId2"/>
  </sheets>
  <definedNames>
    <definedName name="_xlnm.Print_Area" localSheetId="1">'Risikoschätzung '!$A$1:$V$53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0" i="2" l="1"/>
  <c r="P26" i="2"/>
  <c r="P25" i="2"/>
  <c r="P24" i="2"/>
  <c r="P22" i="2"/>
  <c r="P21" i="2"/>
  <c r="W9" i="2"/>
  <c r="V9" i="2"/>
  <c r="U9" i="2"/>
  <c r="T6" i="2"/>
  <c r="T5" i="2"/>
  <c r="W8" i="2"/>
  <c r="V8" i="2"/>
  <c r="U8" i="2"/>
  <c r="U26" i="2"/>
  <c r="U25" i="2"/>
  <c r="U24" i="2"/>
  <c r="T22" i="2"/>
  <c r="T21" i="2"/>
  <c r="T20" i="2"/>
  <c r="U22" i="2"/>
  <c r="U21" i="2"/>
  <c r="U20" i="2"/>
  <c r="S22" i="2"/>
  <c r="S21" i="2"/>
  <c r="S20" i="2"/>
  <c r="B25" i="1"/>
  <c r="N16" i="1"/>
  <c r="N24" i="1"/>
  <c r="I22" i="1"/>
  <c r="K16" i="1"/>
  <c r="B9" i="1"/>
  <c r="B7" i="1"/>
  <c r="B5" i="1"/>
  <c r="I10" i="1"/>
  <c r="K10" i="1"/>
  <c r="B31" i="1"/>
  <c r="K5" i="1"/>
  <c r="K18" i="1"/>
  <c r="B28" i="1"/>
  <c r="K7" i="1"/>
  <c r="K20" i="1"/>
  <c r="K22" i="1"/>
  <c r="B14" i="1"/>
  <c r="N13" i="1"/>
  <c r="B20" i="1"/>
  <c r="B17" i="1"/>
</calcChain>
</file>

<file path=xl/sharedStrings.xml><?xml version="1.0" encoding="utf-8"?>
<sst xmlns="http://schemas.openxmlformats.org/spreadsheetml/2006/main" count="34" uniqueCount="25">
  <si>
    <t>Autos + LKW +…</t>
  </si>
  <si>
    <t>Motorräder</t>
  </si>
  <si>
    <t xml:space="preserve">Tot Fahrzeuge: </t>
  </si>
  <si>
    <t>Anteil</t>
  </si>
  <si>
    <t>Auto + LKW + …</t>
  </si>
  <si>
    <t>Motorrad</t>
  </si>
  <si>
    <t>Fahrrad</t>
  </si>
  <si>
    <t>Fahrzeugbestand 2018</t>
  </si>
  <si>
    <t>Unfallstatistik 2019</t>
  </si>
  <si>
    <t>Todesfolge:</t>
  </si>
  <si>
    <t>Schwerverletzte</t>
  </si>
  <si>
    <t>Sachschaden und leichtverletze:</t>
  </si>
  <si>
    <t>Tot. Unfälle:</t>
  </si>
  <si>
    <r>
      <t xml:space="preserve">Unfallrisiko </t>
    </r>
    <r>
      <rPr>
        <sz val="11"/>
        <color theme="1"/>
        <rFont val="Calibri"/>
        <family val="2"/>
        <scheme val="minor"/>
      </rPr>
      <t>für Unfall mit Todesfolge</t>
    </r>
  </si>
  <si>
    <t>Velo</t>
  </si>
  <si>
    <t>Variante 1</t>
  </si>
  <si>
    <t>Variante 2</t>
  </si>
  <si>
    <t>Variante 3</t>
  </si>
  <si>
    <t>-</t>
  </si>
  <si>
    <r>
      <rPr>
        <sz val="11"/>
        <color rgb="FFFF0000"/>
        <rFont val="Calibri"/>
        <family val="2"/>
        <scheme val="minor"/>
      </rPr>
      <t>Reduktion</t>
    </r>
    <r>
      <rPr>
        <sz val="11"/>
        <color theme="1"/>
        <rFont val="Calibri"/>
        <family val="2"/>
        <scheme val="minor"/>
      </rPr>
      <t xml:space="preserve"> Unfallrisiko (MIV):</t>
    </r>
  </si>
  <si>
    <t>Verkehrsleitung</t>
  </si>
  <si>
    <t>Tote</t>
  </si>
  <si>
    <t>Leichtverletzte</t>
  </si>
  <si>
    <t>MIV</t>
  </si>
  <si>
    <r>
      <rPr>
        <sz val="11"/>
        <color rgb="FFFF0000"/>
        <rFont val="Calibri"/>
        <family val="2"/>
        <scheme val="minor"/>
      </rPr>
      <t>Erhöhung</t>
    </r>
    <r>
      <rPr>
        <sz val="11"/>
        <color theme="1"/>
        <rFont val="Calibri"/>
        <family val="2"/>
        <scheme val="minor"/>
      </rPr>
      <t xml:space="preserve"> Unfallrisiko (Velo):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</si>
</sst>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00E+00"/>
    <numFmt numFmtId="165" formatCode="_ * #,##0.0000000_ ;_ * \-#,##0.00000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14" xfId="0" applyBorder="1"/>
    <xf numFmtId="0" fontId="0" fillId="0" borderId="12" xfId="0" applyBorder="1"/>
    <xf numFmtId="0" fontId="0" fillId="0" borderId="4" xfId="0" applyBorder="1" applyAlignment="1"/>
    <xf numFmtId="0" fontId="0" fillId="0" borderId="10" xfId="0" applyBorder="1"/>
    <xf numFmtId="0" fontId="0" fillId="0" borderId="11" xfId="0" applyBorder="1"/>
    <xf numFmtId="0" fontId="0" fillId="0" borderId="3" xfId="0" applyBorder="1" applyAlignment="1">
      <alignment vertical="center"/>
    </xf>
    <xf numFmtId="165" fontId="0" fillId="0" borderId="8" xfId="1" applyNumberFormat="1" applyFont="1" applyBorder="1"/>
    <xf numFmtId="11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9" fontId="0" fillId="0" borderId="24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24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259080</xdr:colOff>
      <xdr:row>12</xdr:row>
      <xdr:rowOff>167640</xdr:rowOff>
    </xdr:from>
    <xdr:ext cx="48667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=""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59080" y="236220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𝑀𝐼𝑉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de-CH" sz="1100"/>
                <a:t> = </a:t>
              </a:r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259080" y="236220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de-CH" sz="1100" b="0" i="0">
                  <a:latin typeface="Cambria Math" panose="02040503050406030204" pitchFamily="18" charset="0"/>
                </a:rPr>
                <a:t>𝑀𝐼𝑉,𝑐)</a:t>
              </a:r>
              <a:r>
                <a:rPr lang="de-CH" sz="1100"/>
                <a:t> = </a:t>
              </a:r>
            </a:p>
          </xdr:txBody>
        </xdr:sp>
      </mc:Fallback>
    </mc:AlternateContent>
    <xdr:clientData/>
  </xdr:oneCellAnchor>
  <xdr:oneCellAnchor>
    <xdr:from>
      <xdr:col>2</xdr:col>
      <xdr:colOff>167640</xdr:colOff>
      <xdr:row>12</xdr:row>
      <xdr:rowOff>137160</xdr:rowOff>
    </xdr:from>
    <xdr:ext cx="516423" cy="3207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=""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019300" y="233172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2019300" y="233172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𝑈𝑛𝑓𝑎𝑙𝑙〗_𝑐/𝑃𝑘𝑚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15</xdr:row>
      <xdr:rowOff>152401</xdr:rowOff>
    </xdr:from>
    <xdr:ext cx="96012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>
              <a:extLst>
                <a:ext uri="{FF2B5EF4-FFF2-40B4-BE49-F238E27FC236}">
                  <a16:creationId xmlns=""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0" y="2895601"/>
              <a:ext cx="96012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0" y="2895601"/>
              <a:ext cx="96012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𝑀𝐼𝑉,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137160</xdr:colOff>
      <xdr:row>15</xdr:row>
      <xdr:rowOff>91440</xdr:rowOff>
    </xdr:from>
    <xdr:ext cx="525528" cy="331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=""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988820" y="283464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988820" y="283464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175260</xdr:colOff>
      <xdr:row>18</xdr:row>
      <xdr:rowOff>160020</xdr:rowOff>
    </xdr:from>
    <xdr:ext cx="553998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>
              <a:extLst>
                <a:ext uri="{FF2B5EF4-FFF2-40B4-BE49-F238E27FC236}">
                  <a16:creationId xmlns=""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75260" y="3451860"/>
              <a:ext cx="553998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75260" y="3451860"/>
              <a:ext cx="553998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𝑀𝐼𝑉,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144780</xdr:colOff>
      <xdr:row>18</xdr:row>
      <xdr:rowOff>99060</xdr:rowOff>
    </xdr:from>
    <xdr:ext cx="527965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=""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1996440" y="33909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996440" y="33909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327660</xdr:colOff>
      <xdr:row>23</xdr:row>
      <xdr:rowOff>160021</xdr:rowOff>
    </xdr:from>
    <xdr:ext cx="78486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>
              <a:extLst>
                <a:ext uri="{FF2B5EF4-FFF2-40B4-BE49-F238E27FC236}">
                  <a16:creationId xmlns=""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327660" y="4366261"/>
              <a:ext cx="78486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327660" y="4366261"/>
              <a:ext cx="78486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𝑉𝑒𝑙𝑜,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434340</xdr:colOff>
      <xdr:row>26</xdr:row>
      <xdr:rowOff>160020</xdr:rowOff>
    </xdr:from>
    <xdr:ext cx="568104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>
              <a:extLst>
                <a:ext uri="{FF2B5EF4-FFF2-40B4-BE49-F238E27FC236}">
                  <a16:creationId xmlns=""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434340" y="4914900"/>
              <a:ext cx="568104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434340" y="4914900"/>
              <a:ext cx="568104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𝑉𝑒𝑙𝑜,𝑏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441960</xdr:colOff>
      <xdr:row>29</xdr:row>
      <xdr:rowOff>175260</xdr:rowOff>
    </xdr:from>
    <xdr:ext cx="504818" cy="1978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>
              <a:extLst>
                <a:ext uri="{FF2B5EF4-FFF2-40B4-BE49-F238E27FC236}">
                  <a16:creationId xmlns=""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441960" y="5478780"/>
              <a:ext cx="504818" cy="197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441960" y="5478780"/>
              <a:ext cx="504818" cy="197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𝑉𝑒𝑙𝑜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121920</xdr:colOff>
      <xdr:row>23</xdr:row>
      <xdr:rowOff>99060</xdr:rowOff>
    </xdr:from>
    <xdr:ext cx="508536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feld 11">
              <a:extLst>
                <a:ext uri="{FF2B5EF4-FFF2-40B4-BE49-F238E27FC236}">
                  <a16:creationId xmlns=""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2758440" y="4305300"/>
              <a:ext cx="508536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2" name="Textfeld 11"/>
            <xdr:cNvSpPr txBox="1"/>
          </xdr:nvSpPr>
          <xdr:spPr>
            <a:xfrm>
              <a:off x="2758440" y="4305300"/>
              <a:ext cx="508536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𝑈𝑛𝑓𝑎𝑙𝑙〗_𝑐/𝑃𝑘𝑚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121920</xdr:colOff>
      <xdr:row>26</xdr:row>
      <xdr:rowOff>106680</xdr:rowOff>
    </xdr:from>
    <xdr:ext cx="525528" cy="331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feld 12">
              <a:extLst>
                <a:ext uri="{FF2B5EF4-FFF2-40B4-BE49-F238E27FC236}">
                  <a16:creationId xmlns=""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2758440" y="48615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3" name="Textfeld 12"/>
            <xdr:cNvSpPr txBox="1"/>
          </xdr:nvSpPr>
          <xdr:spPr>
            <a:xfrm>
              <a:off x="2758440" y="48615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76200</xdr:colOff>
      <xdr:row>29</xdr:row>
      <xdr:rowOff>106680</xdr:rowOff>
    </xdr:from>
    <xdr:ext cx="527965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>
              <a:extLst>
                <a:ext uri="{FF2B5EF4-FFF2-40B4-BE49-F238E27FC236}">
                  <a16:creationId xmlns=""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2712720" y="54102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2712720" y="54102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53340</xdr:rowOff>
    </xdr:from>
    <xdr:to>
      <xdr:col>3</xdr:col>
      <xdr:colOff>975360</xdr:colOff>
      <xdr:row>5</xdr:row>
      <xdr:rowOff>137160</xdr:rowOff>
    </xdr:to>
    <xdr:sp macro="" textlink="">
      <xdr:nvSpPr>
        <xdr:cNvPr id="2" name="Textfeld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59180" y="236220"/>
          <a:ext cx="2880360" cy="82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 u="sng"/>
            <a:t>Unfallrisiken</a:t>
          </a:r>
          <a:r>
            <a:rPr lang="de-CH" sz="1100" baseline="0"/>
            <a:t> für Unfälle der Typen </a:t>
          </a:r>
          <a:r>
            <a:rPr lang="de-CH" sz="1100" i="1" baseline="0"/>
            <a:t>a</a:t>
          </a:r>
          <a:r>
            <a:rPr lang="de-CH" sz="1100" baseline="0"/>
            <a:t>, </a:t>
          </a:r>
          <a:r>
            <a:rPr lang="de-CH" sz="1100" i="1" baseline="0"/>
            <a:t>b</a:t>
          </a:r>
          <a:r>
            <a:rPr lang="de-CH" sz="1100" baseline="0"/>
            <a:t> und </a:t>
          </a:r>
          <a:r>
            <a:rPr lang="de-CH" sz="1100" i="1" baseline="0"/>
            <a:t>c</a:t>
          </a:r>
        </a:p>
        <a:p>
          <a:endParaRPr lang="de-CH" sz="1100" i="1" baseline="0"/>
        </a:p>
        <a:p>
          <a:r>
            <a:rPr lang="de-CH" sz="1100" b="0" i="0" baseline="0"/>
            <a:t>Berechnung anhand angegebener  Quellen in Kapitel 4.2.3</a:t>
          </a:r>
          <a:endParaRPr lang="de-CH" sz="1100" b="0" i="0"/>
        </a:p>
      </xdr:txBody>
    </xdr:sp>
    <xdr:clientData/>
  </xdr:twoCellAnchor>
  <xdr:oneCellAnchor>
    <xdr:from>
      <xdr:col>14</xdr:col>
      <xdr:colOff>129540</xdr:colOff>
      <xdr:row>19</xdr:row>
      <xdr:rowOff>7620</xdr:rowOff>
    </xdr:from>
    <xdr:ext cx="50783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feld 22">
              <a:extLst>
                <a:ext uri="{FF2B5EF4-FFF2-40B4-BE49-F238E27FC236}">
                  <a16:creationId xmlns="" xmlns:a16="http://schemas.microsoft.com/office/drawing/2014/main" id="{BD8C0559-CE99-4051-AA5D-D0EDA00CA230}"/>
                </a:ext>
              </a:extLst>
            </xdr:cNvPr>
            <xdr:cNvSpPr txBox="1"/>
          </xdr:nvSpPr>
          <xdr:spPr>
            <a:xfrm>
              <a:off x="10881360" y="3482340"/>
              <a:ext cx="50783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𝑉𝑒𝑙𝑜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de-CH" sz="1100"/>
                <a:t> = </a:t>
              </a:r>
            </a:p>
          </xdr:txBody>
        </xdr:sp>
      </mc:Choice>
      <mc:Fallback xmlns="">
        <xdr:sp macro="" textlink="">
          <xdr:nvSpPr>
            <xdr:cNvPr id="23" name="Textfeld 22">
              <a:extLst>
                <a:ext uri="{FF2B5EF4-FFF2-40B4-BE49-F238E27FC236}">
                  <a16:creationId xmlns:a16="http://schemas.microsoft.com/office/drawing/2014/main" id="{BD8C0559-CE99-4051-AA5D-D0EDA00CA230}"/>
                </a:ext>
              </a:extLst>
            </xdr:cNvPr>
            <xdr:cNvSpPr txBox="1"/>
          </xdr:nvSpPr>
          <xdr:spPr>
            <a:xfrm>
              <a:off x="10881360" y="3482340"/>
              <a:ext cx="50783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de-CH" sz="1100" b="0" i="0">
                  <a:latin typeface="Cambria Math" panose="02040503050406030204" pitchFamily="18" charset="0"/>
                </a:rPr>
                <a:t>𝑉𝑒𝑙𝑜,𝑐)</a:t>
              </a:r>
              <a:r>
                <a:rPr lang="de-CH" sz="1100"/>
                <a:t> = </a:t>
              </a:r>
            </a:p>
          </xdr:txBody>
        </xdr:sp>
      </mc:Fallback>
    </mc:AlternateContent>
    <xdr:clientData/>
  </xdr:oneCellAnchor>
  <xdr:oneCellAnchor>
    <xdr:from>
      <xdr:col>13</xdr:col>
      <xdr:colOff>137160</xdr:colOff>
      <xdr:row>20</xdr:row>
      <xdr:rowOff>0</xdr:rowOff>
    </xdr:from>
    <xdr:ext cx="83820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feld 23">
              <a:extLst>
                <a:ext uri="{FF2B5EF4-FFF2-40B4-BE49-F238E27FC236}">
                  <a16:creationId xmlns="" xmlns:a16="http://schemas.microsoft.com/office/drawing/2014/main" id="{8F5D6FB7-9585-4EEE-AB82-850B7DE3FC43}"/>
                </a:ext>
              </a:extLst>
            </xdr:cNvPr>
            <xdr:cNvSpPr txBox="1"/>
          </xdr:nvSpPr>
          <xdr:spPr>
            <a:xfrm>
              <a:off x="10713720" y="366522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24" name="Textfeld 23">
              <a:extLst>
                <a:ext uri="{FF2B5EF4-FFF2-40B4-BE49-F238E27FC236}">
                  <a16:creationId xmlns:a16="http://schemas.microsoft.com/office/drawing/2014/main" id="{8F5D6FB7-9585-4EEE-AB82-850B7DE3FC43}"/>
                </a:ext>
              </a:extLst>
            </xdr:cNvPr>
            <xdr:cNvSpPr txBox="1"/>
          </xdr:nvSpPr>
          <xdr:spPr>
            <a:xfrm>
              <a:off x="10713720" y="366522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𝑉𝑒𝑙𝑜,𝑏)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14</xdr:col>
      <xdr:colOff>114300</xdr:colOff>
      <xdr:row>20</xdr:row>
      <xdr:rowOff>175260</xdr:rowOff>
    </xdr:from>
    <xdr:ext cx="541943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feld 24">
              <a:extLst>
                <a:ext uri="{FF2B5EF4-FFF2-40B4-BE49-F238E27FC236}">
                  <a16:creationId xmlns="" xmlns:a16="http://schemas.microsoft.com/office/drawing/2014/main" id="{DB58BBC6-0E0C-46AA-91AB-3E60DE38E739}"/>
                </a:ext>
              </a:extLst>
            </xdr:cNvPr>
            <xdr:cNvSpPr txBox="1"/>
          </xdr:nvSpPr>
          <xdr:spPr>
            <a:xfrm>
              <a:off x="10866120" y="3840480"/>
              <a:ext cx="541943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25" name="Textfeld 24">
              <a:extLst>
                <a:ext uri="{FF2B5EF4-FFF2-40B4-BE49-F238E27FC236}">
                  <a16:creationId xmlns:a16="http://schemas.microsoft.com/office/drawing/2014/main" id="{DB58BBC6-0E0C-46AA-91AB-3E60DE38E739}"/>
                </a:ext>
              </a:extLst>
            </xdr:cNvPr>
            <xdr:cNvSpPr txBox="1"/>
          </xdr:nvSpPr>
          <xdr:spPr>
            <a:xfrm>
              <a:off x="10866120" y="3840480"/>
              <a:ext cx="541943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𝑉𝑒𝑙𝑜,𝑎)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14</xdr:col>
      <xdr:colOff>114300</xdr:colOff>
      <xdr:row>23</xdr:row>
      <xdr:rowOff>15240</xdr:rowOff>
    </xdr:from>
    <xdr:ext cx="48667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feld 25">
              <a:extLst>
                <a:ext uri="{FF2B5EF4-FFF2-40B4-BE49-F238E27FC236}">
                  <a16:creationId xmlns="" xmlns:a16="http://schemas.microsoft.com/office/drawing/2014/main" id="{8A2A0E1A-07C2-4DBB-BFF3-A33055C48B90}"/>
                </a:ext>
              </a:extLst>
            </xdr:cNvPr>
            <xdr:cNvSpPr txBox="1"/>
          </xdr:nvSpPr>
          <xdr:spPr>
            <a:xfrm>
              <a:off x="10866120" y="424434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𝑀𝐼𝑉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de-CH" sz="1100"/>
                <a:t> = </a:t>
              </a:r>
            </a:p>
          </xdr:txBody>
        </xdr:sp>
      </mc:Choice>
      <mc:Fallback xmlns="">
        <xdr:sp macro="" textlink="">
          <xdr:nvSpPr>
            <xdr:cNvPr id="26" name="Textfeld 25">
              <a:extLst>
                <a:ext uri="{FF2B5EF4-FFF2-40B4-BE49-F238E27FC236}">
                  <a16:creationId xmlns:a16="http://schemas.microsoft.com/office/drawing/2014/main" id="{8A2A0E1A-07C2-4DBB-BFF3-A33055C48B90}"/>
                </a:ext>
              </a:extLst>
            </xdr:cNvPr>
            <xdr:cNvSpPr txBox="1"/>
          </xdr:nvSpPr>
          <xdr:spPr>
            <a:xfrm>
              <a:off x="10866120" y="424434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de-CH" sz="1100" b="0" i="0">
                  <a:latin typeface="Cambria Math" panose="02040503050406030204" pitchFamily="18" charset="0"/>
                </a:rPr>
                <a:t>𝑀𝐼𝑉,𝑐)</a:t>
              </a:r>
              <a:r>
                <a:rPr lang="de-CH" sz="1100"/>
                <a:t> = </a:t>
              </a:r>
            </a:p>
          </xdr:txBody>
        </xdr:sp>
      </mc:Fallback>
    </mc:AlternateContent>
    <xdr:clientData/>
  </xdr:oneCellAnchor>
  <xdr:oneCellAnchor>
    <xdr:from>
      <xdr:col>13</xdr:col>
      <xdr:colOff>114300</xdr:colOff>
      <xdr:row>24</xdr:row>
      <xdr:rowOff>0</xdr:rowOff>
    </xdr:from>
    <xdr:ext cx="83820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feld 26">
              <a:extLst>
                <a:ext uri="{FF2B5EF4-FFF2-40B4-BE49-F238E27FC236}">
                  <a16:creationId xmlns="" xmlns:a16="http://schemas.microsoft.com/office/drawing/2014/main" id="{6DA288A0-FC45-4A38-9281-08AC97330131}"/>
                </a:ext>
              </a:extLst>
            </xdr:cNvPr>
            <xdr:cNvSpPr txBox="1"/>
          </xdr:nvSpPr>
          <xdr:spPr>
            <a:xfrm>
              <a:off x="10690860" y="441960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27" name="Textfeld 26">
              <a:extLst>
                <a:ext uri="{FF2B5EF4-FFF2-40B4-BE49-F238E27FC236}">
                  <a16:creationId xmlns:a16="http://schemas.microsoft.com/office/drawing/2014/main" id="{6DA288A0-FC45-4A38-9281-08AC97330131}"/>
                </a:ext>
              </a:extLst>
            </xdr:cNvPr>
            <xdr:cNvSpPr txBox="1"/>
          </xdr:nvSpPr>
          <xdr:spPr>
            <a:xfrm>
              <a:off x="10690860" y="441960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𝑀𝐼𝑉,𝑏)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14</xdr:col>
      <xdr:colOff>99060</xdr:colOff>
      <xdr:row>25</xdr:row>
      <xdr:rowOff>0</xdr:rowOff>
    </xdr:from>
    <xdr:ext cx="534762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feld 27">
              <a:extLst>
                <a:ext uri="{FF2B5EF4-FFF2-40B4-BE49-F238E27FC236}">
                  <a16:creationId xmlns="" xmlns:a16="http://schemas.microsoft.com/office/drawing/2014/main" id="{CC838FFF-C786-48D4-83BC-10FB6DD332CE}"/>
                </a:ext>
              </a:extLst>
            </xdr:cNvPr>
            <xdr:cNvSpPr txBox="1"/>
          </xdr:nvSpPr>
          <xdr:spPr>
            <a:xfrm>
              <a:off x="10850880" y="4610100"/>
              <a:ext cx="534762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28" name="Textfeld 27">
              <a:extLst>
                <a:ext uri="{FF2B5EF4-FFF2-40B4-BE49-F238E27FC236}">
                  <a16:creationId xmlns:a16="http://schemas.microsoft.com/office/drawing/2014/main" id="{CC838FFF-C786-48D4-83BC-10FB6DD332CE}"/>
                </a:ext>
              </a:extLst>
            </xdr:cNvPr>
            <xdr:cNvSpPr txBox="1"/>
          </xdr:nvSpPr>
          <xdr:spPr>
            <a:xfrm>
              <a:off x="10850880" y="4610100"/>
              <a:ext cx="534762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𝑀𝐼𝑉,𝑎)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16</xdr:col>
      <xdr:colOff>152400</xdr:colOff>
      <xdr:row>17</xdr:row>
      <xdr:rowOff>22860</xdr:rowOff>
    </xdr:from>
    <xdr:ext cx="529760" cy="3218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feld 28">
              <a:extLst>
                <a:ext uri="{FF2B5EF4-FFF2-40B4-BE49-F238E27FC236}">
                  <a16:creationId xmlns="" xmlns:a16="http://schemas.microsoft.com/office/drawing/2014/main" id="{B3C99223-7B30-45F3-927F-E50972A673D1}"/>
                </a:ext>
              </a:extLst>
            </xdr:cNvPr>
            <xdr:cNvSpPr txBox="1"/>
          </xdr:nvSpPr>
          <xdr:spPr>
            <a:xfrm>
              <a:off x="12489180" y="3131820"/>
              <a:ext cx="529760" cy="321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29" name="Textfeld 28">
              <a:extLst>
                <a:ext uri="{FF2B5EF4-FFF2-40B4-BE49-F238E27FC236}">
                  <a16:creationId xmlns:a16="http://schemas.microsoft.com/office/drawing/2014/main" xmlns:a14="http://schemas.microsoft.com/office/drawing/2010/main" xmlns="" id="{B3C99223-7B30-45F3-927F-E50972A673D1}"/>
                </a:ext>
              </a:extLst>
            </xdr:cNvPr>
            <xdr:cNvSpPr txBox="1"/>
          </xdr:nvSpPr>
          <xdr:spPr>
            <a:xfrm>
              <a:off x="12489180" y="3131820"/>
              <a:ext cx="529760" cy="321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𝑈𝑛𝑓𝑎𝑙𝑙〗_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18</xdr:col>
      <xdr:colOff>22860</xdr:colOff>
      <xdr:row>14</xdr:row>
      <xdr:rowOff>30480</xdr:rowOff>
    </xdr:from>
    <xdr:ext cx="2324100" cy="502920"/>
    <xdr:sp macro="" textlink="">
      <xdr:nvSpPr>
        <xdr:cNvPr id="4" name="Textfeld 3"/>
        <xdr:cNvSpPr txBox="1"/>
      </xdr:nvSpPr>
      <xdr:spPr>
        <a:xfrm>
          <a:off x="8229600" y="2613660"/>
          <a:ext cx="2324100" cy="5029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C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Zustand 2 (Sensitivitätsanalyse)</a:t>
          </a:r>
          <a:endParaRPr lang="de-CH">
            <a:effectLst/>
          </a:endParaRPr>
        </a:p>
      </xdr:txBody>
    </xdr:sp>
    <xdr:clientData/>
  </xdr:oneCellAnchor>
  <xdr:twoCellAnchor>
    <xdr:from>
      <xdr:col>1</xdr:col>
      <xdr:colOff>38100</xdr:colOff>
      <xdr:row>8</xdr:row>
      <xdr:rowOff>53340</xdr:rowOff>
    </xdr:from>
    <xdr:to>
      <xdr:col>3</xdr:col>
      <xdr:colOff>960120</xdr:colOff>
      <xdr:row>14</xdr:row>
      <xdr:rowOff>106680</xdr:rowOff>
    </xdr:to>
    <xdr:sp macro="" textlink="">
      <xdr:nvSpPr>
        <xdr:cNvPr id="8" name="Textfeld 7"/>
        <xdr:cNvSpPr txBox="1"/>
      </xdr:nvSpPr>
      <xdr:spPr>
        <a:xfrm>
          <a:off x="251460" y="1531620"/>
          <a:ext cx="2880360" cy="1158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Quellen: </a:t>
          </a:r>
        </a:p>
        <a:p>
          <a:endParaRPr lang="de-CH" sz="1100"/>
        </a:p>
        <a:p>
          <a:r>
            <a:rPr lang="de-CH" sz="1100"/>
            <a:t>Leistungen des privaten Personenverkehr -&gt; Verkehrsleistung in Pkm</a:t>
          </a:r>
        </a:p>
        <a:p>
          <a:endParaRPr lang="de-CH" sz="1100"/>
        </a:p>
        <a:p>
          <a:r>
            <a:rPr lang="de-CH" sz="1100"/>
            <a:t>Unfallstatistik</a:t>
          </a:r>
          <a:r>
            <a:rPr lang="de-CH" sz="1100" baseline="0"/>
            <a:t> -&gt; Anzahl Verkehrsunfälle</a:t>
          </a:r>
          <a:endParaRPr lang="de-CH" sz="1100"/>
        </a:p>
        <a:p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3"/>
  <sheetViews>
    <sheetView workbookViewId="0">
      <selection activeCell="B36" sqref="B36"/>
    </sheetView>
  </sheetViews>
  <sheetFormatPr baseColWidth="10" defaultRowHeight="14.4" x14ac:dyDescent="0.3"/>
  <cols>
    <col min="1" max="1" width="19" customWidth="1"/>
    <col min="2" max="2" width="19.44140625" customWidth="1"/>
    <col min="8" max="8" width="15.77734375" customWidth="1"/>
    <col min="14" max="14" width="12" bestFit="1" customWidth="1"/>
  </cols>
  <sheetData>
    <row r="3" spans="1:14" x14ac:dyDescent="0.3">
      <c r="A3" s="33" t="s">
        <v>13</v>
      </c>
      <c r="B3" s="34"/>
      <c r="C3" s="11"/>
      <c r="H3" s="45" t="s">
        <v>7</v>
      </c>
      <c r="I3" s="45"/>
      <c r="K3" s="12" t="s">
        <v>3</v>
      </c>
    </row>
    <row r="4" spans="1:14" x14ac:dyDescent="0.3">
      <c r="A4" s="4"/>
      <c r="B4" s="15"/>
      <c r="C4" s="11"/>
    </row>
    <row r="5" spans="1:14" x14ac:dyDescent="0.3">
      <c r="A5" s="4" t="s">
        <v>4</v>
      </c>
      <c r="B5" s="5">
        <f>1/828000000</f>
        <v>1.2077294685990338E-9</v>
      </c>
      <c r="H5" s="2" t="s">
        <v>0</v>
      </c>
      <c r="I5" s="16">
        <v>4623952</v>
      </c>
      <c r="K5" s="8">
        <f>I5/I10</f>
        <v>0.86131268843739039</v>
      </c>
    </row>
    <row r="6" spans="1:14" x14ac:dyDescent="0.3">
      <c r="A6" s="4"/>
      <c r="B6" s="5"/>
      <c r="H6" s="4"/>
      <c r="I6" s="5"/>
      <c r="K6" s="9"/>
    </row>
    <row r="7" spans="1:14" x14ac:dyDescent="0.3">
      <c r="A7" s="4" t="s">
        <v>5</v>
      </c>
      <c r="B7" s="5">
        <f>1/33000000</f>
        <v>3.0303030303030305E-8</v>
      </c>
      <c r="H7" s="4" t="s">
        <v>1</v>
      </c>
      <c r="I7" s="5">
        <v>744542</v>
      </c>
      <c r="K7" s="9">
        <f>I7/I10</f>
        <v>0.13868731156260955</v>
      </c>
    </row>
    <row r="8" spans="1:14" x14ac:dyDescent="0.3">
      <c r="A8" s="4"/>
      <c r="B8" s="5"/>
      <c r="H8" s="4"/>
      <c r="I8" s="5"/>
      <c r="K8" s="9"/>
    </row>
    <row r="9" spans="1:14" x14ac:dyDescent="0.3">
      <c r="A9" s="6" t="s">
        <v>6</v>
      </c>
      <c r="B9" s="7">
        <f>1/73000000</f>
        <v>1.3698630136986301E-8</v>
      </c>
      <c r="H9" s="4"/>
      <c r="I9" s="5"/>
      <c r="K9" s="9"/>
    </row>
    <row r="10" spans="1:14" x14ac:dyDescent="0.3">
      <c r="H10" s="14" t="s">
        <v>2</v>
      </c>
      <c r="I10" s="13">
        <f>I7+I5</f>
        <v>5368494</v>
      </c>
      <c r="K10" s="10">
        <f>I10/I10</f>
        <v>1</v>
      </c>
    </row>
    <row r="13" spans="1:14" x14ac:dyDescent="0.3">
      <c r="A13" s="2"/>
      <c r="B13" s="16"/>
      <c r="C13" s="3"/>
      <c r="N13">
        <f>B14/K16</f>
        <v>1.5678257063780208E-6</v>
      </c>
    </row>
    <row r="14" spans="1:14" x14ac:dyDescent="0.3">
      <c r="A14" s="18"/>
      <c r="B14" s="20">
        <f>K5*B5 + K7*B7</f>
        <v>5.2428785204316568E-9</v>
      </c>
      <c r="C14" s="5"/>
      <c r="H14" s="45" t="s">
        <v>8</v>
      </c>
      <c r="I14" s="45"/>
      <c r="K14" s="12" t="s">
        <v>3</v>
      </c>
    </row>
    <row r="15" spans="1:14" x14ac:dyDescent="0.3">
      <c r="A15" s="4"/>
      <c r="B15" s="1"/>
      <c r="C15" s="5"/>
    </row>
    <row r="16" spans="1:14" x14ac:dyDescent="0.3">
      <c r="A16" s="4"/>
      <c r="B16" s="1"/>
      <c r="C16" s="5"/>
      <c r="G16" s="37" t="s">
        <v>9</v>
      </c>
      <c r="H16" s="38"/>
      <c r="I16" s="3">
        <v>179</v>
      </c>
      <c r="K16" s="8">
        <f>I16/I22</f>
        <v>3.3440442385293677E-3</v>
      </c>
      <c r="N16">
        <f>B25/K16</f>
        <v>4.0964261115787859E-6</v>
      </c>
    </row>
    <row r="17" spans="1:14" x14ac:dyDescent="0.3">
      <c r="A17" s="4"/>
      <c r="B17" s="20">
        <f>N13*K18</f>
        <v>1.0116705256743542E-7</v>
      </c>
      <c r="C17" s="5"/>
      <c r="G17" s="35"/>
      <c r="H17" s="36"/>
      <c r="I17" s="41"/>
      <c r="K17" s="9"/>
    </row>
    <row r="18" spans="1:14" x14ac:dyDescent="0.3">
      <c r="A18" s="4"/>
      <c r="B18" s="1"/>
      <c r="C18" s="5"/>
      <c r="G18" s="35" t="s">
        <v>10</v>
      </c>
      <c r="H18" s="36"/>
      <c r="I18" s="5">
        <v>3454</v>
      </c>
      <c r="K18" s="19">
        <f>I18/I22</f>
        <v>6.4526976535644889E-2</v>
      </c>
    </row>
    <row r="19" spans="1:14" x14ac:dyDescent="0.3">
      <c r="A19" s="4"/>
      <c r="B19" s="1"/>
      <c r="C19" s="5"/>
      <c r="G19" s="35"/>
      <c r="H19" s="36"/>
      <c r="I19" s="41"/>
      <c r="K19" s="9"/>
    </row>
    <row r="20" spans="1:14" x14ac:dyDescent="0.3">
      <c r="A20" s="4"/>
      <c r="B20" s="20">
        <f>N13*K20</f>
        <v>1.4614157752901537E-6</v>
      </c>
      <c r="C20" s="5"/>
      <c r="G20" s="35" t="s">
        <v>11</v>
      </c>
      <c r="H20" s="36"/>
      <c r="I20" s="5">
        <v>49895</v>
      </c>
      <c r="K20" s="9">
        <f>I20/I22</f>
        <v>0.93212897922582572</v>
      </c>
    </row>
    <row r="21" spans="1:14" x14ac:dyDescent="0.3">
      <c r="A21" s="4"/>
      <c r="B21" s="1"/>
      <c r="C21" s="5"/>
      <c r="G21" s="42"/>
      <c r="H21" s="43"/>
      <c r="I21" s="44"/>
      <c r="K21" s="9"/>
    </row>
    <row r="22" spans="1:14" x14ac:dyDescent="0.3">
      <c r="A22" s="6"/>
      <c r="B22" s="17"/>
      <c r="C22" s="7"/>
      <c r="G22" s="39" t="s">
        <v>12</v>
      </c>
      <c r="H22" s="40"/>
      <c r="I22" s="13">
        <f>I20+I18+I16</f>
        <v>53528</v>
      </c>
      <c r="K22" s="10">
        <f>K20+K18+K16</f>
        <v>1</v>
      </c>
    </row>
    <row r="24" spans="1:14" x14ac:dyDescent="0.3">
      <c r="A24" s="2"/>
      <c r="B24" s="16"/>
      <c r="C24" s="3"/>
      <c r="N24">
        <f>15000*0.06*1.6*365</f>
        <v>525600</v>
      </c>
    </row>
    <row r="25" spans="1:14" x14ac:dyDescent="0.3">
      <c r="A25" s="4"/>
      <c r="B25" s="21">
        <f>B9</f>
        <v>1.3698630136986301E-8</v>
      </c>
      <c r="C25" s="5"/>
    </row>
    <row r="26" spans="1:14" x14ac:dyDescent="0.3">
      <c r="A26" s="4"/>
      <c r="B26" s="1"/>
      <c r="C26" s="5"/>
    </row>
    <row r="27" spans="1:14" x14ac:dyDescent="0.3">
      <c r="A27" s="4"/>
      <c r="B27" s="1"/>
      <c r="C27" s="5"/>
    </row>
    <row r="28" spans="1:14" x14ac:dyDescent="0.3">
      <c r="A28" s="4"/>
      <c r="B28" s="20">
        <f>N16*K18</f>
        <v>2.6432999158184737E-7</v>
      </c>
      <c r="C28" s="5"/>
      <c r="E28" s="32"/>
      <c r="F28" s="32"/>
    </row>
    <row r="29" spans="1:14" x14ac:dyDescent="0.3">
      <c r="A29" s="4"/>
      <c r="B29" s="1"/>
      <c r="C29" s="5"/>
    </row>
    <row r="30" spans="1:14" x14ac:dyDescent="0.3">
      <c r="A30" s="4"/>
      <c r="B30" s="1"/>
      <c r="C30" s="5"/>
    </row>
    <row r="31" spans="1:14" x14ac:dyDescent="0.3">
      <c r="A31" s="4"/>
      <c r="B31" s="20">
        <f>N16*K20</f>
        <v>3.8183974898599521E-6</v>
      </c>
      <c r="C31" s="5"/>
    </row>
    <row r="32" spans="1:14" x14ac:dyDescent="0.3">
      <c r="A32" s="4"/>
      <c r="B32" s="1"/>
      <c r="C32" s="5"/>
    </row>
    <row r="33" spans="1:3" x14ac:dyDescent="0.3">
      <c r="A33" s="6"/>
      <c r="B33" s="17"/>
      <c r="C33" s="7"/>
    </row>
  </sheetData>
  <mergeCells count="11">
    <mergeCell ref="E28:F28"/>
    <mergeCell ref="A3:B3"/>
    <mergeCell ref="G20:H20"/>
    <mergeCell ref="G18:H18"/>
    <mergeCell ref="G16:H16"/>
    <mergeCell ref="G22:H22"/>
    <mergeCell ref="G17:I17"/>
    <mergeCell ref="G19:I19"/>
    <mergeCell ref="G21:I21"/>
    <mergeCell ref="H3:I3"/>
    <mergeCell ref="H14:I1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9"/>
  <sheetViews>
    <sheetView tabSelected="1" showWhiteSpace="0" topLeftCell="A4" zoomScaleNormal="100" workbookViewId="0">
      <selection activeCell="W18" sqref="W18"/>
    </sheetView>
  </sheetViews>
  <sheetFormatPr baseColWidth="10" defaultRowHeight="14.4" x14ac:dyDescent="0.3"/>
  <cols>
    <col min="1" max="1" width="3.109375" customWidth="1"/>
    <col min="2" max="2" width="14" customWidth="1"/>
    <col min="3" max="3" width="14.5546875" customWidth="1"/>
    <col min="4" max="4" width="15.44140625" customWidth="1"/>
    <col min="5" max="10" width="3" customWidth="1"/>
    <col min="11" max="11" width="3.5546875" customWidth="1"/>
    <col min="12" max="12" width="3.88671875" customWidth="1"/>
    <col min="13" max="13" width="3.77734375" customWidth="1"/>
    <col min="14" max="14" width="2.5546875" customWidth="1"/>
    <col min="16" max="16" width="15.88671875" customWidth="1"/>
    <col min="18" max="18" width="1.77734375" customWidth="1"/>
    <col min="20" max="20" width="17" customWidth="1"/>
    <col min="21" max="21" width="12" bestFit="1" customWidth="1"/>
    <col min="22" max="22" width="14.88671875" customWidth="1"/>
    <col min="23" max="23" width="16" customWidth="1"/>
  </cols>
  <sheetData>
    <row r="2" spans="2:23" x14ac:dyDescent="0.3">
      <c r="B2" s="32"/>
      <c r="C2" s="32"/>
      <c r="D2" s="32"/>
    </row>
    <row r="3" spans="2:23" x14ac:dyDescent="0.3">
      <c r="B3" s="32"/>
      <c r="C3" s="32"/>
      <c r="D3" s="32"/>
    </row>
    <row r="4" spans="2:23" x14ac:dyDescent="0.3">
      <c r="B4" s="32"/>
      <c r="C4" s="32"/>
      <c r="D4" s="32"/>
      <c r="T4" s="28" t="s">
        <v>20</v>
      </c>
      <c r="U4" s="28" t="s">
        <v>21</v>
      </c>
      <c r="V4" s="28" t="s">
        <v>10</v>
      </c>
      <c r="W4" s="28" t="s">
        <v>22</v>
      </c>
    </row>
    <row r="5" spans="2:23" ht="15" x14ac:dyDescent="0.35">
      <c r="B5" s="32"/>
      <c r="C5" s="32"/>
      <c r="D5" s="32"/>
      <c r="E5" s="11"/>
      <c r="F5" s="11"/>
      <c r="G5" s="11"/>
      <c r="H5" s="11"/>
      <c r="I5" s="11"/>
      <c r="J5" s="11"/>
      <c r="K5" s="11"/>
      <c r="L5" s="11"/>
      <c r="M5" s="11"/>
      <c r="S5" t="s">
        <v>14</v>
      </c>
      <c r="T5">
        <f>2520*(10^6)</f>
        <v>2520000000</v>
      </c>
      <c r="U5">
        <v>26</v>
      </c>
      <c r="V5" s="29">
        <v>878</v>
      </c>
      <c r="W5" s="29">
        <v>2815</v>
      </c>
    </row>
    <row r="6" spans="2:23" ht="15" x14ac:dyDescent="0.35">
      <c r="B6" s="32"/>
      <c r="C6" s="32"/>
      <c r="D6" s="32"/>
      <c r="E6" s="11"/>
      <c r="F6" s="11"/>
      <c r="G6" s="11"/>
      <c r="H6" s="11"/>
      <c r="I6" s="11"/>
      <c r="J6" s="11"/>
      <c r="K6" s="11"/>
      <c r="L6" s="11"/>
      <c r="M6" s="11"/>
      <c r="S6" t="s">
        <v>23</v>
      </c>
      <c r="T6">
        <f>178*(10^6) + 2023*(10^6) + 96897*(10^6)</f>
        <v>99098000000</v>
      </c>
      <c r="U6" s="29">
        <v>116</v>
      </c>
      <c r="V6" s="29">
        <v>1898</v>
      </c>
      <c r="W6" s="30">
        <v>12106</v>
      </c>
    </row>
    <row r="7" spans="2:23" x14ac:dyDescent="0.3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2:23" x14ac:dyDescent="0.3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S8" t="s">
        <v>14</v>
      </c>
      <c r="U8">
        <f>U5/T5</f>
        <v>1.0317460317460317E-8</v>
      </c>
      <c r="V8">
        <f>V5/T5</f>
        <v>3.4841269841269841E-7</v>
      </c>
      <c r="W8">
        <f>W5/T5</f>
        <v>1.1170634920634921E-6</v>
      </c>
    </row>
    <row r="9" spans="2:23" x14ac:dyDescent="0.3">
      <c r="B9" s="32"/>
      <c r="C9" s="32"/>
      <c r="D9" s="32"/>
      <c r="E9" s="11"/>
      <c r="F9" s="11"/>
      <c r="G9" s="11"/>
      <c r="H9" s="11"/>
      <c r="I9" s="11"/>
      <c r="J9" s="11"/>
      <c r="K9" s="11"/>
      <c r="L9" s="11"/>
      <c r="M9" s="11"/>
      <c r="S9" t="s">
        <v>23</v>
      </c>
      <c r="U9">
        <f>U6/T6</f>
        <v>1.1705584371026661E-9</v>
      </c>
      <c r="V9">
        <f>V6/T6</f>
        <v>1.9152757876041898E-8</v>
      </c>
      <c r="W9">
        <f>W6/T6</f>
        <v>1.2216190034107652E-7</v>
      </c>
    </row>
    <row r="10" spans="2:23" x14ac:dyDescent="0.3">
      <c r="B10" s="32"/>
      <c r="C10" s="32"/>
      <c r="D10" s="32"/>
      <c r="E10" s="11"/>
      <c r="F10" s="11"/>
      <c r="G10" s="11"/>
      <c r="H10" s="11"/>
      <c r="I10" s="11"/>
      <c r="J10" s="11"/>
      <c r="K10" s="11"/>
      <c r="L10" s="11"/>
      <c r="M10" s="11"/>
    </row>
    <row r="11" spans="2:23" x14ac:dyDescent="0.3">
      <c r="B11" s="32"/>
      <c r="C11" s="32"/>
      <c r="D11" s="32"/>
      <c r="E11" s="11"/>
      <c r="F11" s="11"/>
      <c r="G11" s="11"/>
      <c r="H11" s="11"/>
      <c r="I11" s="11"/>
      <c r="J11" s="11"/>
      <c r="K11" s="11"/>
      <c r="L11" s="11"/>
      <c r="M11" s="11"/>
    </row>
    <row r="12" spans="2:23" x14ac:dyDescent="0.3">
      <c r="B12" s="32"/>
      <c r="C12" s="32"/>
      <c r="D12" s="32"/>
      <c r="E12" s="11"/>
      <c r="F12" s="11"/>
      <c r="G12" s="11"/>
      <c r="H12" s="11"/>
      <c r="I12" s="11"/>
      <c r="J12" s="11"/>
      <c r="K12" s="11"/>
      <c r="L12" s="11"/>
      <c r="M12" s="11"/>
    </row>
    <row r="13" spans="2:23" x14ac:dyDescent="0.3">
      <c r="B13" s="32"/>
      <c r="C13" s="32"/>
      <c r="D13" s="32"/>
      <c r="E13" s="11"/>
      <c r="F13" s="11"/>
      <c r="G13" s="11"/>
      <c r="H13" s="11"/>
      <c r="I13" s="11"/>
      <c r="J13" s="11"/>
      <c r="K13" s="11"/>
      <c r="L13" s="11"/>
      <c r="M13" s="11"/>
    </row>
    <row r="14" spans="2:23" ht="15" thickBot="1" x14ac:dyDescent="0.35">
      <c r="B14" s="32"/>
      <c r="C14" s="32"/>
      <c r="D14" s="32"/>
      <c r="E14" s="11"/>
      <c r="F14" s="11"/>
      <c r="G14" s="11"/>
      <c r="H14" s="11"/>
      <c r="I14" s="11"/>
      <c r="J14" s="11"/>
      <c r="K14" s="11"/>
      <c r="L14" s="11"/>
      <c r="M14" s="11"/>
    </row>
    <row r="15" spans="2:23" x14ac:dyDescent="0.3">
      <c r="B15" s="32"/>
      <c r="C15" s="32"/>
      <c r="D15" s="32"/>
      <c r="E15" s="11"/>
      <c r="F15" s="11"/>
      <c r="G15" s="11"/>
      <c r="H15" s="11"/>
      <c r="I15" s="11"/>
      <c r="J15" s="11"/>
      <c r="K15" s="11"/>
      <c r="L15" s="11"/>
      <c r="M15" s="11"/>
      <c r="S15" s="46"/>
      <c r="T15" s="47"/>
      <c r="U15" s="48"/>
    </row>
    <row r="16" spans="2:23" ht="15" thickBot="1" x14ac:dyDescent="0.3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S16" s="49"/>
      <c r="T16" s="50"/>
      <c r="U16" s="51"/>
    </row>
    <row r="17" spans="2:21" ht="15" thickBot="1" x14ac:dyDescent="0.35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S17" s="52" t="s">
        <v>24</v>
      </c>
      <c r="T17" s="53"/>
      <c r="U17" s="54"/>
    </row>
    <row r="18" spans="2:21" ht="15" thickBot="1" x14ac:dyDescent="0.3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Q18" s="55"/>
      <c r="S18" s="26" t="s">
        <v>15</v>
      </c>
      <c r="T18" s="26" t="s">
        <v>16</v>
      </c>
      <c r="U18" s="26" t="s">
        <v>17</v>
      </c>
    </row>
    <row r="19" spans="2:21" ht="15" thickBot="1" x14ac:dyDescent="0.35"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Q19" s="56"/>
      <c r="S19" s="25">
        <v>0</v>
      </c>
      <c r="T19" s="27">
        <v>0.5</v>
      </c>
      <c r="U19" s="25">
        <v>0</v>
      </c>
    </row>
    <row r="20" spans="2:21" x14ac:dyDescent="0.3"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P20" s="31">
        <f>U8</f>
        <v>1.0317460317460317E-8</v>
      </c>
      <c r="Q20" s="22"/>
      <c r="S20" s="24">
        <f>P20</f>
        <v>1.0317460317460317E-8</v>
      </c>
      <c r="T20" s="24">
        <f>P20+(0.5*P20)</f>
        <v>1.5476190476190475E-8</v>
      </c>
      <c r="U20" s="24">
        <f>P20+(0*P20)</f>
        <v>1.0317460317460317E-8</v>
      </c>
    </row>
    <row r="21" spans="2:21" x14ac:dyDescent="0.3"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P21" s="31">
        <f>V8</f>
        <v>3.4841269841269841E-7</v>
      </c>
      <c r="Q21" s="22"/>
      <c r="S21" s="24">
        <f>P21</f>
        <v>3.4841269841269841E-7</v>
      </c>
      <c r="T21" s="24">
        <f>P21+(0.5*P21)</f>
        <v>5.2261904761904761E-7</v>
      </c>
      <c r="U21" s="24">
        <f>P21+(0*P21)</f>
        <v>3.4841269841269841E-7</v>
      </c>
    </row>
    <row r="22" spans="2:21" ht="15" thickBot="1" x14ac:dyDescent="0.35"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"/>
      <c r="P22" s="31">
        <f>W8</f>
        <v>1.1170634920634921E-6</v>
      </c>
      <c r="Q22" s="22"/>
      <c r="S22" s="24">
        <f>P22</f>
        <v>1.1170634920634921E-6</v>
      </c>
      <c r="T22" s="24">
        <f>P22+(0.5*P22)</f>
        <v>1.6755952380952382E-6</v>
      </c>
      <c r="U22" s="24">
        <f>P22+(0*P22)</f>
        <v>1.1170634920634921E-6</v>
      </c>
    </row>
    <row r="23" spans="2:21" ht="15" thickBot="1" x14ac:dyDescent="0.35"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"/>
      <c r="P23" s="31"/>
      <c r="S23" s="52" t="s">
        <v>19</v>
      </c>
      <c r="T23" s="53"/>
      <c r="U23" s="54"/>
    </row>
    <row r="24" spans="2:21" x14ac:dyDescent="0.3"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"/>
      <c r="P24" s="31">
        <f>U9</f>
        <v>1.1705584371026661E-9</v>
      </c>
      <c r="Q24" s="22"/>
      <c r="S24" s="23" t="s">
        <v>18</v>
      </c>
      <c r="T24" s="23" t="s">
        <v>18</v>
      </c>
      <c r="U24" s="24">
        <f>P24-(0.5*P24)</f>
        <v>5.8527921855133306E-10</v>
      </c>
    </row>
    <row r="25" spans="2:21" x14ac:dyDescent="0.3"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"/>
      <c r="P25" s="31">
        <f>V9</f>
        <v>1.9152757876041898E-8</v>
      </c>
      <c r="Q25" s="22"/>
      <c r="S25" s="23" t="s">
        <v>18</v>
      </c>
      <c r="T25" s="23" t="s">
        <v>18</v>
      </c>
      <c r="U25" s="24">
        <f>P25-(0.5*P25)</f>
        <v>9.5763789380209491E-9</v>
      </c>
    </row>
    <row r="26" spans="2:21" ht="15" thickBot="1" x14ac:dyDescent="0.35"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"/>
      <c r="P26" s="31">
        <f>W9</f>
        <v>1.2216190034107652E-7</v>
      </c>
      <c r="Q26" s="22"/>
      <c r="S26" s="23" t="s">
        <v>18</v>
      </c>
      <c r="T26" s="23" t="s">
        <v>18</v>
      </c>
      <c r="U26" s="24">
        <f>P26-(0.5*P26)</f>
        <v>6.1080950170538259E-8</v>
      </c>
    </row>
    <row r="27" spans="2:21" ht="15" thickBot="1" x14ac:dyDescent="0.35"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"/>
      <c r="S27" s="25">
        <v>0</v>
      </c>
      <c r="T27" s="25">
        <v>0</v>
      </c>
      <c r="U27" s="25">
        <v>0.5</v>
      </c>
    </row>
    <row r="28" spans="2:21" x14ac:dyDescent="0.3"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"/>
    </row>
    <row r="29" spans="2:21" x14ac:dyDescent="0.3"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"/>
    </row>
    <row r="30" spans="2:21" x14ac:dyDescent="0.3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"/>
    </row>
    <row r="31" spans="2:21" x14ac:dyDescent="0.3"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"/>
    </row>
    <row r="32" spans="2:2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"/>
    </row>
    <row r="33" spans="2:13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2:13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2:13" x14ac:dyDescent="0.3">
      <c r="B35" s="11"/>
      <c r="C35" s="11"/>
      <c r="D35" s="11"/>
      <c r="E35" s="11"/>
      <c r="F35" s="11"/>
      <c r="G35" s="11"/>
      <c r="H35" s="11"/>
      <c r="I35" s="11"/>
      <c r="J35" s="11"/>
    </row>
    <row r="36" spans="2:13" x14ac:dyDescent="0.3">
      <c r="B36" s="11"/>
      <c r="C36" s="11"/>
      <c r="D36" s="11"/>
      <c r="E36" s="11"/>
      <c r="F36" s="11"/>
      <c r="G36" s="11"/>
      <c r="H36" s="11"/>
      <c r="I36" s="11"/>
      <c r="J36" s="11"/>
    </row>
    <row r="37" spans="2:13" x14ac:dyDescent="0.3">
      <c r="B37" s="11"/>
      <c r="C37" s="11"/>
      <c r="D37" s="11"/>
      <c r="E37" s="11"/>
      <c r="F37" s="11"/>
      <c r="G37" s="11"/>
      <c r="H37" s="11"/>
      <c r="I37" s="11"/>
      <c r="J37" s="11"/>
    </row>
    <row r="38" spans="2:13" x14ac:dyDescent="0.3">
      <c r="B38" s="11"/>
      <c r="C38" s="11"/>
      <c r="D38" s="11"/>
      <c r="E38" s="11"/>
      <c r="F38" s="11"/>
      <c r="G38" s="11"/>
      <c r="H38" s="11"/>
      <c r="I38" s="11"/>
      <c r="J38" s="11"/>
    </row>
    <row r="39" spans="2:13" x14ac:dyDescent="0.3">
      <c r="B39" s="11"/>
      <c r="C39" s="11"/>
      <c r="D39" s="11"/>
      <c r="E39" s="11"/>
      <c r="F39" s="11"/>
      <c r="G39" s="11"/>
      <c r="H39" s="11"/>
      <c r="I39" s="11"/>
      <c r="J39" s="11"/>
    </row>
  </sheetData>
  <mergeCells count="6">
    <mergeCell ref="B2:D6"/>
    <mergeCell ref="B9:D15"/>
    <mergeCell ref="S23:U23"/>
    <mergeCell ref="Q18:Q19"/>
    <mergeCell ref="S17:U17"/>
    <mergeCell ref="S15:U16"/>
  </mergeCells>
  <pageMargins left="0.7" right="0.7" top="0.78740157499999996" bottom="0.78740157499999996" header="0.3" footer="0.3"/>
  <pageSetup paperSize="9" scale="49" orientation="landscape" r:id="rId1"/>
  <headerFooter>
    <oddHeader>&amp;CUnfallrisiko Schätzung</oddHeader>
  </headerFooter>
  <rowBreaks count="1" manualBreakCount="1">
    <brk id="63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Try-Out</vt:lpstr>
      <vt:lpstr>Risikoschätzung </vt:lpstr>
      <vt:lpstr>'Risikoschätzung '!Druckbereich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Cyrano Golliez</dc:creator>
  <cp:lastModifiedBy>Cyrano Golliez</cp:lastModifiedBy>
  <cp:lastPrinted>2020-05-12T13:45:15Z</cp:lastPrinted>
  <dcterms:created xsi:type="dcterms:W3CDTF">2020-04-05T10:27:39Z</dcterms:created>
  <dcterms:modified xsi:type="dcterms:W3CDTF">2020-05-24T15:56:58Z</dcterms:modified>
</cp:coreProperties>
</file>